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1" documentId="11_DA0EE89F50224A85AEFD8F6FB37AB309159ECE5D" xr6:coauthVersionLast="47" xr6:coauthVersionMax="47" xr10:uidLastSave="{E9420496-9B57-4A90-9BBD-AFDDA819C6D0}"/>
  <bookViews>
    <workbookView minimized="1" xWindow="5760" yWindow="3360" windowWidth="17280" windowHeight="8880" activeTab="2" xr2:uid="{00000000-000D-0000-FFFF-FFFF00000000}"/>
  </bookViews>
  <sheets>
    <sheet name="Sheet1_Grade_Sorted" sheetId="1" r:id="rId1"/>
    <sheet name="Sheet2_Roll_Sorted" sheetId="2" r:id="rId2"/>
    <sheet name="Sheet3_Scaled_Grade_sort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3" l="1"/>
  <c r="G12" i="3"/>
  <c r="G11" i="3"/>
  <c r="G10" i="3"/>
  <c r="G9" i="3"/>
  <c r="E9" i="3"/>
  <c r="D9" i="3"/>
  <c r="G8" i="3"/>
  <c r="E8" i="3"/>
  <c r="D8" i="3"/>
  <c r="G7" i="3"/>
  <c r="E7" i="3"/>
  <c r="D7" i="3"/>
  <c r="G6" i="3"/>
  <c r="E6" i="3"/>
  <c r="D6" i="3"/>
  <c r="G5" i="3"/>
  <c r="E5" i="3"/>
  <c r="D5" i="3"/>
  <c r="G4" i="3"/>
  <c r="E4" i="3"/>
  <c r="D4" i="3"/>
  <c r="C4" i="3"/>
  <c r="C5" i="3" s="1"/>
  <c r="C6" i="3" s="1"/>
  <c r="C7" i="3" s="1"/>
  <c r="C8" i="3" s="1"/>
  <c r="C9" i="3" s="1"/>
  <c r="B4" i="3"/>
  <c r="B5" i="3" s="1"/>
  <c r="B6" i="3" s="1"/>
  <c r="G3" i="3"/>
  <c r="E3" i="3"/>
  <c r="D3" i="3"/>
  <c r="E27" i="3" s="1"/>
  <c r="K1" i="3"/>
  <c r="K3" i="3" s="1"/>
  <c r="G14" i="3" l="1"/>
  <c r="E59" i="3"/>
  <c r="E91" i="3"/>
  <c r="E28" i="3"/>
  <c r="E36" i="3"/>
  <c r="E44" i="3"/>
  <c r="E52" i="3"/>
  <c r="E148" i="3"/>
  <c r="B7" i="3"/>
  <c r="B8" i="3" s="1"/>
  <c r="B9" i="3" s="1"/>
  <c r="E170" i="3" s="1"/>
  <c r="E140" i="3"/>
  <c r="E124" i="3"/>
  <c r="E108" i="3"/>
  <c r="E132" i="3"/>
  <c r="E116" i="3"/>
  <c r="E100" i="3"/>
  <c r="E147" i="3"/>
  <c r="L9" i="3"/>
  <c r="L3" i="3"/>
  <c r="E68" i="3"/>
  <c r="K9" i="3"/>
  <c r="E29" i="3"/>
  <c r="E37" i="3"/>
  <c r="E45" i="3"/>
  <c r="E53" i="3"/>
  <c r="E61" i="3"/>
  <c r="E69" i="3"/>
  <c r="E77" i="3"/>
  <c r="E85" i="3"/>
  <c r="E93" i="3"/>
  <c r="E101" i="3"/>
  <c r="E109" i="3"/>
  <c r="E117" i="3"/>
  <c r="E125" i="3"/>
  <c r="E133" i="3"/>
  <c r="E141" i="3"/>
  <c r="E92" i="3"/>
  <c r="K8" i="3"/>
  <c r="L8" i="3" s="1"/>
  <c r="E22" i="3"/>
  <c r="E30" i="3"/>
  <c r="E38" i="3"/>
  <c r="E46" i="3"/>
  <c r="E54" i="3"/>
  <c r="E62" i="3"/>
  <c r="E70" i="3"/>
  <c r="E78" i="3"/>
  <c r="E86" i="3"/>
  <c r="E94" i="3"/>
  <c r="E102" i="3"/>
  <c r="E110" i="3"/>
  <c r="E118" i="3"/>
  <c r="E126" i="3"/>
  <c r="E134" i="3"/>
  <c r="E142" i="3"/>
  <c r="E84" i="3"/>
  <c r="E23" i="3"/>
  <c r="E31" i="3"/>
  <c r="E39" i="3"/>
  <c r="E47" i="3"/>
  <c r="E55" i="3"/>
  <c r="E63" i="3"/>
  <c r="E71" i="3"/>
  <c r="E79" i="3"/>
  <c r="E87" i="3"/>
  <c r="E95" i="3"/>
  <c r="E103" i="3"/>
  <c r="E111" i="3"/>
  <c r="E119" i="3"/>
  <c r="E127" i="3"/>
  <c r="E135" i="3"/>
  <c r="E143" i="3"/>
  <c r="E159" i="3"/>
  <c r="E60" i="3"/>
  <c r="K7" i="3"/>
  <c r="L7" i="3" s="1"/>
  <c r="K6" i="3"/>
  <c r="L6" i="3" s="1"/>
  <c r="K10" i="3"/>
  <c r="L10" i="3" s="1"/>
  <c r="E24" i="3"/>
  <c r="E32" i="3"/>
  <c r="E40" i="3"/>
  <c r="E48" i="3"/>
  <c r="E56" i="3"/>
  <c r="E64" i="3"/>
  <c r="E72" i="3"/>
  <c r="E80" i="3"/>
  <c r="E88" i="3"/>
  <c r="E96" i="3"/>
  <c r="E104" i="3"/>
  <c r="E112" i="3"/>
  <c r="E120" i="3"/>
  <c r="E128" i="3"/>
  <c r="E136" i="3"/>
  <c r="E144" i="3"/>
  <c r="K5" i="3"/>
  <c r="L5" i="3" s="1"/>
  <c r="E25" i="3"/>
  <c r="E33" i="3"/>
  <c r="E41" i="3"/>
  <c r="E49" i="3"/>
  <c r="E57" i="3"/>
  <c r="E65" i="3"/>
  <c r="E73" i="3"/>
  <c r="E81" i="3"/>
  <c r="E89" i="3"/>
  <c r="E97" i="3"/>
  <c r="E105" i="3"/>
  <c r="E113" i="3"/>
  <c r="E121" i="3"/>
  <c r="E129" i="3"/>
  <c r="E137" i="3"/>
  <c r="E145" i="3"/>
  <c r="K4" i="3"/>
  <c r="L4" i="3" s="1"/>
  <c r="E26" i="3"/>
  <c r="E34" i="3"/>
  <c r="E42" i="3"/>
  <c r="E50" i="3"/>
  <c r="E58" i="3"/>
  <c r="E66" i="3"/>
  <c r="E74" i="3"/>
  <c r="E82" i="3"/>
  <c r="E90" i="3"/>
  <c r="E98" i="3"/>
  <c r="E106" i="3"/>
  <c r="E114" i="3"/>
  <c r="E122" i="3"/>
  <c r="E130" i="3"/>
  <c r="E138" i="3"/>
  <c r="E146" i="3"/>
  <c r="E76" i="3"/>
  <c r="E35" i="3"/>
  <c r="E43" i="3"/>
  <c r="E51" i="3"/>
  <c r="E67" i="3"/>
  <c r="E75" i="3"/>
  <c r="E83" i="3"/>
  <c r="E99" i="3"/>
  <c r="E107" i="3"/>
  <c r="E115" i="3"/>
  <c r="E123" i="3"/>
  <c r="E131" i="3"/>
  <c r="E139" i="3"/>
  <c r="E164" i="3" l="1"/>
  <c r="E160" i="3"/>
  <c r="E151" i="3"/>
  <c r="E152" i="3"/>
  <c r="E169" i="3"/>
  <c r="E171" i="3"/>
  <c r="E161" i="3"/>
  <c r="E157" i="3"/>
  <c r="E156" i="3"/>
  <c r="E155" i="3"/>
  <c r="E166" i="3"/>
  <c r="E149" i="3"/>
  <c r="E168" i="3"/>
  <c r="E163" i="3"/>
  <c r="E153" i="3"/>
  <c r="E158" i="3"/>
  <c r="E165" i="3"/>
  <c r="E150" i="3"/>
  <c r="E162" i="3"/>
  <c r="E154" i="3"/>
  <c r="E167" i="3"/>
  <c r="K1" i="1"/>
  <c r="G56" i="2" l="1"/>
  <c r="G61" i="2"/>
  <c r="G27" i="2"/>
  <c r="G18" i="2"/>
  <c r="G77" i="2"/>
  <c r="G67" i="2"/>
  <c r="G8" i="2"/>
  <c r="G94" i="2"/>
  <c r="G84" i="2"/>
  <c r="G24" i="2"/>
  <c r="G81" i="2"/>
  <c r="G98" i="2"/>
  <c r="G91" i="2"/>
  <c r="G47" i="2"/>
  <c r="G93" i="2"/>
  <c r="G4" i="2"/>
  <c r="G71" i="2"/>
  <c r="G23" i="2"/>
  <c r="G29" i="2"/>
  <c r="G28" i="2"/>
  <c r="G11" i="2"/>
  <c r="G89" i="2"/>
  <c r="G14" i="2"/>
  <c r="G13" i="2"/>
  <c r="G59" i="2"/>
  <c r="G70" i="2"/>
  <c r="G92" i="2"/>
  <c r="G7" i="2"/>
  <c r="G12" i="2"/>
  <c r="G15" i="2"/>
  <c r="G66" i="2"/>
  <c r="G51" i="2"/>
  <c r="G85" i="2"/>
  <c r="G46" i="2"/>
  <c r="G75" i="2"/>
  <c r="G90" i="2"/>
  <c r="G58" i="2"/>
  <c r="G74" i="2"/>
  <c r="G50" i="2"/>
  <c r="G69" i="2"/>
  <c r="G100" i="2"/>
  <c r="G60" i="2"/>
  <c r="G44" i="2"/>
  <c r="G25" i="2"/>
  <c r="G62" i="2"/>
  <c r="G41" i="2"/>
  <c r="G16" i="2"/>
  <c r="G42" i="2"/>
  <c r="G45" i="2"/>
  <c r="G6" i="2"/>
  <c r="G53" i="2"/>
  <c r="G9" i="2"/>
  <c r="G21" i="2"/>
  <c r="G78" i="2"/>
  <c r="G35" i="2"/>
  <c r="G31" i="2"/>
  <c r="G83" i="2"/>
  <c r="G87" i="2"/>
  <c r="G39" i="2"/>
  <c r="G101" i="2"/>
  <c r="G55" i="2"/>
  <c r="G5" i="2"/>
  <c r="G43" i="2"/>
  <c r="G17" i="2"/>
  <c r="G30" i="2"/>
  <c r="G99" i="2"/>
  <c r="G48" i="2"/>
  <c r="G72" i="2"/>
  <c r="G57" i="2"/>
  <c r="G95" i="2"/>
  <c r="G22" i="2"/>
  <c r="G64" i="2"/>
  <c r="G33" i="2"/>
  <c r="G68" i="2"/>
  <c r="G80" i="2"/>
  <c r="G26" i="2"/>
  <c r="G32" i="2"/>
  <c r="G73" i="2"/>
  <c r="G10" i="2"/>
  <c r="G105" i="2"/>
  <c r="G104" i="2"/>
  <c r="G52" i="2"/>
  <c r="G82" i="2"/>
  <c r="G54" i="2"/>
  <c r="G34" i="2"/>
  <c r="G63" i="2"/>
  <c r="G79" i="2"/>
  <c r="G65" i="2"/>
  <c r="G49" i="2"/>
  <c r="G97" i="2"/>
  <c r="G103" i="2"/>
  <c r="N14" i="2"/>
  <c r="L14" i="2"/>
  <c r="M14" i="2" s="1"/>
  <c r="G86" i="2"/>
  <c r="N13" i="2"/>
  <c r="L13" i="2"/>
  <c r="M13" i="2" s="1"/>
  <c r="G36" i="2"/>
  <c r="N12" i="2"/>
  <c r="L12" i="2"/>
  <c r="M12" i="2" s="1"/>
  <c r="G37" i="2"/>
  <c r="N11" i="2"/>
  <c r="L11" i="2"/>
  <c r="M11" i="2" s="1"/>
  <c r="G88" i="2"/>
  <c r="N10" i="2"/>
  <c r="L10" i="2"/>
  <c r="M10" i="2" s="1"/>
  <c r="G40" i="2"/>
  <c r="N9" i="2"/>
  <c r="L9" i="2"/>
  <c r="M9" i="2" s="1"/>
  <c r="G76" i="2"/>
  <c r="N8" i="2"/>
  <c r="L8" i="2"/>
  <c r="M8" i="2" s="1"/>
  <c r="G38" i="2"/>
  <c r="N7" i="2"/>
  <c r="L7" i="2"/>
  <c r="M7" i="2" s="1"/>
  <c r="G20" i="2"/>
  <c r="N6" i="2"/>
  <c r="L6" i="2"/>
  <c r="M6" i="2" s="1"/>
  <c r="G96" i="2"/>
  <c r="N5" i="2"/>
  <c r="L5" i="2"/>
  <c r="M5" i="2" s="1"/>
  <c r="G19" i="2"/>
  <c r="N4" i="2"/>
  <c r="L4" i="2"/>
  <c r="M4" i="2" s="1"/>
  <c r="G102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4" i="1"/>
  <c r="L12" i="1"/>
  <c r="M12" i="1" s="1"/>
  <c r="L13" i="1"/>
  <c r="M13" i="1" s="1"/>
  <c r="L14" i="1"/>
  <c r="M14" i="1" s="1"/>
  <c r="N4" i="1"/>
  <c r="N5" i="1"/>
  <c r="N6" i="1"/>
  <c r="N7" i="1"/>
  <c r="N8" i="1"/>
  <c r="N9" i="1"/>
  <c r="N10" i="1"/>
  <c r="N11" i="1"/>
  <c r="N12" i="1"/>
  <c r="N13" i="1"/>
  <c r="N14" i="1"/>
  <c r="L5" i="1" l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4" i="1"/>
  <c r="M4" i="1" s="1"/>
</calcChain>
</file>

<file path=xl/sharedStrings.xml><?xml version="1.0" encoding="utf-8"?>
<sst xmlns="http://schemas.openxmlformats.org/spreadsheetml/2006/main" count="1183" uniqueCount="346">
  <si>
    <t>Roll</t>
  </si>
  <si>
    <t>Name</t>
  </si>
  <si>
    <t>Max Marks</t>
  </si>
  <si>
    <t>Weightage</t>
  </si>
  <si>
    <t>MidSem</t>
  </si>
  <si>
    <t>Endsem</t>
  </si>
  <si>
    <t>Quiz 1</t>
  </si>
  <si>
    <t>Quiz 2</t>
  </si>
  <si>
    <t>1404CS55</t>
  </si>
  <si>
    <t>Ajit Singh</t>
  </si>
  <si>
    <t>1404AI04</t>
  </si>
  <si>
    <t>Jaishree Mayank</t>
  </si>
  <si>
    <t>1404AI54</t>
  </si>
  <si>
    <t>Sudipta Acharya</t>
  </si>
  <si>
    <t>1404CS54</t>
  </si>
  <si>
    <t>Nilesh Chakraborty</t>
  </si>
  <si>
    <t>1404AI56</t>
  </si>
  <si>
    <t>Mohammad Junaid Akhtar</t>
  </si>
  <si>
    <t>1404AI02</t>
  </si>
  <si>
    <t>Pankaj Kumar</t>
  </si>
  <si>
    <t>1404CS59</t>
  </si>
  <si>
    <t>Mukesh Kumar</t>
  </si>
  <si>
    <t>1404CS86</t>
  </si>
  <si>
    <t>Mukesh Kumar Bheel</t>
  </si>
  <si>
    <t>1404CS07</t>
  </si>
  <si>
    <t>Chethireddy Pranay Teja Reddy</t>
  </si>
  <si>
    <t>1404CS46</t>
  </si>
  <si>
    <t>Nimmala Pavan Kalyan</t>
  </si>
  <si>
    <t>1404CS16</t>
  </si>
  <si>
    <t>Gopal Kumar</t>
  </si>
  <si>
    <t>1404CS20</t>
  </si>
  <si>
    <t>Kumari Sweta</t>
  </si>
  <si>
    <t>1404CS94</t>
  </si>
  <si>
    <t>Sanjeet Kumar Nayak</t>
  </si>
  <si>
    <t>1404CS49</t>
  </si>
  <si>
    <t>Akash Yadav</t>
  </si>
  <si>
    <t>1404CS29</t>
  </si>
  <si>
    <t>Sapana Rani</t>
  </si>
  <si>
    <t>1404CS23</t>
  </si>
  <si>
    <t>Debajyoty Banik</t>
  </si>
  <si>
    <t>1404CS12</t>
  </si>
  <si>
    <t>Angshuman Jana</t>
  </si>
  <si>
    <t>1404AI40</t>
  </si>
  <si>
    <t>Shweta</t>
  </si>
  <si>
    <t>1404AI43</t>
  </si>
  <si>
    <t>Nilotpal</t>
  </si>
  <si>
    <t>1404CS53</t>
  </si>
  <si>
    <t>Md Asif Hasan</t>
  </si>
  <si>
    <t>1404CS33</t>
  </si>
  <si>
    <t>Abdul Rauf Khan</t>
  </si>
  <si>
    <t>1404CS03</t>
  </si>
  <si>
    <t>Vinay Kumar Trivedi</t>
  </si>
  <si>
    <t>Aman Kumar</t>
  </si>
  <si>
    <t>1404CS84</t>
  </si>
  <si>
    <t>Mr Shivpreet Sharma</t>
  </si>
  <si>
    <t>1404CS41</t>
  </si>
  <si>
    <t>Shubham Upadhyay</t>
  </si>
  <si>
    <t>1404CS10</t>
  </si>
  <si>
    <t>Vishal Verma</t>
  </si>
  <si>
    <t>Total Scaled/100</t>
  </si>
  <si>
    <t>1404CS34</t>
  </si>
  <si>
    <t>Vundela Harsha Vardhan Reddy</t>
  </si>
  <si>
    <t>1404AI10</t>
  </si>
  <si>
    <t>Akhil Jain</t>
  </si>
  <si>
    <t>1404CS93</t>
  </si>
  <si>
    <t>1404AI15</t>
  </si>
  <si>
    <t>Amit Meena</t>
  </si>
  <si>
    <t>1404CS25</t>
  </si>
  <si>
    <t>Arpit Kumar</t>
  </si>
  <si>
    <t>1404CS88</t>
  </si>
  <si>
    <t>Ashish Kumar Singh</t>
  </si>
  <si>
    <t>1404CS71</t>
  </si>
  <si>
    <t>Divyanshu Khandelwal</t>
  </si>
  <si>
    <t>1404CS92</t>
  </si>
  <si>
    <t>Nitin Sharma</t>
  </si>
  <si>
    <t>1404CS87</t>
  </si>
  <si>
    <t>Prateek Saxena</t>
  </si>
  <si>
    <t>1404AI20</t>
  </si>
  <si>
    <t>Rishabh Yadav</t>
  </si>
  <si>
    <t>1404CS80</t>
  </si>
  <si>
    <t>1404CS11</t>
  </si>
  <si>
    <t>Sykam Venkatesh Varma</t>
  </si>
  <si>
    <t>1404AI28</t>
  </si>
  <si>
    <t>Vijay Yadav</t>
  </si>
  <si>
    <t>1404CS95</t>
  </si>
  <si>
    <t>Vivek Nakum</t>
  </si>
  <si>
    <t>1404AI24</t>
  </si>
  <si>
    <t>Vivek Kushwaha</t>
  </si>
  <si>
    <t>1404AI57</t>
  </si>
  <si>
    <t>Abhishek</t>
  </si>
  <si>
    <t>1404CS06</t>
  </si>
  <si>
    <t>Abhishek Agrawal</t>
  </si>
  <si>
    <t>1404CS43</t>
  </si>
  <si>
    <t>Abhishek Kumar</t>
  </si>
  <si>
    <t>1404CS31</t>
  </si>
  <si>
    <t>1404CS62</t>
  </si>
  <si>
    <t>Ajay Deshmukh</t>
  </si>
  <si>
    <t>1404AI39</t>
  </si>
  <si>
    <t>Anand Raj</t>
  </si>
  <si>
    <t>1404CS51</t>
  </si>
  <si>
    <t>Ananda Mazumder</t>
  </si>
  <si>
    <t>1404CS30</t>
  </si>
  <si>
    <t>Anupam Singhal</t>
  </si>
  <si>
    <t>1404AI11</t>
  </si>
  <si>
    <t>Arinjaya Khare</t>
  </si>
  <si>
    <t>1404AI35</t>
  </si>
  <si>
    <t>Ashish Raj</t>
  </si>
  <si>
    <t>1404CS21</t>
  </si>
  <si>
    <t>Ashutosh Drolia</t>
  </si>
  <si>
    <t>1404AI13</t>
  </si>
  <si>
    <t>Ashutosh Dubey</t>
  </si>
  <si>
    <t>1404CS68</t>
  </si>
  <si>
    <t>Ashutosh Kumar</t>
  </si>
  <si>
    <t>1404AI09</t>
  </si>
  <si>
    <t>Avinash Kumar</t>
  </si>
  <si>
    <t>1404CS32</t>
  </si>
  <si>
    <t>Ayush Mishra</t>
  </si>
  <si>
    <t>1404AI53</t>
  </si>
  <si>
    <t>Ayush Sharma</t>
  </si>
  <si>
    <t>1404CS63</t>
  </si>
  <si>
    <t>Sandeep Srivastav Bandikatla</t>
  </si>
  <si>
    <t>1404AI51</t>
  </si>
  <si>
    <t>Chirag Wadhera</t>
  </si>
  <si>
    <t>1404AI34</t>
  </si>
  <si>
    <t>Dasaradhi Chandra Vadhan</t>
  </si>
  <si>
    <t>1404CS15</t>
  </si>
  <si>
    <t>Deepak Verma</t>
  </si>
  <si>
    <t>1404AI42</t>
  </si>
  <si>
    <t>Jai Tatia</t>
  </si>
  <si>
    <t>1404CS89</t>
  </si>
  <si>
    <t>Karanam Mahidhar</t>
  </si>
  <si>
    <t>1404CS08</t>
  </si>
  <si>
    <t>Korra Ravinder</t>
  </si>
  <si>
    <t>1404AI41</t>
  </si>
  <si>
    <t>Kshitij Susheel Jauhri</t>
  </si>
  <si>
    <t>1404CS78</t>
  </si>
  <si>
    <t>Kulkarni Malhar Sanjay</t>
  </si>
  <si>
    <t>1404CS04</t>
  </si>
  <si>
    <t>Lavudya Santhosh Kumar</t>
  </si>
  <si>
    <t>1404CS19</t>
  </si>
  <si>
    <t>Moolchandra Mridul</t>
  </si>
  <si>
    <t>1404CS40</t>
  </si>
  <si>
    <t>Nabeel Qaiser</t>
  </si>
  <si>
    <t>1404CS38</t>
  </si>
  <si>
    <t>Nerella Jona Solomon</t>
  </si>
  <si>
    <t>1404CS01</t>
  </si>
  <si>
    <t>Pedgaonkar Rushikesh Shamsundar</t>
  </si>
  <si>
    <t>1404CS61</t>
  </si>
  <si>
    <t>Pradeep Kumar</t>
  </si>
  <si>
    <t>1404AI21</t>
  </si>
  <si>
    <t>Pranav Mutharia</t>
  </si>
  <si>
    <t>1404CS36</t>
  </si>
  <si>
    <t>Praveen Singh Dhaked</t>
  </si>
  <si>
    <t>1404AI17</t>
  </si>
  <si>
    <t>Raghav Jindal</t>
  </si>
  <si>
    <t>1404CS82</t>
  </si>
  <si>
    <t>Rijul Dhir</t>
  </si>
  <si>
    <t>1404CS27</t>
  </si>
  <si>
    <t>Saharsh Singh</t>
  </si>
  <si>
    <t>1404CS91</t>
  </si>
  <si>
    <t>Sahil Mansoori</t>
  </si>
  <si>
    <t>1404CS75</t>
  </si>
  <si>
    <t>Sahil Sharma</t>
  </si>
  <si>
    <t>1404CS13</t>
  </si>
  <si>
    <t>Saikat Sarkar</t>
  </si>
  <si>
    <t>1404AI30</t>
  </si>
  <si>
    <t>Shinku</t>
  </si>
  <si>
    <t>1404AI01</t>
  </si>
  <si>
    <t>Skand Gupta</t>
  </si>
  <si>
    <t>1404CS65</t>
  </si>
  <si>
    <t>Suvom Das</t>
  </si>
  <si>
    <t>1404CS17</t>
  </si>
  <si>
    <t>Syed Arbaaz Qureshi</t>
  </si>
  <si>
    <t>1404CS67</t>
  </si>
  <si>
    <t>T Chaithanya Reddy</t>
  </si>
  <si>
    <t>1404CS35</t>
  </si>
  <si>
    <t>Unnikrishnan A S</t>
  </si>
  <si>
    <t>1404AI07</t>
  </si>
  <si>
    <t>Vaibhav Sisodiya</t>
  </si>
  <si>
    <t>1404CS56</t>
  </si>
  <si>
    <t>Varun Garg</t>
  </si>
  <si>
    <t>1404CS42</t>
  </si>
  <si>
    <t>Vijay Kumar</t>
  </si>
  <si>
    <t>1404AI32</t>
  </si>
  <si>
    <t>Yogendra Singh Idapachi</t>
  </si>
  <si>
    <t>1404CS14</t>
  </si>
  <si>
    <t>Shashwat Tiwari</t>
  </si>
  <si>
    <t>1404AI31</t>
  </si>
  <si>
    <t>Tarun Garg</t>
  </si>
  <si>
    <t>1404CS52</t>
  </si>
  <si>
    <t>Dhawal Gupta</t>
  </si>
  <si>
    <t>1404AI08</t>
  </si>
  <si>
    <t>Bhavit Sharma</t>
  </si>
  <si>
    <t>1404AI38</t>
  </si>
  <si>
    <t>Abhijit Roy</t>
  </si>
  <si>
    <t>1404AI37</t>
  </si>
  <si>
    <t>1404AI14</t>
  </si>
  <si>
    <t>Abhishek Kumar Singh</t>
  </si>
  <si>
    <t>1404AI22</t>
  </si>
  <si>
    <t>Abhishek Yadav</t>
  </si>
  <si>
    <t>1404CS02</t>
  </si>
  <si>
    <t>Ajay Kumar Meena</t>
  </si>
  <si>
    <t>1404CS39</t>
  </si>
  <si>
    <t>Amit Kumar</t>
  </si>
  <si>
    <t>1404AI26</t>
  </si>
  <si>
    <t>Arjun Sankhala</t>
  </si>
  <si>
    <t>Grade</t>
  </si>
  <si>
    <t>Total Students</t>
  </si>
  <si>
    <t>grade</t>
  </si>
  <si>
    <t>AA</t>
  </si>
  <si>
    <t>AB</t>
  </si>
  <si>
    <t>BB</t>
  </si>
  <si>
    <t>BC</t>
  </si>
  <si>
    <t>CC</t>
  </si>
  <si>
    <t>CD</t>
  </si>
  <si>
    <t>DD</t>
  </si>
  <si>
    <t>F</t>
  </si>
  <si>
    <t>old iapc reco</t>
  </si>
  <si>
    <t>1404CS96</t>
  </si>
  <si>
    <t>1404CS97</t>
  </si>
  <si>
    <t>Akash Yada</t>
  </si>
  <si>
    <t>Manisha</t>
  </si>
  <si>
    <t>Counts</t>
  </si>
  <si>
    <t xml:space="preserve">Round </t>
  </si>
  <si>
    <t>Count verified</t>
  </si>
  <si>
    <t>Formula</t>
  </si>
  <si>
    <t>I</t>
  </si>
  <si>
    <t>PP</t>
  </si>
  <si>
    <t>NP</t>
  </si>
  <si>
    <t>Grand Total/100</t>
  </si>
  <si>
    <t>Subject Code</t>
  </si>
  <si>
    <t>Month Year</t>
  </si>
  <si>
    <t>should be formula</t>
  </si>
  <si>
    <t>Current Month Year</t>
  </si>
  <si>
    <t>Stud Count</t>
  </si>
  <si>
    <t>a</t>
  </si>
  <si>
    <t>b</t>
  </si>
  <si>
    <t>min (x)</t>
  </si>
  <si>
    <t>max (x)</t>
  </si>
  <si>
    <t>Count</t>
  </si>
  <si>
    <t>iapc</t>
  </si>
  <si>
    <t>IAPC-Count</t>
  </si>
  <si>
    <t>Diff</t>
  </si>
  <si>
    <t>Total</t>
  </si>
  <si>
    <t>Image Should Come</t>
  </si>
  <si>
    <t>Actual</t>
  </si>
  <si>
    <t>Scaled</t>
  </si>
  <si>
    <t>1404CS45</t>
  </si>
  <si>
    <t>Pritiranjan Khatua</t>
  </si>
  <si>
    <t>1404CS57</t>
  </si>
  <si>
    <t>Chandan Kumar</t>
  </si>
  <si>
    <t>1404AI45</t>
  </si>
  <si>
    <t>Arindam Ghosh</t>
  </si>
  <si>
    <t>1404CS85</t>
  </si>
  <si>
    <t>Abhyendra Prasad</t>
  </si>
  <si>
    <t>1404CS90</t>
  </si>
  <si>
    <t>Shuja Ahmed</t>
  </si>
  <si>
    <t>1404CS70</t>
  </si>
  <si>
    <t>Md Irshad Alam</t>
  </si>
  <si>
    <t>1404AI36</t>
  </si>
  <si>
    <t>Md Moonim Lateefi</t>
  </si>
  <si>
    <t>1404AI52</t>
  </si>
  <si>
    <t>Biswajit Mandal</t>
  </si>
  <si>
    <t>1404AI55</t>
  </si>
  <si>
    <t>Jayanta Bera</t>
  </si>
  <si>
    <t>1404CS64</t>
  </si>
  <si>
    <t>Ajay</t>
  </si>
  <si>
    <t>1404AI48</t>
  </si>
  <si>
    <t>1404AI03</t>
  </si>
  <si>
    <t>Atul Kumar</t>
  </si>
  <si>
    <t>1404CS24</t>
  </si>
  <si>
    <t>Injamala Sharon Kumar</t>
  </si>
  <si>
    <t>1404AI19</t>
  </si>
  <si>
    <t>Malayanur Narsimha Sashank</t>
  </si>
  <si>
    <t>1404CS73</t>
  </si>
  <si>
    <t>Mohit Singh</t>
  </si>
  <si>
    <t>1404AI47</t>
  </si>
  <si>
    <t>Nipoon Gupta</t>
  </si>
  <si>
    <t>1404CS74</t>
  </si>
  <si>
    <t>Palavalasa Manohar</t>
  </si>
  <si>
    <t>1404CS79</t>
  </si>
  <si>
    <t>Sumit Kumar Agrawal</t>
  </si>
  <si>
    <t>1404CS50</t>
  </si>
  <si>
    <t>Satyam Mishra</t>
  </si>
  <si>
    <t>1404CS47</t>
  </si>
  <si>
    <t>Shivanshu Singh</t>
  </si>
  <si>
    <t>1404AI49</t>
  </si>
  <si>
    <t>Arvind Dhakar</t>
  </si>
  <si>
    <t>1404CS60</t>
  </si>
  <si>
    <t>Ashutosh Singh</t>
  </si>
  <si>
    <t>1404AI33</t>
  </si>
  <si>
    <t>Kedhar Guhan</t>
  </si>
  <si>
    <t>1404CS44</t>
  </si>
  <si>
    <t>Bathula Shiva Karthik Reddy</t>
  </si>
  <si>
    <t>1404CS48</t>
  </si>
  <si>
    <t>Debdeep Paul</t>
  </si>
  <si>
    <t>1404CS18</t>
  </si>
  <si>
    <t>Deepali Kushwaha</t>
  </si>
  <si>
    <t>1404CS72</t>
  </si>
  <si>
    <t>Kottamasu Sai Bharat Hanish</t>
  </si>
  <si>
    <t>1404CS76</t>
  </si>
  <si>
    <t>Mayank Manohar</t>
  </si>
  <si>
    <t>1404CS58</t>
  </si>
  <si>
    <t>Mohit Kumar</t>
  </si>
  <si>
    <t>1404AI44</t>
  </si>
  <si>
    <t>Mridula Singh</t>
  </si>
  <si>
    <t>1404AI29</t>
  </si>
  <si>
    <t>Nitesh Dwivedi</t>
  </si>
  <si>
    <t>1404CS83</t>
  </si>
  <si>
    <t>Pawan Kumar Meena</t>
  </si>
  <si>
    <t>1404AI50</t>
  </si>
  <si>
    <t>Piyush Kumar Agrawal</t>
  </si>
  <si>
    <t>1404AI46</t>
  </si>
  <si>
    <t>Piyush Meena</t>
  </si>
  <si>
    <t>1404AI05</t>
  </si>
  <si>
    <t>Rahul Aggarwal</t>
  </si>
  <si>
    <t>1404CS69</t>
  </si>
  <si>
    <t>Rajdeep Singh</t>
  </si>
  <si>
    <t>1404CS22</t>
  </si>
  <si>
    <t>Rajeev Verma</t>
  </si>
  <si>
    <t>1404CS81</t>
  </si>
  <si>
    <t>Rajneesh Singh</t>
  </si>
  <si>
    <t>1404AI12</t>
  </si>
  <si>
    <t>Rajuram Bhatesar</t>
  </si>
  <si>
    <t>1404CS37</t>
  </si>
  <si>
    <t>Naman Rungta</t>
  </si>
  <si>
    <t>1404CS05</t>
  </si>
  <si>
    <t>Salveru Aditya</t>
  </si>
  <si>
    <t>1404CS28</t>
  </si>
  <si>
    <t>Shankardyal Kumar</t>
  </si>
  <si>
    <t>1404AI25</t>
  </si>
  <si>
    <t>Shashwat Gupta</t>
  </si>
  <si>
    <t>1404AI18</t>
  </si>
  <si>
    <t>Shivam Kumar</t>
  </si>
  <si>
    <t>1404CS77</t>
  </si>
  <si>
    <t>Shivam Tiwari</t>
  </si>
  <si>
    <t>1404AI16</t>
  </si>
  <si>
    <t>Soumik Sikder</t>
  </si>
  <si>
    <t>1404AI27</t>
  </si>
  <si>
    <t>Sunny Patel</t>
  </si>
  <si>
    <t>1404CS09</t>
  </si>
  <si>
    <t>Tarun Kumar</t>
  </si>
  <si>
    <t>1404CS66</t>
  </si>
  <si>
    <t>Umesh Kumar</t>
  </si>
  <si>
    <t>1404CS26</t>
  </si>
  <si>
    <t>Deo Bhushan Dhananjay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</si>
</sst>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D4D4D4"/>
      <name val="Consolas"/>
      <family val="3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8">
    <xf numFmtId="0" fontId="0" fillId="0" borderId="0" xfId="0"/>
    <xf numFmtId="0" fontId="1" fillId="2" borderId="0" xfId="1"/>
    <xf numFmtId="0" fontId="0" fillId="0" borderId="1" xfId="0" applyBorder="1"/>
    <xf numFmtId="17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2" fillId="0" borderId="0" xfId="0" applyFont="1" applyAlignment="1">
      <alignment vertical="center"/>
    </xf>
    <xf numFmtId="0" fontId="3" fillId="0" borderId="1" xfId="0" applyFont="1" applyBorder="1"/>
  </cellXfs>
  <cellStyles count="2">
    <cellStyle name="Good" xfId="1" builtinId="26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608734</xdr:colOff>
      <xdr:row>15</xdr:row>
      <xdr:rowOff>2598</xdr:rowOff>
    </xdr:from>
    <xdr:to>
      <xdr:col>3</xdr:col>
      <xdr:colOff>808360</xdr:colOff>
      <xdr:row>18</xdr:row>
      <xdr:rowOff>2527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348E745-D6F7-4845-ACB3-3DE786EE79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984" y="2730212"/>
          <a:ext cx="3273603" cy="5454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5"/>
  <sheetViews>
    <sheetView workbookViewId="0">
      <selection activeCell="H8" sqref="H8"/>
    </sheetView>
  </sheetViews>
  <sheetFormatPr defaultRowHeight="14.4" x14ac:dyDescent="0.3"/>
  <cols>
    <col min="1" max="1" width="10.5546875" bestFit="1" customWidth="1"/>
    <col min="2" max="2" width="20.33203125" bestFit="1" customWidth="1"/>
    <col min="3" max="3" width="19.109375" bestFit="1" customWidth="1"/>
    <col min="4" max="4" width="17.5546875" bestFit="1" customWidth="1"/>
    <col min="7" max="7" width="15.5546875" bestFit="1" customWidth="1"/>
    <col min="8" max="9" width="15.5546875" customWidth="1"/>
    <col min="11" max="11" width="12.109375" bestFit="1" customWidth="1"/>
  </cols>
  <sheetData>
    <row r="1" spans="1:14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229</v>
      </c>
      <c r="J1" t="s">
        <v>207</v>
      </c>
      <c r="K1">
        <f>COUNTA(A4:A105)</f>
        <v>102</v>
      </c>
      <c r="L1" s="1" t="s">
        <v>225</v>
      </c>
    </row>
    <row r="2" spans="1:14" x14ac:dyDescent="0.3">
      <c r="A2" t="s">
        <v>2</v>
      </c>
      <c r="C2">
        <v>100</v>
      </c>
      <c r="D2">
        <v>160</v>
      </c>
      <c r="E2">
        <v>50</v>
      </c>
      <c r="F2">
        <v>75</v>
      </c>
      <c r="M2" s="1" t="s">
        <v>225</v>
      </c>
      <c r="N2" s="1" t="s">
        <v>225</v>
      </c>
    </row>
    <row r="3" spans="1:14" x14ac:dyDescent="0.3">
      <c r="A3" t="s">
        <v>3</v>
      </c>
      <c r="C3">
        <v>30</v>
      </c>
      <c r="D3">
        <v>40</v>
      </c>
      <c r="E3">
        <v>15</v>
      </c>
      <c r="F3">
        <v>15</v>
      </c>
      <c r="G3" s="1" t="s">
        <v>225</v>
      </c>
      <c r="H3" t="s">
        <v>206</v>
      </c>
      <c r="J3" t="s">
        <v>208</v>
      </c>
      <c r="K3" t="s">
        <v>217</v>
      </c>
      <c r="L3" t="s">
        <v>222</v>
      </c>
      <c r="M3" t="s">
        <v>223</v>
      </c>
      <c r="N3" t="s">
        <v>224</v>
      </c>
    </row>
    <row r="4" spans="1:14" x14ac:dyDescent="0.3">
      <c r="A4" t="s">
        <v>32</v>
      </c>
      <c r="B4" t="s">
        <v>33</v>
      </c>
      <c r="C4">
        <v>100</v>
      </c>
      <c r="D4">
        <v>160</v>
      </c>
      <c r="E4">
        <v>50</v>
      </c>
      <c r="F4">
        <v>75</v>
      </c>
      <c r="G4">
        <f>C4/$C$2*$C$3 +D4/$D$2*$D$3 +E4/$E$2*$E$3 +F4/$F$2*$F$3</f>
        <v>100</v>
      </c>
      <c r="H4" t="s">
        <v>209</v>
      </c>
      <c r="J4" t="s">
        <v>209</v>
      </c>
      <c r="K4">
        <v>5</v>
      </c>
      <c r="L4">
        <f>K4%*$K$1</f>
        <v>5.1000000000000005</v>
      </c>
      <c r="M4">
        <f>ROUND(L4,0)</f>
        <v>5</v>
      </c>
      <c r="N4">
        <f>COUNTIF(H4:H105,"AA")</f>
        <v>5</v>
      </c>
    </row>
    <row r="5" spans="1:14" x14ac:dyDescent="0.3">
      <c r="A5" t="s">
        <v>86</v>
      </c>
      <c r="B5" t="s">
        <v>87</v>
      </c>
      <c r="C5">
        <v>98</v>
      </c>
      <c r="D5">
        <v>145</v>
      </c>
      <c r="E5">
        <v>46</v>
      </c>
      <c r="F5">
        <v>73</v>
      </c>
      <c r="G5">
        <f t="shared" ref="G5:G68" si="0">C5/$C$2*$C$3 +D5/$D$2*$D$3 +E5/$E$2*$E$3 +F5/$F$2*$F$3</f>
        <v>94.050000000000011</v>
      </c>
      <c r="H5" t="s">
        <v>209</v>
      </c>
      <c r="J5" t="s">
        <v>210</v>
      </c>
      <c r="K5">
        <v>15</v>
      </c>
      <c r="L5">
        <f t="shared" ref="L5:L14" si="1">K5%*$K$1</f>
        <v>15.299999999999999</v>
      </c>
      <c r="M5">
        <f t="shared" ref="M5:M11" si="2">ROUND(L5,0)</f>
        <v>15</v>
      </c>
      <c r="N5">
        <f>COUNTIF(H4:H105,"AB")</f>
        <v>15</v>
      </c>
    </row>
    <row r="6" spans="1:14" x14ac:dyDescent="0.3">
      <c r="A6" t="s">
        <v>75</v>
      </c>
      <c r="B6" t="s">
        <v>76</v>
      </c>
      <c r="C6">
        <v>97</v>
      </c>
      <c r="D6">
        <v>143</v>
      </c>
      <c r="E6">
        <v>37</v>
      </c>
      <c r="F6">
        <v>72</v>
      </c>
      <c r="G6">
        <f t="shared" si="0"/>
        <v>90.35</v>
      </c>
      <c r="H6" t="s">
        <v>209</v>
      </c>
      <c r="J6" t="s">
        <v>211</v>
      </c>
      <c r="K6">
        <v>25</v>
      </c>
      <c r="L6">
        <f t="shared" si="1"/>
        <v>25.5</v>
      </c>
      <c r="M6">
        <f t="shared" si="2"/>
        <v>26</v>
      </c>
      <c r="N6">
        <f>COUNTIF(H4:H105,"BB")</f>
        <v>26</v>
      </c>
    </row>
    <row r="7" spans="1:14" x14ac:dyDescent="0.3">
      <c r="A7" t="s">
        <v>204</v>
      </c>
      <c r="B7" t="s">
        <v>205</v>
      </c>
      <c r="C7">
        <v>97</v>
      </c>
      <c r="D7">
        <v>141</v>
      </c>
      <c r="E7">
        <v>48</v>
      </c>
      <c r="F7">
        <v>51</v>
      </c>
      <c r="G7">
        <f t="shared" si="0"/>
        <v>88.95</v>
      </c>
      <c r="H7" t="s">
        <v>209</v>
      </c>
      <c r="J7" t="s">
        <v>212</v>
      </c>
      <c r="K7">
        <v>30</v>
      </c>
      <c r="L7">
        <f t="shared" si="1"/>
        <v>30.599999999999998</v>
      </c>
      <c r="M7">
        <f t="shared" si="2"/>
        <v>31</v>
      </c>
      <c r="N7">
        <f>COUNTIF(H4:H105,"BC")</f>
        <v>31</v>
      </c>
    </row>
    <row r="8" spans="1:14" x14ac:dyDescent="0.3">
      <c r="A8" t="s">
        <v>88</v>
      </c>
      <c r="B8" t="s">
        <v>89</v>
      </c>
      <c r="C8">
        <v>72</v>
      </c>
      <c r="D8">
        <v>155</v>
      </c>
      <c r="E8">
        <v>40</v>
      </c>
      <c r="F8">
        <v>71</v>
      </c>
      <c r="G8">
        <f t="shared" si="0"/>
        <v>86.55</v>
      </c>
      <c r="H8" t="s">
        <v>209</v>
      </c>
      <c r="J8" t="s">
        <v>213</v>
      </c>
      <c r="K8">
        <v>15</v>
      </c>
      <c r="L8">
        <f t="shared" si="1"/>
        <v>15.299999999999999</v>
      </c>
      <c r="M8">
        <f t="shared" si="2"/>
        <v>15</v>
      </c>
      <c r="N8">
        <f>COUNTIF(H4:H105,"CC")</f>
        <v>15</v>
      </c>
    </row>
    <row r="9" spans="1:14" x14ac:dyDescent="0.3">
      <c r="A9" t="s">
        <v>99</v>
      </c>
      <c r="B9" t="s">
        <v>100</v>
      </c>
      <c r="C9">
        <v>97</v>
      </c>
      <c r="D9">
        <v>157</v>
      </c>
      <c r="E9">
        <v>37</v>
      </c>
      <c r="F9">
        <v>28</v>
      </c>
      <c r="G9">
        <f t="shared" si="0"/>
        <v>85.049999999999983</v>
      </c>
      <c r="H9" t="s">
        <v>210</v>
      </c>
      <c r="J9" t="s">
        <v>214</v>
      </c>
      <c r="K9">
        <v>5</v>
      </c>
      <c r="L9">
        <f t="shared" si="1"/>
        <v>5.1000000000000005</v>
      </c>
      <c r="M9">
        <f t="shared" si="2"/>
        <v>5</v>
      </c>
      <c r="N9">
        <f>COUNTIF(H4:H105,"CD")</f>
        <v>5</v>
      </c>
    </row>
    <row r="10" spans="1:14" x14ac:dyDescent="0.3">
      <c r="A10" t="s">
        <v>200</v>
      </c>
      <c r="B10" t="s">
        <v>201</v>
      </c>
      <c r="C10">
        <v>96</v>
      </c>
      <c r="D10">
        <v>113</v>
      </c>
      <c r="E10">
        <v>47</v>
      </c>
      <c r="F10">
        <v>68</v>
      </c>
      <c r="G10">
        <f t="shared" si="0"/>
        <v>84.749999999999986</v>
      </c>
      <c r="H10" t="s">
        <v>210</v>
      </c>
      <c r="J10" t="s">
        <v>215</v>
      </c>
      <c r="K10">
        <v>5</v>
      </c>
      <c r="L10">
        <f t="shared" si="1"/>
        <v>5.1000000000000005</v>
      </c>
      <c r="M10">
        <f t="shared" si="2"/>
        <v>5</v>
      </c>
      <c r="N10">
        <f>COUNTIF(H4:H105,"DD")</f>
        <v>5</v>
      </c>
    </row>
    <row r="11" spans="1:14" x14ac:dyDescent="0.3">
      <c r="A11" t="s">
        <v>111</v>
      </c>
      <c r="B11" t="s">
        <v>112</v>
      </c>
      <c r="C11">
        <v>74</v>
      </c>
      <c r="D11">
        <v>145</v>
      </c>
      <c r="E11">
        <v>40</v>
      </c>
      <c r="F11">
        <v>62</v>
      </c>
      <c r="G11">
        <f t="shared" si="0"/>
        <v>82.850000000000009</v>
      </c>
      <c r="H11" t="s">
        <v>210</v>
      </c>
      <c r="J11" t="s">
        <v>216</v>
      </c>
      <c r="K11">
        <v>0</v>
      </c>
      <c r="L11">
        <f t="shared" si="1"/>
        <v>0</v>
      </c>
      <c r="M11">
        <f t="shared" si="2"/>
        <v>0</v>
      </c>
      <c r="N11">
        <f>COUNTIF(H4:H105,"F")</f>
        <v>0</v>
      </c>
    </row>
    <row r="12" spans="1:14" x14ac:dyDescent="0.3">
      <c r="A12" t="s">
        <v>16</v>
      </c>
      <c r="B12" t="s">
        <v>17</v>
      </c>
      <c r="C12">
        <v>95</v>
      </c>
      <c r="D12">
        <v>115</v>
      </c>
      <c r="E12">
        <v>39</v>
      </c>
      <c r="F12">
        <v>67</v>
      </c>
      <c r="G12">
        <f t="shared" si="0"/>
        <v>82.350000000000009</v>
      </c>
      <c r="H12" t="s">
        <v>210</v>
      </c>
      <c r="J12" t="s">
        <v>226</v>
      </c>
      <c r="K12">
        <v>0</v>
      </c>
      <c r="L12">
        <f t="shared" si="1"/>
        <v>0</v>
      </c>
      <c r="M12">
        <f t="shared" ref="M12:M14" si="3">ROUND(L12,0)</f>
        <v>0</v>
      </c>
      <c r="N12">
        <f>COUNTIF(H4:H105,"I")</f>
        <v>0</v>
      </c>
    </row>
    <row r="13" spans="1:14" x14ac:dyDescent="0.3">
      <c r="A13" t="s">
        <v>12</v>
      </c>
      <c r="B13" t="s">
        <v>13</v>
      </c>
      <c r="C13">
        <v>90</v>
      </c>
      <c r="D13">
        <v>126</v>
      </c>
      <c r="E13">
        <v>41</v>
      </c>
      <c r="F13">
        <v>55</v>
      </c>
      <c r="G13">
        <f t="shared" si="0"/>
        <v>81.8</v>
      </c>
      <c r="H13" t="s">
        <v>210</v>
      </c>
      <c r="J13" t="s">
        <v>227</v>
      </c>
      <c r="K13">
        <v>0</v>
      </c>
      <c r="L13">
        <f t="shared" si="1"/>
        <v>0</v>
      </c>
      <c r="M13">
        <f t="shared" si="3"/>
        <v>0</v>
      </c>
      <c r="N13">
        <f>COUNTIF(H4:H105,"PP")</f>
        <v>0</v>
      </c>
    </row>
    <row r="14" spans="1:14" x14ac:dyDescent="0.3">
      <c r="A14" t="s">
        <v>169</v>
      </c>
      <c r="B14" t="s">
        <v>170</v>
      </c>
      <c r="C14">
        <v>56</v>
      </c>
      <c r="D14">
        <v>141</v>
      </c>
      <c r="E14">
        <v>49</v>
      </c>
      <c r="F14">
        <v>71</v>
      </c>
      <c r="G14">
        <f t="shared" si="0"/>
        <v>80.95</v>
      </c>
      <c r="H14" t="s">
        <v>210</v>
      </c>
      <c r="J14" t="s">
        <v>228</v>
      </c>
      <c r="K14">
        <v>0</v>
      </c>
      <c r="L14">
        <f t="shared" si="1"/>
        <v>0</v>
      </c>
      <c r="M14">
        <f t="shared" si="3"/>
        <v>0</v>
      </c>
      <c r="N14">
        <f>COUNTIF(H4:H105,"NP")</f>
        <v>0</v>
      </c>
    </row>
    <row r="15" spans="1:14" x14ac:dyDescent="0.3">
      <c r="A15" t="s">
        <v>84</v>
      </c>
      <c r="B15" t="s">
        <v>85</v>
      </c>
      <c r="C15">
        <v>76</v>
      </c>
      <c r="D15">
        <v>124</v>
      </c>
      <c r="E15">
        <v>40</v>
      </c>
      <c r="F15">
        <v>74</v>
      </c>
      <c r="G15">
        <f t="shared" si="0"/>
        <v>80.599999999999994</v>
      </c>
      <c r="H15" t="s">
        <v>210</v>
      </c>
    </row>
    <row r="16" spans="1:14" x14ac:dyDescent="0.3">
      <c r="A16" t="s">
        <v>69</v>
      </c>
      <c r="B16" t="s">
        <v>70</v>
      </c>
      <c r="C16">
        <v>99</v>
      </c>
      <c r="D16">
        <v>113</v>
      </c>
      <c r="E16">
        <v>49</v>
      </c>
      <c r="F16">
        <v>39</v>
      </c>
      <c r="G16">
        <f t="shared" si="0"/>
        <v>80.45</v>
      </c>
      <c r="H16" t="s">
        <v>210</v>
      </c>
    </row>
    <row r="17" spans="1:8" x14ac:dyDescent="0.3">
      <c r="A17" t="s">
        <v>163</v>
      </c>
      <c r="B17" t="s">
        <v>164</v>
      </c>
      <c r="C17">
        <v>70</v>
      </c>
      <c r="D17">
        <v>157</v>
      </c>
      <c r="E17">
        <v>30</v>
      </c>
      <c r="F17">
        <v>51</v>
      </c>
      <c r="G17">
        <f t="shared" si="0"/>
        <v>79.45</v>
      </c>
      <c r="H17" t="s">
        <v>210</v>
      </c>
    </row>
    <row r="18" spans="1:8" x14ac:dyDescent="0.3">
      <c r="A18" t="s">
        <v>60</v>
      </c>
      <c r="B18" t="s">
        <v>61</v>
      </c>
      <c r="C18">
        <v>98</v>
      </c>
      <c r="D18">
        <v>111</v>
      </c>
      <c r="E18">
        <v>44</v>
      </c>
      <c r="F18">
        <v>42</v>
      </c>
      <c r="G18">
        <f t="shared" si="0"/>
        <v>78.75</v>
      </c>
      <c r="H18" t="s">
        <v>210</v>
      </c>
    </row>
    <row r="19" spans="1:8" x14ac:dyDescent="0.3">
      <c r="A19" t="s">
        <v>14</v>
      </c>
      <c r="B19" t="s">
        <v>15</v>
      </c>
      <c r="C19">
        <v>90</v>
      </c>
      <c r="D19">
        <v>124</v>
      </c>
      <c r="E19">
        <v>31</v>
      </c>
      <c r="F19">
        <v>51</v>
      </c>
      <c r="G19">
        <f t="shared" si="0"/>
        <v>77.5</v>
      </c>
      <c r="H19" t="s">
        <v>210</v>
      </c>
    </row>
    <row r="20" spans="1:8" x14ac:dyDescent="0.3">
      <c r="A20" t="s">
        <v>115</v>
      </c>
      <c r="B20" t="s">
        <v>116</v>
      </c>
      <c r="C20">
        <v>85</v>
      </c>
      <c r="D20">
        <v>102</v>
      </c>
      <c r="E20">
        <v>48</v>
      </c>
      <c r="F20">
        <v>54</v>
      </c>
      <c r="G20">
        <f t="shared" si="0"/>
        <v>76.2</v>
      </c>
      <c r="H20" t="s">
        <v>210</v>
      </c>
    </row>
    <row r="21" spans="1:8" x14ac:dyDescent="0.3">
      <c r="A21" t="s">
        <v>121</v>
      </c>
      <c r="B21" t="s">
        <v>122</v>
      </c>
      <c r="C21">
        <v>50</v>
      </c>
      <c r="D21">
        <v>155</v>
      </c>
      <c r="E21">
        <v>34</v>
      </c>
      <c r="F21">
        <v>58</v>
      </c>
      <c r="G21">
        <f t="shared" si="0"/>
        <v>75.55</v>
      </c>
      <c r="H21" t="s">
        <v>210</v>
      </c>
    </row>
    <row r="22" spans="1:8" x14ac:dyDescent="0.3">
      <c r="A22" t="s">
        <v>139</v>
      </c>
      <c r="B22" t="s">
        <v>140</v>
      </c>
      <c r="C22">
        <v>54</v>
      </c>
      <c r="D22">
        <v>157</v>
      </c>
      <c r="E22">
        <v>46</v>
      </c>
      <c r="F22">
        <v>31</v>
      </c>
      <c r="G22">
        <f t="shared" si="0"/>
        <v>75.45</v>
      </c>
      <c r="H22" t="s">
        <v>210</v>
      </c>
    </row>
    <row r="23" spans="1:8" x14ac:dyDescent="0.3">
      <c r="A23" t="s">
        <v>20</v>
      </c>
      <c r="B23" t="s">
        <v>21</v>
      </c>
      <c r="C23">
        <v>80</v>
      </c>
      <c r="D23">
        <v>125</v>
      </c>
      <c r="E23">
        <v>45</v>
      </c>
      <c r="F23">
        <v>30</v>
      </c>
      <c r="G23">
        <f t="shared" si="0"/>
        <v>74.75</v>
      </c>
      <c r="H23" t="s">
        <v>210</v>
      </c>
    </row>
    <row r="24" spans="1:8" x14ac:dyDescent="0.3">
      <c r="A24" t="s">
        <v>28</v>
      </c>
      <c r="B24" t="s">
        <v>29</v>
      </c>
      <c r="C24">
        <v>81</v>
      </c>
      <c r="D24">
        <v>121</v>
      </c>
      <c r="E24">
        <v>48</v>
      </c>
      <c r="F24">
        <v>29</v>
      </c>
      <c r="G24">
        <f t="shared" si="0"/>
        <v>74.749999999999986</v>
      </c>
      <c r="H24" t="s">
        <v>211</v>
      </c>
    </row>
    <row r="25" spans="1:8" x14ac:dyDescent="0.3">
      <c r="A25" t="s">
        <v>218</v>
      </c>
      <c r="B25" t="s">
        <v>220</v>
      </c>
      <c r="C25">
        <v>81</v>
      </c>
      <c r="D25">
        <v>121</v>
      </c>
      <c r="E25">
        <v>48</v>
      </c>
      <c r="F25">
        <v>29</v>
      </c>
      <c r="G25">
        <f t="shared" si="0"/>
        <v>74.749999999999986</v>
      </c>
      <c r="H25" t="s">
        <v>211</v>
      </c>
    </row>
    <row r="26" spans="1:8" x14ac:dyDescent="0.3">
      <c r="A26" t="s">
        <v>219</v>
      </c>
      <c r="B26" t="s">
        <v>221</v>
      </c>
      <c r="C26">
        <v>81</v>
      </c>
      <c r="D26">
        <v>121</v>
      </c>
      <c r="E26">
        <v>48</v>
      </c>
      <c r="F26">
        <v>29</v>
      </c>
      <c r="G26">
        <f t="shared" si="0"/>
        <v>74.749999999999986</v>
      </c>
      <c r="H26" t="s">
        <v>211</v>
      </c>
    </row>
    <row r="27" spans="1:8" x14ac:dyDescent="0.3">
      <c r="A27" t="s">
        <v>62</v>
      </c>
      <c r="B27" t="s">
        <v>63</v>
      </c>
      <c r="C27">
        <v>86</v>
      </c>
      <c r="D27">
        <v>104</v>
      </c>
      <c r="E27">
        <v>35</v>
      </c>
      <c r="F27">
        <v>60</v>
      </c>
      <c r="G27">
        <f t="shared" si="0"/>
        <v>74.3</v>
      </c>
      <c r="H27" t="s">
        <v>211</v>
      </c>
    </row>
    <row r="28" spans="1:8" x14ac:dyDescent="0.3">
      <c r="A28" t="s">
        <v>92</v>
      </c>
      <c r="B28" t="s">
        <v>93</v>
      </c>
      <c r="C28">
        <v>90</v>
      </c>
      <c r="D28">
        <v>129</v>
      </c>
      <c r="E28">
        <v>26</v>
      </c>
      <c r="F28">
        <v>35</v>
      </c>
      <c r="G28">
        <f t="shared" si="0"/>
        <v>74.05</v>
      </c>
      <c r="H28" t="s">
        <v>211</v>
      </c>
    </row>
    <row r="29" spans="1:8" x14ac:dyDescent="0.3">
      <c r="A29" t="s">
        <v>127</v>
      </c>
      <c r="B29" t="s">
        <v>128</v>
      </c>
      <c r="C29">
        <v>91</v>
      </c>
      <c r="D29">
        <v>110</v>
      </c>
      <c r="E29">
        <v>28</v>
      </c>
      <c r="F29">
        <v>54</v>
      </c>
      <c r="G29">
        <f t="shared" si="0"/>
        <v>74</v>
      </c>
      <c r="H29" t="s">
        <v>211</v>
      </c>
    </row>
    <row r="30" spans="1:8" x14ac:dyDescent="0.3">
      <c r="A30" t="s">
        <v>105</v>
      </c>
      <c r="B30" t="s">
        <v>106</v>
      </c>
      <c r="C30">
        <v>58</v>
      </c>
      <c r="D30">
        <v>126</v>
      </c>
      <c r="E30">
        <v>35</v>
      </c>
      <c r="F30">
        <v>70</v>
      </c>
      <c r="G30">
        <f t="shared" si="0"/>
        <v>73.400000000000006</v>
      </c>
      <c r="H30" t="s">
        <v>211</v>
      </c>
    </row>
    <row r="31" spans="1:8" x14ac:dyDescent="0.3">
      <c r="A31" t="s">
        <v>8</v>
      </c>
      <c r="B31" t="s">
        <v>9</v>
      </c>
      <c r="C31">
        <v>82</v>
      </c>
      <c r="D31">
        <v>139</v>
      </c>
      <c r="E31">
        <v>15</v>
      </c>
      <c r="F31">
        <v>46</v>
      </c>
      <c r="G31">
        <f t="shared" si="0"/>
        <v>73.05</v>
      </c>
      <c r="H31" t="s">
        <v>211</v>
      </c>
    </row>
    <row r="32" spans="1:8" x14ac:dyDescent="0.3">
      <c r="A32" t="s">
        <v>143</v>
      </c>
      <c r="B32" t="s">
        <v>144</v>
      </c>
      <c r="C32">
        <v>87</v>
      </c>
      <c r="D32">
        <v>98</v>
      </c>
      <c r="E32">
        <v>38</v>
      </c>
      <c r="F32">
        <v>50</v>
      </c>
      <c r="G32">
        <f t="shared" si="0"/>
        <v>72</v>
      </c>
      <c r="H32" t="s">
        <v>211</v>
      </c>
    </row>
    <row r="33" spans="1:8" x14ac:dyDescent="0.3">
      <c r="A33" t="s">
        <v>44</v>
      </c>
      <c r="B33" t="s">
        <v>45</v>
      </c>
      <c r="C33">
        <v>85</v>
      </c>
      <c r="D33">
        <v>113</v>
      </c>
      <c r="E33">
        <v>24</v>
      </c>
      <c r="F33">
        <v>53</v>
      </c>
      <c r="G33">
        <f t="shared" si="0"/>
        <v>71.55</v>
      </c>
      <c r="H33" t="s">
        <v>211</v>
      </c>
    </row>
    <row r="34" spans="1:8" x14ac:dyDescent="0.3">
      <c r="A34" t="s">
        <v>48</v>
      </c>
      <c r="B34" t="s">
        <v>49</v>
      </c>
      <c r="C34">
        <v>95</v>
      </c>
      <c r="D34">
        <v>103</v>
      </c>
      <c r="E34">
        <v>10</v>
      </c>
      <c r="F34">
        <v>71</v>
      </c>
      <c r="G34">
        <f t="shared" si="0"/>
        <v>71.45</v>
      </c>
      <c r="H34" t="s">
        <v>211</v>
      </c>
    </row>
    <row r="35" spans="1:8" x14ac:dyDescent="0.3">
      <c r="A35" t="s">
        <v>165</v>
      </c>
      <c r="B35" t="s">
        <v>166</v>
      </c>
      <c r="C35">
        <v>46</v>
      </c>
      <c r="D35">
        <v>147</v>
      </c>
      <c r="E35">
        <v>39</v>
      </c>
      <c r="F35">
        <v>45</v>
      </c>
      <c r="G35">
        <f t="shared" si="0"/>
        <v>71.25</v>
      </c>
      <c r="H35" t="s">
        <v>211</v>
      </c>
    </row>
    <row r="36" spans="1:8" x14ac:dyDescent="0.3">
      <c r="A36" t="s">
        <v>22</v>
      </c>
      <c r="B36" t="s">
        <v>23</v>
      </c>
      <c r="C36">
        <v>80</v>
      </c>
      <c r="D36">
        <v>124</v>
      </c>
      <c r="E36">
        <v>38</v>
      </c>
      <c r="F36">
        <v>23</v>
      </c>
      <c r="G36">
        <f t="shared" si="0"/>
        <v>71</v>
      </c>
      <c r="H36" t="s">
        <v>211</v>
      </c>
    </row>
    <row r="37" spans="1:8" x14ac:dyDescent="0.3">
      <c r="A37" t="s">
        <v>38</v>
      </c>
      <c r="B37" t="s">
        <v>39</v>
      </c>
      <c r="C37">
        <v>85</v>
      </c>
      <c r="D37">
        <v>114</v>
      </c>
      <c r="E37">
        <v>49</v>
      </c>
      <c r="F37">
        <v>11</v>
      </c>
      <c r="G37">
        <f t="shared" si="0"/>
        <v>70.900000000000006</v>
      </c>
      <c r="H37" t="s">
        <v>211</v>
      </c>
    </row>
    <row r="38" spans="1:8" x14ac:dyDescent="0.3">
      <c r="A38" t="s">
        <v>181</v>
      </c>
      <c r="B38" t="s">
        <v>182</v>
      </c>
      <c r="C38">
        <v>64</v>
      </c>
      <c r="D38">
        <v>129</v>
      </c>
      <c r="E38">
        <v>24</v>
      </c>
      <c r="F38">
        <v>59</v>
      </c>
      <c r="G38">
        <f t="shared" si="0"/>
        <v>70.45</v>
      </c>
      <c r="H38" t="s">
        <v>211</v>
      </c>
    </row>
    <row r="39" spans="1:8" x14ac:dyDescent="0.3">
      <c r="A39" t="s">
        <v>40</v>
      </c>
      <c r="B39" t="s">
        <v>41</v>
      </c>
      <c r="C39">
        <v>75</v>
      </c>
      <c r="D39">
        <v>123</v>
      </c>
      <c r="E39">
        <v>20</v>
      </c>
      <c r="F39">
        <v>55</v>
      </c>
      <c r="G39">
        <f t="shared" si="0"/>
        <v>70.25</v>
      </c>
      <c r="H39" t="s">
        <v>211</v>
      </c>
    </row>
    <row r="40" spans="1:8" x14ac:dyDescent="0.3">
      <c r="A40" t="s">
        <v>159</v>
      </c>
      <c r="B40" t="s">
        <v>160</v>
      </c>
      <c r="C40">
        <v>99</v>
      </c>
      <c r="D40">
        <v>53</v>
      </c>
      <c r="E40">
        <v>43</v>
      </c>
      <c r="F40">
        <v>69</v>
      </c>
      <c r="G40">
        <f t="shared" si="0"/>
        <v>69.650000000000006</v>
      </c>
      <c r="H40" t="s">
        <v>211</v>
      </c>
    </row>
    <row r="41" spans="1:8" x14ac:dyDescent="0.3">
      <c r="A41" t="s">
        <v>42</v>
      </c>
      <c r="B41" t="s">
        <v>43</v>
      </c>
      <c r="C41">
        <v>80</v>
      </c>
      <c r="D41">
        <v>118</v>
      </c>
      <c r="E41">
        <v>39</v>
      </c>
      <c r="F41">
        <v>22</v>
      </c>
      <c r="G41">
        <f t="shared" si="0"/>
        <v>69.600000000000009</v>
      </c>
      <c r="H41" t="s">
        <v>211</v>
      </c>
    </row>
    <row r="42" spans="1:8" x14ac:dyDescent="0.3">
      <c r="A42" t="s">
        <v>149</v>
      </c>
      <c r="B42" t="s">
        <v>150</v>
      </c>
      <c r="C42">
        <v>23</v>
      </c>
      <c r="D42">
        <v>159</v>
      </c>
      <c r="E42">
        <v>35</v>
      </c>
      <c r="F42">
        <v>62</v>
      </c>
      <c r="G42">
        <f t="shared" si="0"/>
        <v>69.55</v>
      </c>
      <c r="H42" t="s">
        <v>211</v>
      </c>
    </row>
    <row r="43" spans="1:8" x14ac:dyDescent="0.3">
      <c r="A43" t="s">
        <v>90</v>
      </c>
      <c r="B43" t="s">
        <v>91</v>
      </c>
      <c r="C43">
        <v>76</v>
      </c>
      <c r="D43">
        <v>119</v>
      </c>
      <c r="E43">
        <v>36</v>
      </c>
      <c r="F43">
        <v>30</v>
      </c>
      <c r="G43">
        <f t="shared" si="0"/>
        <v>69.349999999999994</v>
      </c>
      <c r="H43" t="s">
        <v>211</v>
      </c>
    </row>
    <row r="44" spans="1:8" x14ac:dyDescent="0.3">
      <c r="A44" t="s">
        <v>18</v>
      </c>
      <c r="B44" t="s">
        <v>19</v>
      </c>
      <c r="C44">
        <v>85</v>
      </c>
      <c r="D44">
        <v>122</v>
      </c>
      <c r="E44">
        <v>21</v>
      </c>
      <c r="F44">
        <v>31</v>
      </c>
      <c r="G44">
        <f t="shared" si="0"/>
        <v>68.5</v>
      </c>
      <c r="H44" t="s">
        <v>211</v>
      </c>
    </row>
    <row r="45" spans="1:8" x14ac:dyDescent="0.3">
      <c r="A45" t="s">
        <v>30</v>
      </c>
      <c r="B45" t="s">
        <v>31</v>
      </c>
      <c r="C45">
        <v>70</v>
      </c>
      <c r="D45">
        <v>130</v>
      </c>
      <c r="E45">
        <v>25</v>
      </c>
      <c r="F45">
        <v>34</v>
      </c>
      <c r="G45">
        <f t="shared" si="0"/>
        <v>67.8</v>
      </c>
      <c r="H45" t="s">
        <v>211</v>
      </c>
    </row>
    <row r="46" spans="1:8" x14ac:dyDescent="0.3">
      <c r="A46" t="s">
        <v>64</v>
      </c>
      <c r="B46" t="s">
        <v>52</v>
      </c>
      <c r="C46">
        <v>97</v>
      </c>
      <c r="D46">
        <v>58</v>
      </c>
      <c r="E46">
        <v>42</v>
      </c>
      <c r="F46">
        <v>58</v>
      </c>
      <c r="G46">
        <f t="shared" si="0"/>
        <v>67.8</v>
      </c>
      <c r="H46" t="s">
        <v>211</v>
      </c>
    </row>
    <row r="47" spans="1:8" x14ac:dyDescent="0.3">
      <c r="A47" t="s">
        <v>145</v>
      </c>
      <c r="B47" t="s">
        <v>146</v>
      </c>
      <c r="C47">
        <v>66</v>
      </c>
      <c r="D47">
        <v>119</v>
      </c>
      <c r="E47">
        <v>32</v>
      </c>
      <c r="F47">
        <v>42</v>
      </c>
      <c r="G47">
        <f t="shared" si="0"/>
        <v>67.55</v>
      </c>
      <c r="H47" t="s">
        <v>211</v>
      </c>
    </row>
    <row r="48" spans="1:8" x14ac:dyDescent="0.3">
      <c r="A48" t="s">
        <v>173</v>
      </c>
      <c r="B48" t="s">
        <v>174</v>
      </c>
      <c r="C48">
        <v>85</v>
      </c>
      <c r="D48">
        <v>86</v>
      </c>
      <c r="E48">
        <v>43</v>
      </c>
      <c r="F48">
        <v>37</v>
      </c>
      <c r="G48">
        <f t="shared" si="0"/>
        <v>67.3</v>
      </c>
      <c r="H48" t="s">
        <v>211</v>
      </c>
    </row>
    <row r="49" spans="1:8" x14ac:dyDescent="0.3">
      <c r="A49" t="s">
        <v>147</v>
      </c>
      <c r="B49" t="s">
        <v>148</v>
      </c>
      <c r="C49">
        <v>62</v>
      </c>
      <c r="D49">
        <v>98</v>
      </c>
      <c r="E49">
        <v>44</v>
      </c>
      <c r="F49">
        <v>54</v>
      </c>
      <c r="G49">
        <f t="shared" si="0"/>
        <v>67.099999999999994</v>
      </c>
      <c r="H49" t="s">
        <v>211</v>
      </c>
    </row>
    <row r="50" spans="1:8" x14ac:dyDescent="0.3">
      <c r="A50" t="s">
        <v>133</v>
      </c>
      <c r="B50" t="s">
        <v>134</v>
      </c>
      <c r="C50">
        <v>74</v>
      </c>
      <c r="D50">
        <v>126</v>
      </c>
      <c r="E50">
        <v>22</v>
      </c>
      <c r="F50">
        <v>32</v>
      </c>
      <c r="G50">
        <f t="shared" si="0"/>
        <v>66.7</v>
      </c>
      <c r="H50" t="s">
        <v>212</v>
      </c>
    </row>
    <row r="51" spans="1:8" x14ac:dyDescent="0.3">
      <c r="A51" t="s">
        <v>117</v>
      </c>
      <c r="B51" t="s">
        <v>118</v>
      </c>
      <c r="C51">
        <v>26</v>
      </c>
      <c r="D51">
        <v>150</v>
      </c>
      <c r="E51">
        <v>38</v>
      </c>
      <c r="F51">
        <v>50</v>
      </c>
      <c r="G51">
        <f t="shared" si="0"/>
        <v>66.699999999999989</v>
      </c>
      <c r="H51" t="s">
        <v>212</v>
      </c>
    </row>
    <row r="52" spans="1:8" x14ac:dyDescent="0.3">
      <c r="A52" t="s">
        <v>46</v>
      </c>
      <c r="B52" t="s">
        <v>47</v>
      </c>
      <c r="C52">
        <v>91</v>
      </c>
      <c r="D52">
        <v>107</v>
      </c>
      <c r="E52">
        <v>16</v>
      </c>
      <c r="F52">
        <v>39</v>
      </c>
      <c r="G52">
        <f t="shared" si="0"/>
        <v>66.649999999999991</v>
      </c>
      <c r="H52" t="s">
        <v>212</v>
      </c>
    </row>
    <row r="53" spans="1:8" x14ac:dyDescent="0.3">
      <c r="A53" t="s">
        <v>82</v>
      </c>
      <c r="B53" t="s">
        <v>83</v>
      </c>
      <c r="C53">
        <v>61</v>
      </c>
      <c r="D53">
        <v>91</v>
      </c>
      <c r="E53">
        <v>34</v>
      </c>
      <c r="F53">
        <v>74</v>
      </c>
      <c r="G53">
        <f t="shared" si="0"/>
        <v>66.05</v>
      </c>
      <c r="H53" t="s">
        <v>212</v>
      </c>
    </row>
    <row r="54" spans="1:8" x14ac:dyDescent="0.3">
      <c r="A54" t="s">
        <v>113</v>
      </c>
      <c r="B54" t="s">
        <v>114</v>
      </c>
      <c r="C54">
        <v>63</v>
      </c>
      <c r="D54">
        <v>134</v>
      </c>
      <c r="E54">
        <v>24</v>
      </c>
      <c r="F54">
        <v>32</v>
      </c>
      <c r="G54">
        <f t="shared" si="0"/>
        <v>66</v>
      </c>
      <c r="H54" t="s">
        <v>212</v>
      </c>
    </row>
    <row r="55" spans="1:8" x14ac:dyDescent="0.3">
      <c r="A55" t="s">
        <v>171</v>
      </c>
      <c r="B55" t="s">
        <v>172</v>
      </c>
      <c r="C55">
        <v>44</v>
      </c>
      <c r="D55">
        <v>137</v>
      </c>
      <c r="E55">
        <v>25</v>
      </c>
      <c r="F55">
        <v>54</v>
      </c>
      <c r="G55">
        <f t="shared" si="0"/>
        <v>65.75</v>
      </c>
      <c r="H55" t="s">
        <v>212</v>
      </c>
    </row>
    <row r="56" spans="1:8" x14ac:dyDescent="0.3">
      <c r="A56" t="s">
        <v>10</v>
      </c>
      <c r="B56" t="s">
        <v>11</v>
      </c>
      <c r="C56">
        <v>80</v>
      </c>
      <c r="D56">
        <v>139</v>
      </c>
      <c r="E56">
        <v>17</v>
      </c>
      <c r="F56">
        <v>9</v>
      </c>
      <c r="G56">
        <f t="shared" si="0"/>
        <v>65.650000000000006</v>
      </c>
      <c r="H56" t="s">
        <v>212</v>
      </c>
    </row>
    <row r="57" spans="1:8" x14ac:dyDescent="0.3">
      <c r="A57" t="s">
        <v>131</v>
      </c>
      <c r="B57" t="s">
        <v>132</v>
      </c>
      <c r="C57">
        <v>34</v>
      </c>
      <c r="D57">
        <v>136</v>
      </c>
      <c r="E57">
        <v>32</v>
      </c>
      <c r="F57">
        <v>58</v>
      </c>
      <c r="G57">
        <f t="shared" si="0"/>
        <v>65.400000000000006</v>
      </c>
      <c r="H57" t="s">
        <v>212</v>
      </c>
    </row>
    <row r="58" spans="1:8" x14ac:dyDescent="0.3">
      <c r="A58" t="s">
        <v>137</v>
      </c>
      <c r="B58" t="s">
        <v>138</v>
      </c>
      <c r="C58">
        <v>42</v>
      </c>
      <c r="D58">
        <v>130</v>
      </c>
      <c r="E58">
        <v>44</v>
      </c>
      <c r="F58">
        <v>35</v>
      </c>
      <c r="G58">
        <f t="shared" si="0"/>
        <v>65.3</v>
      </c>
      <c r="H58" t="s">
        <v>212</v>
      </c>
    </row>
    <row r="59" spans="1:8" x14ac:dyDescent="0.3">
      <c r="A59" t="s">
        <v>77</v>
      </c>
      <c r="B59" t="s">
        <v>78</v>
      </c>
      <c r="C59">
        <v>99</v>
      </c>
      <c r="D59">
        <v>81</v>
      </c>
      <c r="E59">
        <v>27</v>
      </c>
      <c r="F59">
        <v>35</v>
      </c>
      <c r="G59">
        <f t="shared" si="0"/>
        <v>65.050000000000011</v>
      </c>
      <c r="H59" t="s">
        <v>212</v>
      </c>
    </row>
    <row r="60" spans="1:8" x14ac:dyDescent="0.3">
      <c r="A60" t="s">
        <v>50</v>
      </c>
      <c r="B60" t="s">
        <v>51</v>
      </c>
      <c r="C60">
        <v>75</v>
      </c>
      <c r="D60">
        <v>121</v>
      </c>
      <c r="E60">
        <v>36</v>
      </c>
      <c r="F60">
        <v>6</v>
      </c>
      <c r="G60">
        <f t="shared" si="0"/>
        <v>64.75</v>
      </c>
      <c r="H60" t="s">
        <v>212</v>
      </c>
    </row>
    <row r="61" spans="1:8" x14ac:dyDescent="0.3">
      <c r="A61" t="s">
        <v>94</v>
      </c>
      <c r="B61" t="s">
        <v>93</v>
      </c>
      <c r="C61">
        <v>26</v>
      </c>
      <c r="D61">
        <v>132</v>
      </c>
      <c r="E61">
        <v>41</v>
      </c>
      <c r="F61">
        <v>58</v>
      </c>
      <c r="G61">
        <f t="shared" si="0"/>
        <v>64.699999999999989</v>
      </c>
      <c r="H61" t="s">
        <v>212</v>
      </c>
    </row>
    <row r="62" spans="1:8" x14ac:dyDescent="0.3">
      <c r="A62" t="s">
        <v>123</v>
      </c>
      <c r="B62" t="s">
        <v>124</v>
      </c>
      <c r="C62">
        <v>92</v>
      </c>
      <c r="D62">
        <v>74</v>
      </c>
      <c r="E62">
        <v>21</v>
      </c>
      <c r="F62">
        <v>61</v>
      </c>
      <c r="G62">
        <f t="shared" si="0"/>
        <v>64.599999999999994</v>
      </c>
      <c r="H62" t="s">
        <v>212</v>
      </c>
    </row>
    <row r="63" spans="1:8" x14ac:dyDescent="0.3">
      <c r="A63" t="s">
        <v>24</v>
      </c>
      <c r="B63" t="s">
        <v>25</v>
      </c>
      <c r="C63">
        <v>75</v>
      </c>
      <c r="D63">
        <v>128</v>
      </c>
      <c r="E63">
        <v>24</v>
      </c>
      <c r="F63">
        <v>13</v>
      </c>
      <c r="G63">
        <f t="shared" si="0"/>
        <v>64.3</v>
      </c>
      <c r="H63" t="s">
        <v>212</v>
      </c>
    </row>
    <row r="64" spans="1:8" x14ac:dyDescent="0.3">
      <c r="A64" t="s">
        <v>36</v>
      </c>
      <c r="B64" t="s">
        <v>37</v>
      </c>
      <c r="C64">
        <v>95</v>
      </c>
      <c r="D64">
        <v>105</v>
      </c>
      <c r="E64">
        <v>31</v>
      </c>
      <c r="F64">
        <v>1</v>
      </c>
      <c r="G64">
        <f t="shared" si="0"/>
        <v>64.25</v>
      </c>
      <c r="H64" t="s">
        <v>212</v>
      </c>
    </row>
    <row r="65" spans="1:8" x14ac:dyDescent="0.3">
      <c r="A65" t="s">
        <v>73</v>
      </c>
      <c r="B65" t="s">
        <v>74</v>
      </c>
      <c r="C65">
        <v>98</v>
      </c>
      <c r="D65">
        <v>46</v>
      </c>
      <c r="E65">
        <v>33</v>
      </c>
      <c r="F65">
        <v>66</v>
      </c>
      <c r="G65">
        <f t="shared" si="0"/>
        <v>64</v>
      </c>
      <c r="H65" t="s">
        <v>212</v>
      </c>
    </row>
    <row r="66" spans="1:8" x14ac:dyDescent="0.3">
      <c r="A66" t="s">
        <v>202</v>
      </c>
      <c r="B66" t="s">
        <v>203</v>
      </c>
      <c r="C66">
        <v>55</v>
      </c>
      <c r="D66">
        <v>112</v>
      </c>
      <c r="E66">
        <v>30</v>
      </c>
      <c r="F66">
        <v>50</v>
      </c>
      <c r="G66">
        <f t="shared" si="0"/>
        <v>63.5</v>
      </c>
      <c r="H66" t="s">
        <v>212</v>
      </c>
    </row>
    <row r="67" spans="1:8" x14ac:dyDescent="0.3">
      <c r="A67" t="s">
        <v>185</v>
      </c>
      <c r="B67" t="s">
        <v>186</v>
      </c>
      <c r="C67">
        <v>35</v>
      </c>
      <c r="D67">
        <v>155</v>
      </c>
      <c r="E67">
        <v>26</v>
      </c>
      <c r="F67">
        <v>32</v>
      </c>
      <c r="G67">
        <f t="shared" si="0"/>
        <v>63.449999999999996</v>
      </c>
      <c r="H67" t="s">
        <v>212</v>
      </c>
    </row>
    <row r="68" spans="1:8" x14ac:dyDescent="0.3">
      <c r="A68" t="s">
        <v>26</v>
      </c>
      <c r="B68" t="s">
        <v>27</v>
      </c>
      <c r="C68">
        <v>77</v>
      </c>
      <c r="D68">
        <v>125</v>
      </c>
      <c r="E68">
        <v>24</v>
      </c>
      <c r="F68">
        <v>9</v>
      </c>
      <c r="G68">
        <f t="shared" si="0"/>
        <v>63.349999999999994</v>
      </c>
      <c r="H68" t="s">
        <v>212</v>
      </c>
    </row>
    <row r="69" spans="1:8" x14ac:dyDescent="0.3">
      <c r="A69" t="s">
        <v>67</v>
      </c>
      <c r="B69" t="s">
        <v>68</v>
      </c>
      <c r="C69">
        <v>93</v>
      </c>
      <c r="D69">
        <v>66</v>
      </c>
      <c r="E69">
        <v>36</v>
      </c>
      <c r="F69">
        <v>37</v>
      </c>
      <c r="G69">
        <f t="shared" ref="G69:G105" si="4">C69/$C$2*$C$3 +D69/$D$2*$D$3 +E69/$E$2*$E$3 +F69/$F$2*$F$3</f>
        <v>62.6</v>
      </c>
      <c r="H69" t="s">
        <v>212</v>
      </c>
    </row>
    <row r="70" spans="1:8" x14ac:dyDescent="0.3">
      <c r="A70" t="s">
        <v>161</v>
      </c>
      <c r="B70" t="s">
        <v>162</v>
      </c>
      <c r="C70">
        <v>27</v>
      </c>
      <c r="D70">
        <v>116</v>
      </c>
      <c r="E70">
        <v>50</v>
      </c>
      <c r="F70">
        <v>51</v>
      </c>
      <c r="G70">
        <f t="shared" si="4"/>
        <v>62.300000000000004</v>
      </c>
      <c r="H70" t="s">
        <v>212</v>
      </c>
    </row>
    <row r="71" spans="1:8" x14ac:dyDescent="0.3">
      <c r="A71" t="s">
        <v>34</v>
      </c>
      <c r="B71" t="s">
        <v>35</v>
      </c>
      <c r="C71">
        <v>92</v>
      </c>
      <c r="D71">
        <v>108</v>
      </c>
      <c r="E71">
        <v>24</v>
      </c>
      <c r="F71">
        <v>2</v>
      </c>
      <c r="G71">
        <f t="shared" si="4"/>
        <v>62.199999999999996</v>
      </c>
      <c r="H71" t="s">
        <v>212</v>
      </c>
    </row>
    <row r="72" spans="1:8" x14ac:dyDescent="0.3">
      <c r="A72" t="s">
        <v>57</v>
      </c>
      <c r="B72" t="s">
        <v>58</v>
      </c>
      <c r="C72">
        <v>74</v>
      </c>
      <c r="D72">
        <v>52</v>
      </c>
      <c r="E72">
        <v>41</v>
      </c>
      <c r="F72">
        <v>73</v>
      </c>
      <c r="G72">
        <f t="shared" si="4"/>
        <v>62.1</v>
      </c>
      <c r="H72" t="s">
        <v>212</v>
      </c>
    </row>
    <row r="73" spans="1:8" x14ac:dyDescent="0.3">
      <c r="A73" t="s">
        <v>119</v>
      </c>
      <c r="B73" t="s">
        <v>120</v>
      </c>
      <c r="C73">
        <v>77</v>
      </c>
      <c r="D73">
        <v>87</v>
      </c>
      <c r="E73">
        <v>33</v>
      </c>
      <c r="F73">
        <v>36</v>
      </c>
      <c r="G73">
        <f t="shared" si="4"/>
        <v>61.95</v>
      </c>
      <c r="H73" t="s">
        <v>212</v>
      </c>
    </row>
    <row r="74" spans="1:8" x14ac:dyDescent="0.3">
      <c r="A74" t="s">
        <v>125</v>
      </c>
      <c r="B74" t="s">
        <v>126</v>
      </c>
      <c r="C74">
        <v>86</v>
      </c>
      <c r="D74">
        <v>71</v>
      </c>
      <c r="E74">
        <v>38</v>
      </c>
      <c r="F74">
        <v>34</v>
      </c>
      <c r="G74">
        <f t="shared" si="4"/>
        <v>61.749999999999993</v>
      </c>
      <c r="H74" t="s">
        <v>212</v>
      </c>
    </row>
    <row r="75" spans="1:8" x14ac:dyDescent="0.3">
      <c r="A75" t="s">
        <v>175</v>
      </c>
      <c r="B75" t="s">
        <v>176</v>
      </c>
      <c r="C75">
        <v>99</v>
      </c>
      <c r="D75">
        <v>73</v>
      </c>
      <c r="E75">
        <v>23</v>
      </c>
      <c r="F75">
        <v>27</v>
      </c>
      <c r="G75">
        <f t="shared" si="4"/>
        <v>60.25</v>
      </c>
      <c r="H75" t="s">
        <v>212</v>
      </c>
    </row>
    <row r="76" spans="1:8" x14ac:dyDescent="0.3">
      <c r="A76" t="s">
        <v>153</v>
      </c>
      <c r="B76" t="s">
        <v>154</v>
      </c>
      <c r="C76">
        <v>42</v>
      </c>
      <c r="D76">
        <v>104</v>
      </c>
      <c r="E76">
        <v>41</v>
      </c>
      <c r="F76">
        <v>45</v>
      </c>
      <c r="G76">
        <f t="shared" si="4"/>
        <v>59.9</v>
      </c>
      <c r="H76" t="s">
        <v>212</v>
      </c>
    </row>
    <row r="77" spans="1:8" x14ac:dyDescent="0.3">
      <c r="A77" t="s">
        <v>109</v>
      </c>
      <c r="B77" t="s">
        <v>110</v>
      </c>
      <c r="C77">
        <v>26</v>
      </c>
      <c r="D77">
        <v>144</v>
      </c>
      <c r="E77">
        <v>26</v>
      </c>
      <c r="F77">
        <v>40</v>
      </c>
      <c r="G77">
        <f t="shared" si="4"/>
        <v>59.599999999999994</v>
      </c>
      <c r="H77" t="s">
        <v>212</v>
      </c>
    </row>
    <row r="78" spans="1:8" x14ac:dyDescent="0.3">
      <c r="A78" t="s">
        <v>177</v>
      </c>
      <c r="B78" t="s">
        <v>178</v>
      </c>
      <c r="C78">
        <v>75</v>
      </c>
      <c r="D78">
        <v>73</v>
      </c>
      <c r="E78">
        <v>30</v>
      </c>
      <c r="F78">
        <v>49</v>
      </c>
      <c r="G78">
        <f t="shared" si="4"/>
        <v>59.55</v>
      </c>
      <c r="H78" t="s">
        <v>212</v>
      </c>
    </row>
    <row r="79" spans="1:8" x14ac:dyDescent="0.3">
      <c r="A79" t="s">
        <v>79</v>
      </c>
      <c r="B79" t="s">
        <v>56</v>
      </c>
      <c r="C79">
        <v>45</v>
      </c>
      <c r="D79">
        <v>91</v>
      </c>
      <c r="E79">
        <v>30</v>
      </c>
      <c r="F79">
        <v>70</v>
      </c>
      <c r="G79">
        <f t="shared" si="4"/>
        <v>59.25</v>
      </c>
      <c r="H79" t="s">
        <v>212</v>
      </c>
    </row>
    <row r="80" spans="1:8" x14ac:dyDescent="0.3">
      <c r="A80" t="s">
        <v>141</v>
      </c>
      <c r="B80" t="s">
        <v>142</v>
      </c>
      <c r="C80">
        <v>46</v>
      </c>
      <c r="D80">
        <v>81</v>
      </c>
      <c r="E80">
        <v>44</v>
      </c>
      <c r="F80">
        <v>51</v>
      </c>
      <c r="G80">
        <f t="shared" si="4"/>
        <v>57.45</v>
      </c>
      <c r="H80" t="s">
        <v>212</v>
      </c>
    </row>
    <row r="81" spans="1:8" x14ac:dyDescent="0.3">
      <c r="A81" t="s">
        <v>157</v>
      </c>
      <c r="B81" t="s">
        <v>158</v>
      </c>
      <c r="C81">
        <v>40</v>
      </c>
      <c r="D81">
        <v>86</v>
      </c>
      <c r="E81">
        <v>42</v>
      </c>
      <c r="F81">
        <v>56</v>
      </c>
      <c r="G81">
        <f t="shared" si="4"/>
        <v>57.300000000000004</v>
      </c>
      <c r="H81" t="s">
        <v>213</v>
      </c>
    </row>
    <row r="82" spans="1:8" x14ac:dyDescent="0.3">
      <c r="A82" t="s">
        <v>196</v>
      </c>
      <c r="B82" t="s">
        <v>197</v>
      </c>
      <c r="C82">
        <v>42</v>
      </c>
      <c r="D82">
        <v>128</v>
      </c>
      <c r="E82">
        <v>21</v>
      </c>
      <c r="F82">
        <v>32</v>
      </c>
      <c r="G82">
        <f t="shared" si="4"/>
        <v>57.3</v>
      </c>
      <c r="H82" t="s">
        <v>213</v>
      </c>
    </row>
    <row r="83" spans="1:8" x14ac:dyDescent="0.3">
      <c r="A83" t="s">
        <v>65</v>
      </c>
      <c r="B83" t="s">
        <v>66</v>
      </c>
      <c r="C83">
        <v>42</v>
      </c>
      <c r="D83">
        <v>123</v>
      </c>
      <c r="E83">
        <v>27</v>
      </c>
      <c r="F83">
        <v>29</v>
      </c>
      <c r="G83">
        <f t="shared" si="4"/>
        <v>57.25</v>
      </c>
      <c r="H83" t="s">
        <v>213</v>
      </c>
    </row>
    <row r="84" spans="1:8" x14ac:dyDescent="0.3">
      <c r="A84" t="s">
        <v>71</v>
      </c>
      <c r="B84" t="s">
        <v>72</v>
      </c>
      <c r="C84">
        <v>46</v>
      </c>
      <c r="D84">
        <v>96</v>
      </c>
      <c r="E84">
        <v>32</v>
      </c>
      <c r="F84">
        <v>49</v>
      </c>
      <c r="G84">
        <f t="shared" si="4"/>
        <v>57.2</v>
      </c>
      <c r="H84" t="s">
        <v>213</v>
      </c>
    </row>
    <row r="85" spans="1:8" x14ac:dyDescent="0.3">
      <c r="A85" t="s">
        <v>103</v>
      </c>
      <c r="B85" t="s">
        <v>104</v>
      </c>
      <c r="C85">
        <v>79</v>
      </c>
      <c r="D85">
        <v>65</v>
      </c>
      <c r="E85">
        <v>29</v>
      </c>
      <c r="F85">
        <v>40</v>
      </c>
      <c r="G85">
        <f t="shared" si="4"/>
        <v>56.650000000000006</v>
      </c>
      <c r="H85" t="s">
        <v>213</v>
      </c>
    </row>
    <row r="86" spans="1:8" x14ac:dyDescent="0.3">
      <c r="A86" t="s">
        <v>193</v>
      </c>
      <c r="B86" t="s">
        <v>194</v>
      </c>
      <c r="C86">
        <v>22</v>
      </c>
      <c r="D86">
        <v>113</v>
      </c>
      <c r="E86">
        <v>38</v>
      </c>
      <c r="F86">
        <v>51</v>
      </c>
      <c r="G86">
        <f t="shared" si="4"/>
        <v>56.45</v>
      </c>
      <c r="H86" t="s">
        <v>213</v>
      </c>
    </row>
    <row r="87" spans="1:8" x14ac:dyDescent="0.3">
      <c r="A87" t="s">
        <v>97</v>
      </c>
      <c r="B87" t="s">
        <v>98</v>
      </c>
      <c r="C87">
        <v>54</v>
      </c>
      <c r="D87">
        <v>97</v>
      </c>
      <c r="E87">
        <v>34</v>
      </c>
      <c r="F87">
        <v>28</v>
      </c>
      <c r="G87">
        <f t="shared" si="4"/>
        <v>56.250000000000007</v>
      </c>
      <c r="H87" t="s">
        <v>213</v>
      </c>
    </row>
    <row r="88" spans="1:8" x14ac:dyDescent="0.3">
      <c r="A88" t="s">
        <v>187</v>
      </c>
      <c r="B88" t="s">
        <v>188</v>
      </c>
      <c r="C88">
        <v>57</v>
      </c>
      <c r="D88">
        <v>88</v>
      </c>
      <c r="E88">
        <v>31</v>
      </c>
      <c r="F88">
        <v>39</v>
      </c>
      <c r="G88">
        <f t="shared" si="4"/>
        <v>56.199999999999989</v>
      </c>
      <c r="H88" t="s">
        <v>213</v>
      </c>
    </row>
    <row r="89" spans="1:8" x14ac:dyDescent="0.3">
      <c r="A89" t="s">
        <v>55</v>
      </c>
      <c r="B89" t="s">
        <v>56</v>
      </c>
      <c r="C89">
        <v>39</v>
      </c>
      <c r="D89">
        <v>106</v>
      </c>
      <c r="E89">
        <v>30</v>
      </c>
      <c r="F89">
        <v>41</v>
      </c>
      <c r="G89">
        <f t="shared" si="4"/>
        <v>55.400000000000006</v>
      </c>
      <c r="H89" t="s">
        <v>213</v>
      </c>
    </row>
    <row r="90" spans="1:8" x14ac:dyDescent="0.3">
      <c r="A90" t="s">
        <v>167</v>
      </c>
      <c r="B90" t="s">
        <v>168</v>
      </c>
      <c r="C90">
        <v>59</v>
      </c>
      <c r="D90">
        <v>87</v>
      </c>
      <c r="E90">
        <v>24</v>
      </c>
      <c r="F90">
        <v>36</v>
      </c>
      <c r="G90">
        <f t="shared" si="4"/>
        <v>53.850000000000009</v>
      </c>
      <c r="H90" t="s">
        <v>213</v>
      </c>
    </row>
    <row r="91" spans="1:8" x14ac:dyDescent="0.3">
      <c r="A91" t="s">
        <v>155</v>
      </c>
      <c r="B91" t="s">
        <v>156</v>
      </c>
      <c r="C91">
        <v>59</v>
      </c>
      <c r="D91">
        <v>60</v>
      </c>
      <c r="E91">
        <v>39</v>
      </c>
      <c r="F91">
        <v>47</v>
      </c>
      <c r="G91">
        <f t="shared" si="4"/>
        <v>53.800000000000004</v>
      </c>
      <c r="H91" t="s">
        <v>213</v>
      </c>
    </row>
    <row r="92" spans="1:8" x14ac:dyDescent="0.3">
      <c r="A92" t="s">
        <v>80</v>
      </c>
      <c r="B92" t="s">
        <v>81</v>
      </c>
      <c r="C92">
        <v>42</v>
      </c>
      <c r="D92">
        <v>86</v>
      </c>
      <c r="E92">
        <v>46</v>
      </c>
      <c r="F92">
        <v>26</v>
      </c>
      <c r="G92">
        <f t="shared" si="4"/>
        <v>53.100000000000009</v>
      </c>
      <c r="H92" t="s">
        <v>213</v>
      </c>
    </row>
    <row r="93" spans="1:8" x14ac:dyDescent="0.3">
      <c r="A93" t="s">
        <v>135</v>
      </c>
      <c r="B93" t="s">
        <v>136</v>
      </c>
      <c r="C93">
        <v>82</v>
      </c>
      <c r="D93">
        <v>30</v>
      </c>
      <c r="E93">
        <v>42</v>
      </c>
      <c r="F93">
        <v>41</v>
      </c>
      <c r="G93">
        <f t="shared" si="4"/>
        <v>52.899999999999991</v>
      </c>
      <c r="H93" t="s">
        <v>213</v>
      </c>
    </row>
    <row r="94" spans="1:8" x14ac:dyDescent="0.3">
      <c r="A94" t="s">
        <v>129</v>
      </c>
      <c r="B94" t="s">
        <v>130</v>
      </c>
      <c r="C94">
        <v>66</v>
      </c>
      <c r="D94">
        <v>43</v>
      </c>
      <c r="E94">
        <v>28</v>
      </c>
      <c r="F94">
        <v>67</v>
      </c>
      <c r="G94">
        <f t="shared" si="4"/>
        <v>52.35</v>
      </c>
      <c r="H94" t="s">
        <v>213</v>
      </c>
    </row>
    <row r="95" spans="1:8" x14ac:dyDescent="0.3">
      <c r="A95" t="s">
        <v>179</v>
      </c>
      <c r="B95" t="s">
        <v>180</v>
      </c>
      <c r="C95">
        <v>26</v>
      </c>
      <c r="D95">
        <v>68</v>
      </c>
      <c r="E95">
        <v>40</v>
      </c>
      <c r="F95">
        <v>70</v>
      </c>
      <c r="G95">
        <f t="shared" si="4"/>
        <v>50.8</v>
      </c>
      <c r="H95" t="s">
        <v>213</v>
      </c>
    </row>
    <row r="96" spans="1:8" x14ac:dyDescent="0.3">
      <c r="A96" t="s">
        <v>183</v>
      </c>
      <c r="B96" t="s">
        <v>184</v>
      </c>
      <c r="C96">
        <v>25</v>
      </c>
      <c r="D96">
        <v>84</v>
      </c>
      <c r="E96">
        <v>42</v>
      </c>
      <c r="F96">
        <v>45</v>
      </c>
      <c r="G96">
        <f t="shared" si="4"/>
        <v>50.1</v>
      </c>
      <c r="H96" t="s">
        <v>214</v>
      </c>
    </row>
    <row r="97" spans="1:8" x14ac:dyDescent="0.3">
      <c r="A97" t="s">
        <v>95</v>
      </c>
      <c r="B97" t="s">
        <v>96</v>
      </c>
      <c r="C97">
        <v>29</v>
      </c>
      <c r="D97">
        <v>110</v>
      </c>
      <c r="E97">
        <v>26</v>
      </c>
      <c r="F97">
        <v>30</v>
      </c>
      <c r="G97">
        <f t="shared" si="4"/>
        <v>50</v>
      </c>
      <c r="H97" t="s">
        <v>214</v>
      </c>
    </row>
    <row r="98" spans="1:8" x14ac:dyDescent="0.3">
      <c r="A98" t="s">
        <v>53</v>
      </c>
      <c r="B98" t="s">
        <v>54</v>
      </c>
      <c r="C98">
        <v>61</v>
      </c>
      <c r="D98">
        <v>41</v>
      </c>
      <c r="E98">
        <v>28</v>
      </c>
      <c r="F98">
        <v>62</v>
      </c>
      <c r="G98">
        <f t="shared" si="4"/>
        <v>49.35</v>
      </c>
      <c r="H98" t="s">
        <v>214</v>
      </c>
    </row>
    <row r="99" spans="1:8" x14ac:dyDescent="0.3">
      <c r="A99" t="s">
        <v>191</v>
      </c>
      <c r="B99" t="s">
        <v>192</v>
      </c>
      <c r="C99">
        <v>62</v>
      </c>
      <c r="D99">
        <v>42</v>
      </c>
      <c r="E99">
        <v>31</v>
      </c>
      <c r="F99">
        <v>50</v>
      </c>
      <c r="G99">
        <f t="shared" si="4"/>
        <v>48.400000000000006</v>
      </c>
      <c r="H99" t="s">
        <v>214</v>
      </c>
    </row>
    <row r="100" spans="1:8" x14ac:dyDescent="0.3">
      <c r="A100" t="s">
        <v>151</v>
      </c>
      <c r="B100" t="s">
        <v>152</v>
      </c>
      <c r="C100">
        <v>66</v>
      </c>
      <c r="D100">
        <v>38</v>
      </c>
      <c r="E100">
        <v>25</v>
      </c>
      <c r="F100">
        <v>58</v>
      </c>
      <c r="G100">
        <f t="shared" si="4"/>
        <v>48.4</v>
      </c>
      <c r="H100" t="s">
        <v>214</v>
      </c>
    </row>
    <row r="101" spans="1:8" x14ac:dyDescent="0.3">
      <c r="A101" t="s">
        <v>189</v>
      </c>
      <c r="B101" t="s">
        <v>190</v>
      </c>
      <c r="C101">
        <v>48</v>
      </c>
      <c r="D101">
        <v>58</v>
      </c>
      <c r="E101">
        <v>37</v>
      </c>
      <c r="F101">
        <v>42</v>
      </c>
      <c r="G101">
        <f t="shared" si="4"/>
        <v>48.4</v>
      </c>
      <c r="H101" t="s">
        <v>215</v>
      </c>
    </row>
    <row r="102" spans="1:8" x14ac:dyDescent="0.3">
      <c r="A102" t="s">
        <v>198</v>
      </c>
      <c r="B102" t="s">
        <v>199</v>
      </c>
      <c r="C102">
        <v>54</v>
      </c>
      <c r="D102">
        <v>31</v>
      </c>
      <c r="E102">
        <v>44</v>
      </c>
      <c r="F102">
        <v>46</v>
      </c>
      <c r="G102">
        <f t="shared" si="4"/>
        <v>46.350000000000009</v>
      </c>
      <c r="H102" t="s">
        <v>215</v>
      </c>
    </row>
    <row r="103" spans="1:8" x14ac:dyDescent="0.3">
      <c r="A103" t="s">
        <v>195</v>
      </c>
      <c r="B103" t="s">
        <v>93</v>
      </c>
      <c r="C103">
        <v>23</v>
      </c>
      <c r="D103">
        <v>77</v>
      </c>
      <c r="E103">
        <v>33</v>
      </c>
      <c r="F103">
        <v>34</v>
      </c>
      <c r="G103">
        <f t="shared" si="4"/>
        <v>42.849999999999994</v>
      </c>
      <c r="H103" t="s">
        <v>215</v>
      </c>
    </row>
    <row r="104" spans="1:8" x14ac:dyDescent="0.3">
      <c r="A104" t="s">
        <v>101</v>
      </c>
      <c r="B104" t="s">
        <v>102</v>
      </c>
      <c r="C104">
        <v>22</v>
      </c>
      <c r="D104">
        <v>31</v>
      </c>
      <c r="E104">
        <v>47</v>
      </c>
      <c r="F104">
        <v>32</v>
      </c>
      <c r="G104">
        <f t="shared" si="4"/>
        <v>34.85</v>
      </c>
      <c r="H104" t="s">
        <v>215</v>
      </c>
    </row>
    <row r="105" spans="1:8" x14ac:dyDescent="0.3">
      <c r="A105" t="s">
        <v>107</v>
      </c>
      <c r="B105" t="s">
        <v>108</v>
      </c>
      <c r="C105">
        <v>28</v>
      </c>
      <c r="D105">
        <v>33</v>
      </c>
      <c r="E105">
        <v>23</v>
      </c>
      <c r="F105">
        <v>45</v>
      </c>
      <c r="G105">
        <f t="shared" si="4"/>
        <v>32.549999999999997</v>
      </c>
      <c r="H105" t="s">
        <v>215</v>
      </c>
    </row>
  </sheetData>
  <sortState xmlns:xlrd2="http://schemas.microsoft.com/office/spreadsheetml/2017/richdata2" ref="A4:G105">
    <sortCondition descending="1" ref="G4:G105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05"/>
  <sheetViews>
    <sheetView workbookViewId="0">
      <selection activeCell="B10" sqref="B10"/>
    </sheetView>
  </sheetViews>
  <sheetFormatPr defaultRowHeight="14.4" x14ac:dyDescent="0.3"/>
  <cols>
    <col min="1" max="1" width="10.5546875" bestFit="1" customWidth="1"/>
    <col min="2" max="2" width="32.88671875" bestFit="1" customWidth="1"/>
    <col min="3" max="3" width="8.33203125" bestFit="1" customWidth="1"/>
    <col min="4" max="4" width="8" bestFit="1" customWidth="1"/>
    <col min="5" max="6" width="6.44140625" bestFit="1" customWidth="1"/>
    <col min="7" max="7" width="15.5546875" bestFit="1" customWidth="1"/>
    <col min="8" max="8" width="6.33203125" bestFit="1" customWidth="1"/>
    <col min="9" max="9" width="15.5546875" customWidth="1"/>
    <col min="10" max="10" width="13.88671875" bestFit="1" customWidth="1"/>
    <col min="11" max="11" width="12.109375" bestFit="1" customWidth="1"/>
    <col min="12" max="13" width="8.33203125" bestFit="1" customWidth="1"/>
    <col min="14" max="14" width="13.88671875" bestFit="1" customWidth="1"/>
  </cols>
  <sheetData>
    <row r="1" spans="1:14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59</v>
      </c>
      <c r="J1" t="s">
        <v>207</v>
      </c>
      <c r="K1">
        <v>102</v>
      </c>
      <c r="L1" t="s">
        <v>225</v>
      </c>
    </row>
    <row r="2" spans="1:14" x14ac:dyDescent="0.3">
      <c r="A2" t="s">
        <v>2</v>
      </c>
      <c r="C2">
        <v>100</v>
      </c>
      <c r="D2">
        <v>160</v>
      </c>
      <c r="E2">
        <v>50</v>
      </c>
      <c r="F2">
        <v>75</v>
      </c>
      <c r="L2" t="s">
        <v>225</v>
      </c>
      <c r="M2" t="s">
        <v>225</v>
      </c>
      <c r="N2" t="s">
        <v>225</v>
      </c>
    </row>
    <row r="3" spans="1:14" x14ac:dyDescent="0.3">
      <c r="A3" t="s">
        <v>3</v>
      </c>
      <c r="C3">
        <v>30</v>
      </c>
      <c r="D3">
        <v>40</v>
      </c>
      <c r="E3">
        <v>15</v>
      </c>
      <c r="F3">
        <v>15</v>
      </c>
      <c r="G3" t="s">
        <v>225</v>
      </c>
      <c r="H3" t="s">
        <v>206</v>
      </c>
      <c r="J3" t="s">
        <v>208</v>
      </c>
      <c r="K3" t="s">
        <v>217</v>
      </c>
      <c r="L3" t="s">
        <v>222</v>
      </c>
      <c r="M3" t="s">
        <v>223</v>
      </c>
      <c r="N3" t="s">
        <v>224</v>
      </c>
    </row>
    <row r="4" spans="1:14" x14ac:dyDescent="0.3">
      <c r="A4" t="s">
        <v>167</v>
      </c>
      <c r="B4" t="s">
        <v>168</v>
      </c>
      <c r="C4">
        <v>59</v>
      </c>
      <c r="D4">
        <v>87</v>
      </c>
      <c r="E4">
        <v>24</v>
      </c>
      <c r="F4">
        <v>36</v>
      </c>
      <c r="G4">
        <f t="shared" ref="G4:G35" si="0">C4/$C$2*$C$3 +D4/$D$2*$D$3 +E4/$E$2*$E$3 +F4/$F$2*$F$3</f>
        <v>53.850000000000009</v>
      </c>
      <c r="H4" t="s">
        <v>213</v>
      </c>
      <c r="J4" t="s">
        <v>209</v>
      </c>
      <c r="K4">
        <v>5</v>
      </c>
      <c r="L4">
        <f>K4%*$K$1</f>
        <v>5.1000000000000005</v>
      </c>
      <c r="M4">
        <f>ROUND(L4,0)</f>
        <v>5</v>
      </c>
      <c r="N4">
        <f>COUNTIF(H4:H105,"AA")</f>
        <v>5</v>
      </c>
    </row>
    <row r="5" spans="1:14" x14ac:dyDescent="0.3">
      <c r="A5" t="s">
        <v>18</v>
      </c>
      <c r="B5" t="s">
        <v>19</v>
      </c>
      <c r="C5">
        <v>85</v>
      </c>
      <c r="D5">
        <v>122</v>
      </c>
      <c r="E5">
        <v>21</v>
      </c>
      <c r="F5">
        <v>31</v>
      </c>
      <c r="G5">
        <f t="shared" si="0"/>
        <v>68.5</v>
      </c>
      <c r="H5" t="s">
        <v>211</v>
      </c>
      <c r="J5" t="s">
        <v>210</v>
      </c>
      <c r="K5">
        <v>15</v>
      </c>
      <c r="L5">
        <f t="shared" ref="L5:L14" si="1">K5%*$K$1</f>
        <v>15.299999999999999</v>
      </c>
      <c r="M5">
        <f t="shared" ref="M5:M14" si="2">ROUND(L5,0)</f>
        <v>15</v>
      </c>
      <c r="N5">
        <f>COUNTIF(H4:H105,"AB")</f>
        <v>15</v>
      </c>
    </row>
    <row r="6" spans="1:14" x14ac:dyDescent="0.3">
      <c r="A6" t="s">
        <v>10</v>
      </c>
      <c r="B6" t="s">
        <v>11</v>
      </c>
      <c r="C6">
        <v>80</v>
      </c>
      <c r="D6">
        <v>139</v>
      </c>
      <c r="E6">
        <v>17</v>
      </c>
      <c r="F6">
        <v>9</v>
      </c>
      <c r="G6">
        <f t="shared" si="0"/>
        <v>65.650000000000006</v>
      </c>
      <c r="H6" t="s">
        <v>212</v>
      </c>
      <c r="J6" t="s">
        <v>211</v>
      </c>
      <c r="K6">
        <v>25</v>
      </c>
      <c r="L6">
        <f t="shared" si="1"/>
        <v>25.5</v>
      </c>
      <c r="M6">
        <f t="shared" si="2"/>
        <v>26</v>
      </c>
      <c r="N6">
        <f>COUNTIF(H4:H105,"BB")</f>
        <v>26</v>
      </c>
    </row>
    <row r="7" spans="1:14" x14ac:dyDescent="0.3">
      <c r="A7" t="s">
        <v>177</v>
      </c>
      <c r="B7" t="s">
        <v>178</v>
      </c>
      <c r="C7">
        <v>75</v>
      </c>
      <c r="D7">
        <v>73</v>
      </c>
      <c r="E7">
        <v>30</v>
      </c>
      <c r="F7">
        <v>49</v>
      </c>
      <c r="G7">
        <f t="shared" si="0"/>
        <v>59.55</v>
      </c>
      <c r="H7" t="s">
        <v>212</v>
      </c>
      <c r="J7" t="s">
        <v>212</v>
      </c>
      <c r="K7">
        <v>30</v>
      </c>
      <c r="L7">
        <f t="shared" si="1"/>
        <v>30.599999999999998</v>
      </c>
      <c r="M7">
        <f t="shared" si="2"/>
        <v>31</v>
      </c>
      <c r="N7">
        <f>COUNTIF(H4:H105,"BC")</f>
        <v>31</v>
      </c>
    </row>
    <row r="8" spans="1:14" x14ac:dyDescent="0.3">
      <c r="A8" t="s">
        <v>191</v>
      </c>
      <c r="B8" t="s">
        <v>192</v>
      </c>
      <c r="C8">
        <v>62</v>
      </c>
      <c r="D8">
        <v>42</v>
      </c>
      <c r="E8">
        <v>31</v>
      </c>
      <c r="F8">
        <v>50</v>
      </c>
      <c r="G8">
        <f t="shared" si="0"/>
        <v>48.400000000000006</v>
      </c>
      <c r="H8" t="s">
        <v>214</v>
      </c>
      <c r="J8" t="s">
        <v>213</v>
      </c>
      <c r="K8">
        <v>15</v>
      </c>
      <c r="L8">
        <f t="shared" si="1"/>
        <v>15.299999999999999</v>
      </c>
      <c r="M8">
        <f t="shared" si="2"/>
        <v>15</v>
      </c>
      <c r="N8">
        <f>COUNTIF(H4:H105,"CC")</f>
        <v>15</v>
      </c>
    </row>
    <row r="9" spans="1:14" x14ac:dyDescent="0.3">
      <c r="A9" t="s">
        <v>113</v>
      </c>
      <c r="B9" t="s">
        <v>114</v>
      </c>
      <c r="C9">
        <v>63</v>
      </c>
      <c r="D9">
        <v>134</v>
      </c>
      <c r="E9">
        <v>24</v>
      </c>
      <c r="F9">
        <v>32</v>
      </c>
      <c r="G9">
        <f t="shared" si="0"/>
        <v>66</v>
      </c>
      <c r="H9" t="s">
        <v>212</v>
      </c>
      <c r="J9" t="s">
        <v>214</v>
      </c>
      <c r="K9">
        <v>5</v>
      </c>
      <c r="L9">
        <f t="shared" si="1"/>
        <v>5.1000000000000005</v>
      </c>
      <c r="M9">
        <f t="shared" si="2"/>
        <v>5</v>
      </c>
      <c r="N9">
        <f>COUNTIF(H4:H105,"CD")</f>
        <v>5</v>
      </c>
    </row>
    <row r="10" spans="1:14" x14ac:dyDescent="0.3">
      <c r="A10" t="s">
        <v>62</v>
      </c>
      <c r="B10" t="s">
        <v>63</v>
      </c>
      <c r="C10">
        <v>86</v>
      </c>
      <c r="D10">
        <v>104</v>
      </c>
      <c r="E10">
        <v>35</v>
      </c>
      <c r="F10">
        <v>60</v>
      </c>
      <c r="G10">
        <f t="shared" si="0"/>
        <v>74.3</v>
      </c>
      <c r="H10" t="s">
        <v>211</v>
      </c>
      <c r="J10" t="s">
        <v>215</v>
      </c>
      <c r="K10">
        <v>5</v>
      </c>
      <c r="L10">
        <f t="shared" si="1"/>
        <v>5.1000000000000005</v>
      </c>
      <c r="M10">
        <f t="shared" si="2"/>
        <v>5</v>
      </c>
      <c r="N10">
        <f>COUNTIF(H4:H105,"DD")</f>
        <v>5</v>
      </c>
    </row>
    <row r="11" spans="1:14" x14ac:dyDescent="0.3">
      <c r="A11" t="s">
        <v>103</v>
      </c>
      <c r="B11" t="s">
        <v>104</v>
      </c>
      <c r="C11">
        <v>79</v>
      </c>
      <c r="D11">
        <v>65</v>
      </c>
      <c r="E11">
        <v>29</v>
      </c>
      <c r="F11">
        <v>40</v>
      </c>
      <c r="G11">
        <f t="shared" si="0"/>
        <v>56.650000000000006</v>
      </c>
      <c r="H11" t="s">
        <v>213</v>
      </c>
      <c r="J11" t="s">
        <v>216</v>
      </c>
      <c r="K11">
        <v>0</v>
      </c>
      <c r="L11">
        <f t="shared" si="1"/>
        <v>0</v>
      </c>
      <c r="M11">
        <f t="shared" si="2"/>
        <v>0</v>
      </c>
      <c r="N11">
        <f>COUNTIF(H4:H105,"F")</f>
        <v>0</v>
      </c>
    </row>
    <row r="12" spans="1:14" x14ac:dyDescent="0.3">
      <c r="A12" t="s">
        <v>109</v>
      </c>
      <c r="B12" t="s">
        <v>110</v>
      </c>
      <c r="C12">
        <v>26</v>
      </c>
      <c r="D12">
        <v>144</v>
      </c>
      <c r="E12">
        <v>26</v>
      </c>
      <c r="F12">
        <v>40</v>
      </c>
      <c r="G12">
        <f t="shared" si="0"/>
        <v>59.599999999999994</v>
      </c>
      <c r="H12" t="s">
        <v>212</v>
      </c>
      <c r="J12" t="s">
        <v>226</v>
      </c>
      <c r="K12">
        <v>0</v>
      </c>
      <c r="L12">
        <f t="shared" si="1"/>
        <v>0</v>
      </c>
      <c r="M12">
        <f t="shared" si="2"/>
        <v>0</v>
      </c>
      <c r="N12">
        <f>COUNTIF(H4:H105,"I")</f>
        <v>0</v>
      </c>
    </row>
    <row r="13" spans="1:14" x14ac:dyDescent="0.3">
      <c r="A13" t="s">
        <v>196</v>
      </c>
      <c r="B13" t="s">
        <v>197</v>
      </c>
      <c r="C13">
        <v>42</v>
      </c>
      <c r="D13">
        <v>128</v>
      </c>
      <c r="E13">
        <v>21</v>
      </c>
      <c r="F13">
        <v>32</v>
      </c>
      <c r="G13">
        <f t="shared" si="0"/>
        <v>57.3</v>
      </c>
      <c r="H13" t="s">
        <v>213</v>
      </c>
      <c r="J13" t="s">
        <v>227</v>
      </c>
      <c r="K13">
        <v>0</v>
      </c>
      <c r="L13">
        <f t="shared" si="1"/>
        <v>0</v>
      </c>
      <c r="M13">
        <f t="shared" si="2"/>
        <v>0</v>
      </c>
      <c r="N13">
        <f>COUNTIF(H4:H105,"PP")</f>
        <v>0</v>
      </c>
    </row>
    <row r="14" spans="1:14" x14ac:dyDescent="0.3">
      <c r="A14" t="s">
        <v>65</v>
      </c>
      <c r="B14" t="s">
        <v>66</v>
      </c>
      <c r="C14">
        <v>42</v>
      </c>
      <c r="D14">
        <v>123</v>
      </c>
      <c r="E14">
        <v>27</v>
      </c>
      <c r="F14">
        <v>29</v>
      </c>
      <c r="G14">
        <f t="shared" si="0"/>
        <v>57.25</v>
      </c>
      <c r="H14" t="s">
        <v>213</v>
      </c>
      <c r="J14" t="s">
        <v>228</v>
      </c>
      <c r="K14">
        <v>0</v>
      </c>
      <c r="L14">
        <f t="shared" si="1"/>
        <v>0</v>
      </c>
      <c r="M14">
        <f t="shared" si="2"/>
        <v>0</v>
      </c>
      <c r="N14">
        <f>COUNTIF(H4:H105,"NP")</f>
        <v>0</v>
      </c>
    </row>
    <row r="15" spans="1:14" x14ac:dyDescent="0.3">
      <c r="A15" t="s">
        <v>153</v>
      </c>
      <c r="B15" t="s">
        <v>154</v>
      </c>
      <c r="C15">
        <v>42</v>
      </c>
      <c r="D15">
        <v>104</v>
      </c>
      <c r="E15">
        <v>41</v>
      </c>
      <c r="F15">
        <v>45</v>
      </c>
      <c r="G15">
        <f t="shared" si="0"/>
        <v>59.9</v>
      </c>
      <c r="H15" t="s">
        <v>212</v>
      </c>
    </row>
    <row r="16" spans="1:14" x14ac:dyDescent="0.3">
      <c r="A16" t="s">
        <v>77</v>
      </c>
      <c r="B16" t="s">
        <v>78</v>
      </c>
      <c r="C16">
        <v>99</v>
      </c>
      <c r="D16">
        <v>81</v>
      </c>
      <c r="E16">
        <v>27</v>
      </c>
      <c r="F16">
        <v>35</v>
      </c>
      <c r="G16">
        <f t="shared" si="0"/>
        <v>65.050000000000011</v>
      </c>
      <c r="H16" t="s">
        <v>212</v>
      </c>
    </row>
    <row r="17" spans="1:8" x14ac:dyDescent="0.3">
      <c r="A17" t="s">
        <v>149</v>
      </c>
      <c r="B17" t="s">
        <v>150</v>
      </c>
      <c r="C17">
        <v>23</v>
      </c>
      <c r="D17">
        <v>159</v>
      </c>
      <c r="E17">
        <v>35</v>
      </c>
      <c r="F17">
        <v>62</v>
      </c>
      <c r="G17">
        <f t="shared" si="0"/>
        <v>69.55</v>
      </c>
      <c r="H17" t="s">
        <v>211</v>
      </c>
    </row>
    <row r="18" spans="1:8" x14ac:dyDescent="0.3">
      <c r="A18" t="s">
        <v>198</v>
      </c>
      <c r="B18" t="s">
        <v>199</v>
      </c>
      <c r="C18">
        <v>54</v>
      </c>
      <c r="D18">
        <v>31</v>
      </c>
      <c r="E18">
        <v>44</v>
      </c>
      <c r="F18">
        <v>46</v>
      </c>
      <c r="G18">
        <f t="shared" si="0"/>
        <v>46.350000000000009</v>
      </c>
      <c r="H18" t="s">
        <v>215</v>
      </c>
    </row>
    <row r="19" spans="1:8" x14ac:dyDescent="0.3">
      <c r="A19" t="s">
        <v>86</v>
      </c>
      <c r="B19" t="s">
        <v>87</v>
      </c>
      <c r="C19">
        <v>98</v>
      </c>
      <c r="D19">
        <v>145</v>
      </c>
      <c r="E19">
        <v>46</v>
      </c>
      <c r="F19">
        <v>73</v>
      </c>
      <c r="G19">
        <f t="shared" si="0"/>
        <v>94.050000000000011</v>
      </c>
      <c r="H19" t="s">
        <v>209</v>
      </c>
    </row>
    <row r="20" spans="1:8" x14ac:dyDescent="0.3">
      <c r="A20" t="s">
        <v>204</v>
      </c>
      <c r="B20" t="s">
        <v>205</v>
      </c>
      <c r="C20">
        <v>97</v>
      </c>
      <c r="D20">
        <v>141</v>
      </c>
      <c r="E20">
        <v>48</v>
      </c>
      <c r="F20">
        <v>51</v>
      </c>
      <c r="G20">
        <f t="shared" si="0"/>
        <v>88.95</v>
      </c>
      <c r="H20" t="s">
        <v>209</v>
      </c>
    </row>
    <row r="21" spans="1:8" x14ac:dyDescent="0.3">
      <c r="A21" t="s">
        <v>82</v>
      </c>
      <c r="B21" t="s">
        <v>83</v>
      </c>
      <c r="C21">
        <v>61</v>
      </c>
      <c r="D21">
        <v>91</v>
      </c>
      <c r="E21">
        <v>34</v>
      </c>
      <c r="F21">
        <v>74</v>
      </c>
      <c r="G21">
        <f t="shared" si="0"/>
        <v>66.05</v>
      </c>
      <c r="H21" t="s">
        <v>212</v>
      </c>
    </row>
    <row r="22" spans="1:8" x14ac:dyDescent="0.3">
      <c r="A22" t="s">
        <v>165</v>
      </c>
      <c r="B22" t="s">
        <v>166</v>
      </c>
      <c r="C22">
        <v>46</v>
      </c>
      <c r="D22">
        <v>147</v>
      </c>
      <c r="E22">
        <v>39</v>
      </c>
      <c r="F22">
        <v>45</v>
      </c>
      <c r="G22">
        <f t="shared" si="0"/>
        <v>71.25</v>
      </c>
      <c r="H22" t="s">
        <v>211</v>
      </c>
    </row>
    <row r="23" spans="1:8" x14ac:dyDescent="0.3">
      <c r="A23" t="s">
        <v>187</v>
      </c>
      <c r="B23" t="s">
        <v>188</v>
      </c>
      <c r="C23">
        <v>57</v>
      </c>
      <c r="D23">
        <v>88</v>
      </c>
      <c r="E23">
        <v>31</v>
      </c>
      <c r="F23">
        <v>39</v>
      </c>
      <c r="G23">
        <f t="shared" si="0"/>
        <v>56.199999999999989</v>
      </c>
      <c r="H23" t="s">
        <v>213</v>
      </c>
    </row>
    <row r="24" spans="1:8" x14ac:dyDescent="0.3">
      <c r="A24" t="s">
        <v>183</v>
      </c>
      <c r="B24" t="s">
        <v>184</v>
      </c>
      <c r="C24">
        <v>25</v>
      </c>
      <c r="D24">
        <v>84</v>
      </c>
      <c r="E24">
        <v>42</v>
      </c>
      <c r="F24">
        <v>45</v>
      </c>
      <c r="G24">
        <f t="shared" si="0"/>
        <v>50.1</v>
      </c>
      <c r="H24" t="s">
        <v>214</v>
      </c>
    </row>
    <row r="25" spans="1:8" x14ac:dyDescent="0.3">
      <c r="A25" t="s">
        <v>123</v>
      </c>
      <c r="B25" t="s">
        <v>124</v>
      </c>
      <c r="C25">
        <v>92</v>
      </c>
      <c r="D25">
        <v>74</v>
      </c>
      <c r="E25">
        <v>21</v>
      </c>
      <c r="F25">
        <v>61</v>
      </c>
      <c r="G25">
        <f t="shared" si="0"/>
        <v>64.599999999999994</v>
      </c>
      <c r="H25" t="s">
        <v>212</v>
      </c>
    </row>
    <row r="26" spans="1:8" x14ac:dyDescent="0.3">
      <c r="A26" t="s">
        <v>105</v>
      </c>
      <c r="B26" t="s">
        <v>106</v>
      </c>
      <c r="C26">
        <v>58</v>
      </c>
      <c r="D26">
        <v>126</v>
      </c>
      <c r="E26">
        <v>35</v>
      </c>
      <c r="F26">
        <v>70</v>
      </c>
      <c r="G26">
        <f t="shared" si="0"/>
        <v>73.400000000000006</v>
      </c>
      <c r="H26" t="s">
        <v>211</v>
      </c>
    </row>
    <row r="27" spans="1:8" x14ac:dyDescent="0.3">
      <c r="A27" t="s">
        <v>195</v>
      </c>
      <c r="B27" t="s">
        <v>93</v>
      </c>
      <c r="C27">
        <v>23</v>
      </c>
      <c r="D27">
        <v>77</v>
      </c>
      <c r="E27">
        <v>33</v>
      </c>
      <c r="F27">
        <v>34</v>
      </c>
      <c r="G27">
        <f t="shared" si="0"/>
        <v>42.849999999999994</v>
      </c>
      <c r="H27" t="s">
        <v>215</v>
      </c>
    </row>
    <row r="28" spans="1:8" x14ac:dyDescent="0.3">
      <c r="A28" t="s">
        <v>193</v>
      </c>
      <c r="B28" t="s">
        <v>194</v>
      </c>
      <c r="C28">
        <v>22</v>
      </c>
      <c r="D28">
        <v>113</v>
      </c>
      <c r="E28">
        <v>38</v>
      </c>
      <c r="F28">
        <v>51</v>
      </c>
      <c r="G28">
        <f t="shared" si="0"/>
        <v>56.45</v>
      </c>
      <c r="H28" t="s">
        <v>213</v>
      </c>
    </row>
    <row r="29" spans="1:8" x14ac:dyDescent="0.3">
      <c r="A29" t="s">
        <v>97</v>
      </c>
      <c r="B29" t="s">
        <v>98</v>
      </c>
      <c r="C29">
        <v>54</v>
      </c>
      <c r="D29">
        <v>97</v>
      </c>
      <c r="E29">
        <v>34</v>
      </c>
      <c r="F29">
        <v>28</v>
      </c>
      <c r="G29">
        <f t="shared" si="0"/>
        <v>56.250000000000007</v>
      </c>
      <c r="H29" t="s">
        <v>213</v>
      </c>
    </row>
    <row r="30" spans="1:8" x14ac:dyDescent="0.3">
      <c r="A30" t="s">
        <v>42</v>
      </c>
      <c r="B30" t="s">
        <v>43</v>
      </c>
      <c r="C30">
        <v>80</v>
      </c>
      <c r="D30">
        <v>118</v>
      </c>
      <c r="E30">
        <v>39</v>
      </c>
      <c r="F30">
        <v>22</v>
      </c>
      <c r="G30">
        <f t="shared" si="0"/>
        <v>69.600000000000009</v>
      </c>
      <c r="H30" t="s">
        <v>211</v>
      </c>
    </row>
    <row r="31" spans="1:8" x14ac:dyDescent="0.3">
      <c r="A31" t="s">
        <v>133</v>
      </c>
      <c r="B31" t="s">
        <v>134</v>
      </c>
      <c r="C31">
        <v>74</v>
      </c>
      <c r="D31">
        <v>126</v>
      </c>
      <c r="E31">
        <v>22</v>
      </c>
      <c r="F31">
        <v>32</v>
      </c>
      <c r="G31">
        <f t="shared" si="0"/>
        <v>66.7</v>
      </c>
      <c r="H31" t="s">
        <v>212</v>
      </c>
    </row>
    <row r="32" spans="1:8" x14ac:dyDescent="0.3">
      <c r="A32" t="s">
        <v>127</v>
      </c>
      <c r="B32" t="s">
        <v>128</v>
      </c>
      <c r="C32">
        <v>91</v>
      </c>
      <c r="D32">
        <v>110</v>
      </c>
      <c r="E32">
        <v>28</v>
      </c>
      <c r="F32">
        <v>54</v>
      </c>
      <c r="G32">
        <f t="shared" si="0"/>
        <v>74</v>
      </c>
      <c r="H32" t="s">
        <v>211</v>
      </c>
    </row>
    <row r="33" spans="1:8" x14ac:dyDescent="0.3">
      <c r="A33" t="s">
        <v>44</v>
      </c>
      <c r="B33" t="s">
        <v>45</v>
      </c>
      <c r="C33">
        <v>85</v>
      </c>
      <c r="D33">
        <v>113</v>
      </c>
      <c r="E33">
        <v>24</v>
      </c>
      <c r="F33">
        <v>53</v>
      </c>
      <c r="G33">
        <f t="shared" si="0"/>
        <v>71.55</v>
      </c>
      <c r="H33" t="s">
        <v>211</v>
      </c>
    </row>
    <row r="34" spans="1:8" x14ac:dyDescent="0.3">
      <c r="A34" t="s">
        <v>121</v>
      </c>
      <c r="B34" t="s">
        <v>122</v>
      </c>
      <c r="C34">
        <v>50</v>
      </c>
      <c r="D34">
        <v>155</v>
      </c>
      <c r="E34">
        <v>34</v>
      </c>
      <c r="F34">
        <v>58</v>
      </c>
      <c r="G34">
        <f t="shared" si="0"/>
        <v>75.55</v>
      </c>
      <c r="H34" t="s">
        <v>210</v>
      </c>
    </row>
    <row r="35" spans="1:8" x14ac:dyDescent="0.3">
      <c r="A35" t="s">
        <v>117</v>
      </c>
      <c r="B35" t="s">
        <v>118</v>
      </c>
      <c r="C35">
        <v>26</v>
      </c>
      <c r="D35">
        <v>150</v>
      </c>
      <c r="E35">
        <v>38</v>
      </c>
      <c r="F35">
        <v>50</v>
      </c>
      <c r="G35">
        <f t="shared" si="0"/>
        <v>66.699999999999989</v>
      </c>
      <c r="H35" t="s">
        <v>212</v>
      </c>
    </row>
    <row r="36" spans="1:8" x14ac:dyDescent="0.3">
      <c r="A36" t="s">
        <v>12</v>
      </c>
      <c r="B36" t="s">
        <v>13</v>
      </c>
      <c r="C36">
        <v>90</v>
      </c>
      <c r="D36">
        <v>126</v>
      </c>
      <c r="E36">
        <v>41</v>
      </c>
      <c r="F36">
        <v>55</v>
      </c>
      <c r="G36">
        <f t="shared" ref="G36:G67" si="3">C36/$C$2*$C$3 +D36/$D$2*$D$3 +E36/$E$2*$E$3 +F36/$F$2*$F$3</f>
        <v>81.8</v>
      </c>
      <c r="H36" t="s">
        <v>210</v>
      </c>
    </row>
    <row r="37" spans="1:8" x14ac:dyDescent="0.3">
      <c r="A37" t="s">
        <v>16</v>
      </c>
      <c r="B37" t="s">
        <v>17</v>
      </c>
      <c r="C37">
        <v>95</v>
      </c>
      <c r="D37">
        <v>115</v>
      </c>
      <c r="E37">
        <v>39</v>
      </c>
      <c r="F37">
        <v>67</v>
      </c>
      <c r="G37">
        <f t="shared" si="3"/>
        <v>82.350000000000009</v>
      </c>
      <c r="H37" t="s">
        <v>210</v>
      </c>
    </row>
    <row r="38" spans="1:8" x14ac:dyDescent="0.3">
      <c r="A38" t="s">
        <v>88</v>
      </c>
      <c r="B38" t="s">
        <v>89</v>
      </c>
      <c r="C38">
        <v>72</v>
      </c>
      <c r="D38">
        <v>155</v>
      </c>
      <c r="E38">
        <v>40</v>
      </c>
      <c r="F38">
        <v>71</v>
      </c>
      <c r="G38">
        <f t="shared" si="3"/>
        <v>86.55</v>
      </c>
      <c r="H38" t="s">
        <v>209</v>
      </c>
    </row>
    <row r="39" spans="1:8" x14ac:dyDescent="0.3">
      <c r="A39" t="s">
        <v>145</v>
      </c>
      <c r="B39" t="s">
        <v>146</v>
      </c>
      <c r="C39">
        <v>66</v>
      </c>
      <c r="D39">
        <v>119</v>
      </c>
      <c r="E39">
        <v>32</v>
      </c>
      <c r="F39">
        <v>42</v>
      </c>
      <c r="G39">
        <f t="shared" si="3"/>
        <v>67.55</v>
      </c>
      <c r="H39" t="s">
        <v>211</v>
      </c>
    </row>
    <row r="40" spans="1:8" x14ac:dyDescent="0.3">
      <c r="A40" t="s">
        <v>200</v>
      </c>
      <c r="B40" t="s">
        <v>201</v>
      </c>
      <c r="C40">
        <v>96</v>
      </c>
      <c r="D40">
        <v>113</v>
      </c>
      <c r="E40">
        <v>47</v>
      </c>
      <c r="F40">
        <v>68</v>
      </c>
      <c r="G40">
        <f t="shared" si="3"/>
        <v>84.749999999999986</v>
      </c>
      <c r="H40" t="s">
        <v>210</v>
      </c>
    </row>
    <row r="41" spans="1:8" x14ac:dyDescent="0.3">
      <c r="A41" t="s">
        <v>50</v>
      </c>
      <c r="B41" t="s">
        <v>51</v>
      </c>
      <c r="C41">
        <v>75</v>
      </c>
      <c r="D41">
        <v>121</v>
      </c>
      <c r="E41">
        <v>36</v>
      </c>
      <c r="F41">
        <v>6</v>
      </c>
      <c r="G41">
        <f t="shared" si="3"/>
        <v>64.75</v>
      </c>
      <c r="H41" t="s">
        <v>212</v>
      </c>
    </row>
    <row r="42" spans="1:8" x14ac:dyDescent="0.3">
      <c r="A42" t="s">
        <v>137</v>
      </c>
      <c r="B42" t="s">
        <v>138</v>
      </c>
      <c r="C42">
        <v>42</v>
      </c>
      <c r="D42">
        <v>130</v>
      </c>
      <c r="E42">
        <v>44</v>
      </c>
      <c r="F42">
        <v>35</v>
      </c>
      <c r="G42">
        <f t="shared" si="3"/>
        <v>65.3</v>
      </c>
      <c r="H42" t="s">
        <v>212</v>
      </c>
    </row>
    <row r="43" spans="1:8" x14ac:dyDescent="0.3">
      <c r="A43" t="s">
        <v>90</v>
      </c>
      <c r="B43" t="s">
        <v>91</v>
      </c>
      <c r="C43">
        <v>76</v>
      </c>
      <c r="D43">
        <v>119</v>
      </c>
      <c r="E43">
        <v>36</v>
      </c>
      <c r="F43">
        <v>30</v>
      </c>
      <c r="G43">
        <f t="shared" si="3"/>
        <v>69.349999999999994</v>
      </c>
      <c r="H43" t="s">
        <v>211</v>
      </c>
    </row>
    <row r="44" spans="1:8" x14ac:dyDescent="0.3">
      <c r="A44" t="s">
        <v>24</v>
      </c>
      <c r="B44" t="s">
        <v>25</v>
      </c>
      <c r="C44">
        <v>75</v>
      </c>
      <c r="D44">
        <v>128</v>
      </c>
      <c r="E44">
        <v>24</v>
      </c>
      <c r="F44">
        <v>13</v>
      </c>
      <c r="G44">
        <f t="shared" si="3"/>
        <v>64.3</v>
      </c>
      <c r="H44" t="s">
        <v>212</v>
      </c>
    </row>
    <row r="45" spans="1:8" x14ac:dyDescent="0.3">
      <c r="A45" t="s">
        <v>131</v>
      </c>
      <c r="B45" t="s">
        <v>132</v>
      </c>
      <c r="C45">
        <v>34</v>
      </c>
      <c r="D45">
        <v>136</v>
      </c>
      <c r="E45">
        <v>32</v>
      </c>
      <c r="F45">
        <v>58</v>
      </c>
      <c r="G45">
        <f t="shared" si="3"/>
        <v>65.400000000000006</v>
      </c>
      <c r="H45" t="s">
        <v>212</v>
      </c>
    </row>
    <row r="46" spans="1:8" x14ac:dyDescent="0.3">
      <c r="A46" t="s">
        <v>57</v>
      </c>
      <c r="B46" t="s">
        <v>58</v>
      </c>
      <c r="C46">
        <v>74</v>
      </c>
      <c r="D46">
        <v>52</v>
      </c>
      <c r="E46">
        <v>41</v>
      </c>
      <c r="F46">
        <v>73</v>
      </c>
      <c r="G46">
        <f t="shared" si="3"/>
        <v>62.1</v>
      </c>
      <c r="H46" t="s">
        <v>212</v>
      </c>
    </row>
    <row r="47" spans="1:8" x14ac:dyDescent="0.3">
      <c r="A47" t="s">
        <v>80</v>
      </c>
      <c r="B47" t="s">
        <v>81</v>
      </c>
      <c r="C47">
        <v>42</v>
      </c>
      <c r="D47">
        <v>86</v>
      </c>
      <c r="E47">
        <v>46</v>
      </c>
      <c r="F47">
        <v>26</v>
      </c>
      <c r="G47">
        <f t="shared" si="3"/>
        <v>53.100000000000009</v>
      </c>
      <c r="H47" t="s">
        <v>213</v>
      </c>
    </row>
    <row r="48" spans="1:8" x14ac:dyDescent="0.3">
      <c r="A48" t="s">
        <v>40</v>
      </c>
      <c r="B48" t="s">
        <v>41</v>
      </c>
      <c r="C48">
        <v>75</v>
      </c>
      <c r="D48">
        <v>123</v>
      </c>
      <c r="E48">
        <v>20</v>
      </c>
      <c r="F48">
        <v>55</v>
      </c>
      <c r="G48">
        <f t="shared" si="3"/>
        <v>70.25</v>
      </c>
      <c r="H48" t="s">
        <v>211</v>
      </c>
    </row>
    <row r="49" spans="1:8" x14ac:dyDescent="0.3">
      <c r="A49" t="s">
        <v>163</v>
      </c>
      <c r="B49" t="s">
        <v>164</v>
      </c>
      <c r="C49">
        <v>70</v>
      </c>
      <c r="D49">
        <v>157</v>
      </c>
      <c r="E49">
        <v>30</v>
      </c>
      <c r="F49">
        <v>51</v>
      </c>
      <c r="G49">
        <f t="shared" si="3"/>
        <v>79.45</v>
      </c>
      <c r="H49" t="s">
        <v>210</v>
      </c>
    </row>
    <row r="50" spans="1:8" x14ac:dyDescent="0.3">
      <c r="A50" t="s">
        <v>185</v>
      </c>
      <c r="B50" t="s">
        <v>186</v>
      </c>
      <c r="C50">
        <v>35</v>
      </c>
      <c r="D50">
        <v>155</v>
      </c>
      <c r="E50">
        <v>26</v>
      </c>
      <c r="F50">
        <v>32</v>
      </c>
      <c r="G50">
        <f t="shared" si="3"/>
        <v>63.449999999999996</v>
      </c>
      <c r="H50" t="s">
        <v>212</v>
      </c>
    </row>
    <row r="51" spans="1:8" x14ac:dyDescent="0.3">
      <c r="A51" t="s">
        <v>125</v>
      </c>
      <c r="B51" t="s">
        <v>126</v>
      </c>
      <c r="C51">
        <v>86</v>
      </c>
      <c r="D51">
        <v>71</v>
      </c>
      <c r="E51">
        <v>38</v>
      </c>
      <c r="F51">
        <v>34</v>
      </c>
      <c r="G51">
        <f t="shared" si="3"/>
        <v>61.749999999999993</v>
      </c>
      <c r="H51" t="s">
        <v>212</v>
      </c>
    </row>
    <row r="52" spans="1:8" x14ac:dyDescent="0.3">
      <c r="A52" t="s">
        <v>28</v>
      </c>
      <c r="B52" t="s">
        <v>29</v>
      </c>
      <c r="C52">
        <v>81</v>
      </c>
      <c r="D52">
        <v>121</v>
      </c>
      <c r="E52">
        <v>48</v>
      </c>
      <c r="F52">
        <v>29</v>
      </c>
      <c r="G52">
        <f t="shared" si="3"/>
        <v>74.749999999999986</v>
      </c>
      <c r="H52" t="s">
        <v>211</v>
      </c>
    </row>
    <row r="53" spans="1:8" x14ac:dyDescent="0.3">
      <c r="A53" t="s">
        <v>171</v>
      </c>
      <c r="B53" t="s">
        <v>172</v>
      </c>
      <c r="C53">
        <v>44</v>
      </c>
      <c r="D53">
        <v>137</v>
      </c>
      <c r="E53">
        <v>25</v>
      </c>
      <c r="F53">
        <v>54</v>
      </c>
      <c r="G53">
        <f t="shared" si="3"/>
        <v>65.75</v>
      </c>
      <c r="H53" t="s">
        <v>212</v>
      </c>
    </row>
    <row r="54" spans="1:8" x14ac:dyDescent="0.3">
      <c r="A54" t="s">
        <v>139</v>
      </c>
      <c r="B54" t="s">
        <v>140</v>
      </c>
      <c r="C54">
        <v>54</v>
      </c>
      <c r="D54">
        <v>157</v>
      </c>
      <c r="E54">
        <v>46</v>
      </c>
      <c r="F54">
        <v>31</v>
      </c>
      <c r="G54">
        <f t="shared" si="3"/>
        <v>75.45</v>
      </c>
      <c r="H54" t="s">
        <v>210</v>
      </c>
    </row>
    <row r="55" spans="1:8" x14ac:dyDescent="0.3">
      <c r="A55" t="s">
        <v>30</v>
      </c>
      <c r="B55" t="s">
        <v>31</v>
      </c>
      <c r="C55">
        <v>70</v>
      </c>
      <c r="D55">
        <v>130</v>
      </c>
      <c r="E55">
        <v>25</v>
      </c>
      <c r="F55">
        <v>34</v>
      </c>
      <c r="G55">
        <f t="shared" si="3"/>
        <v>67.8</v>
      </c>
      <c r="H55" t="s">
        <v>211</v>
      </c>
    </row>
    <row r="56" spans="1:8" x14ac:dyDescent="0.3">
      <c r="A56" t="s">
        <v>107</v>
      </c>
      <c r="B56" t="s">
        <v>108</v>
      </c>
      <c r="C56">
        <v>28</v>
      </c>
      <c r="D56">
        <v>33</v>
      </c>
      <c r="E56">
        <v>23</v>
      </c>
      <c r="F56">
        <v>45</v>
      </c>
      <c r="G56">
        <f t="shared" si="3"/>
        <v>32.549999999999997</v>
      </c>
      <c r="H56" t="s">
        <v>215</v>
      </c>
    </row>
    <row r="57" spans="1:8" x14ac:dyDescent="0.3">
      <c r="A57" t="s">
        <v>38</v>
      </c>
      <c r="B57" t="s">
        <v>39</v>
      </c>
      <c r="C57">
        <v>85</v>
      </c>
      <c r="D57">
        <v>114</v>
      </c>
      <c r="E57">
        <v>49</v>
      </c>
      <c r="F57">
        <v>11</v>
      </c>
      <c r="G57">
        <f t="shared" si="3"/>
        <v>70.900000000000006</v>
      </c>
      <c r="H57" t="s">
        <v>211</v>
      </c>
    </row>
    <row r="58" spans="1:8" x14ac:dyDescent="0.3">
      <c r="A58" t="s">
        <v>67</v>
      </c>
      <c r="B58" t="s">
        <v>68</v>
      </c>
      <c r="C58">
        <v>93</v>
      </c>
      <c r="D58">
        <v>66</v>
      </c>
      <c r="E58">
        <v>36</v>
      </c>
      <c r="F58">
        <v>37</v>
      </c>
      <c r="G58">
        <f t="shared" si="3"/>
        <v>62.6</v>
      </c>
      <c r="H58" t="s">
        <v>212</v>
      </c>
    </row>
    <row r="59" spans="1:8" x14ac:dyDescent="0.3">
      <c r="A59" t="s">
        <v>157</v>
      </c>
      <c r="B59" t="s">
        <v>158</v>
      </c>
      <c r="C59">
        <v>40</v>
      </c>
      <c r="D59">
        <v>86</v>
      </c>
      <c r="E59">
        <v>42</v>
      </c>
      <c r="F59">
        <v>56</v>
      </c>
      <c r="G59">
        <f t="shared" si="3"/>
        <v>57.300000000000004</v>
      </c>
      <c r="H59" t="s">
        <v>213</v>
      </c>
    </row>
    <row r="60" spans="1:8" x14ac:dyDescent="0.3">
      <c r="A60" t="s">
        <v>36</v>
      </c>
      <c r="B60" t="s">
        <v>37</v>
      </c>
      <c r="C60">
        <v>95</v>
      </c>
      <c r="D60">
        <v>105</v>
      </c>
      <c r="E60">
        <v>31</v>
      </c>
      <c r="F60">
        <v>1</v>
      </c>
      <c r="G60">
        <f t="shared" si="3"/>
        <v>64.25</v>
      </c>
      <c r="H60" t="s">
        <v>212</v>
      </c>
    </row>
    <row r="61" spans="1:8" x14ac:dyDescent="0.3">
      <c r="A61" t="s">
        <v>101</v>
      </c>
      <c r="B61" t="s">
        <v>102</v>
      </c>
      <c r="C61">
        <v>22</v>
      </c>
      <c r="D61">
        <v>31</v>
      </c>
      <c r="E61">
        <v>47</v>
      </c>
      <c r="F61">
        <v>32</v>
      </c>
      <c r="G61">
        <f t="shared" si="3"/>
        <v>34.85</v>
      </c>
      <c r="H61" t="s">
        <v>215</v>
      </c>
    </row>
    <row r="62" spans="1:8" x14ac:dyDescent="0.3">
      <c r="A62" t="s">
        <v>94</v>
      </c>
      <c r="B62" t="s">
        <v>93</v>
      </c>
      <c r="C62">
        <v>26</v>
      </c>
      <c r="D62">
        <v>132</v>
      </c>
      <c r="E62">
        <v>41</v>
      </c>
      <c r="F62">
        <v>58</v>
      </c>
      <c r="G62">
        <f t="shared" si="3"/>
        <v>64.699999999999989</v>
      </c>
      <c r="H62" t="s">
        <v>212</v>
      </c>
    </row>
    <row r="63" spans="1:8" x14ac:dyDescent="0.3">
      <c r="A63" t="s">
        <v>115</v>
      </c>
      <c r="B63" t="s">
        <v>116</v>
      </c>
      <c r="C63">
        <v>85</v>
      </c>
      <c r="D63">
        <v>102</v>
      </c>
      <c r="E63">
        <v>48</v>
      </c>
      <c r="F63">
        <v>54</v>
      </c>
      <c r="G63">
        <f t="shared" si="3"/>
        <v>76.2</v>
      </c>
      <c r="H63" t="s">
        <v>210</v>
      </c>
    </row>
    <row r="64" spans="1:8" x14ac:dyDescent="0.3">
      <c r="A64" t="s">
        <v>48</v>
      </c>
      <c r="B64" t="s">
        <v>49</v>
      </c>
      <c r="C64">
        <v>95</v>
      </c>
      <c r="D64">
        <v>103</v>
      </c>
      <c r="E64">
        <v>10</v>
      </c>
      <c r="F64">
        <v>71</v>
      </c>
      <c r="G64">
        <f t="shared" si="3"/>
        <v>71.45</v>
      </c>
      <c r="H64" t="s">
        <v>211</v>
      </c>
    </row>
    <row r="65" spans="1:8" x14ac:dyDescent="0.3">
      <c r="A65" t="s">
        <v>60</v>
      </c>
      <c r="B65" t="s">
        <v>61</v>
      </c>
      <c r="C65">
        <v>98</v>
      </c>
      <c r="D65">
        <v>111</v>
      </c>
      <c r="E65">
        <v>44</v>
      </c>
      <c r="F65">
        <v>42</v>
      </c>
      <c r="G65">
        <f t="shared" si="3"/>
        <v>78.75</v>
      </c>
      <c r="H65" t="s">
        <v>210</v>
      </c>
    </row>
    <row r="66" spans="1:8" x14ac:dyDescent="0.3">
      <c r="A66" t="s">
        <v>175</v>
      </c>
      <c r="B66" t="s">
        <v>176</v>
      </c>
      <c r="C66">
        <v>99</v>
      </c>
      <c r="D66">
        <v>73</v>
      </c>
      <c r="E66">
        <v>23</v>
      </c>
      <c r="F66">
        <v>27</v>
      </c>
      <c r="G66">
        <f t="shared" si="3"/>
        <v>60.25</v>
      </c>
      <c r="H66" t="s">
        <v>212</v>
      </c>
    </row>
    <row r="67" spans="1:8" x14ac:dyDescent="0.3">
      <c r="A67" t="s">
        <v>151</v>
      </c>
      <c r="B67" t="s">
        <v>152</v>
      </c>
      <c r="C67">
        <v>66</v>
      </c>
      <c r="D67">
        <v>38</v>
      </c>
      <c r="E67">
        <v>25</v>
      </c>
      <c r="F67">
        <v>58</v>
      </c>
      <c r="G67">
        <f t="shared" si="3"/>
        <v>48.4</v>
      </c>
      <c r="H67" t="s">
        <v>214</v>
      </c>
    </row>
    <row r="68" spans="1:8" x14ac:dyDescent="0.3">
      <c r="A68" t="s">
        <v>143</v>
      </c>
      <c r="B68" t="s">
        <v>144</v>
      </c>
      <c r="C68">
        <v>87</v>
      </c>
      <c r="D68">
        <v>98</v>
      </c>
      <c r="E68">
        <v>38</v>
      </c>
      <c r="F68">
        <v>50</v>
      </c>
      <c r="G68">
        <f t="shared" ref="G68:G99" si="4">C68/$C$2*$C$3 +D68/$D$2*$D$3 +E68/$E$2*$E$3 +F68/$F$2*$F$3</f>
        <v>72</v>
      </c>
      <c r="H68" t="s">
        <v>211</v>
      </c>
    </row>
    <row r="69" spans="1:8" x14ac:dyDescent="0.3">
      <c r="A69" t="s">
        <v>202</v>
      </c>
      <c r="B69" t="s">
        <v>203</v>
      </c>
      <c r="C69">
        <v>55</v>
      </c>
      <c r="D69">
        <v>112</v>
      </c>
      <c r="E69">
        <v>30</v>
      </c>
      <c r="F69">
        <v>50</v>
      </c>
      <c r="G69">
        <f t="shared" si="4"/>
        <v>63.5</v>
      </c>
      <c r="H69" t="s">
        <v>212</v>
      </c>
    </row>
    <row r="70" spans="1:8" x14ac:dyDescent="0.3">
      <c r="A70" t="s">
        <v>141</v>
      </c>
      <c r="B70" t="s">
        <v>142</v>
      </c>
      <c r="C70">
        <v>46</v>
      </c>
      <c r="D70">
        <v>81</v>
      </c>
      <c r="E70">
        <v>44</v>
      </c>
      <c r="F70">
        <v>51</v>
      </c>
      <c r="G70">
        <f t="shared" si="4"/>
        <v>57.45</v>
      </c>
      <c r="H70" t="s">
        <v>212</v>
      </c>
    </row>
    <row r="71" spans="1:8" x14ac:dyDescent="0.3">
      <c r="A71" t="s">
        <v>55</v>
      </c>
      <c r="B71" t="s">
        <v>56</v>
      </c>
      <c r="C71">
        <v>39</v>
      </c>
      <c r="D71">
        <v>106</v>
      </c>
      <c r="E71">
        <v>30</v>
      </c>
      <c r="F71">
        <v>41</v>
      </c>
      <c r="G71">
        <f t="shared" si="4"/>
        <v>55.400000000000006</v>
      </c>
      <c r="H71" t="s">
        <v>213</v>
      </c>
    </row>
    <row r="72" spans="1:8" x14ac:dyDescent="0.3">
      <c r="A72" t="s">
        <v>181</v>
      </c>
      <c r="B72" t="s">
        <v>182</v>
      </c>
      <c r="C72">
        <v>64</v>
      </c>
      <c r="D72">
        <v>129</v>
      </c>
      <c r="E72">
        <v>24</v>
      </c>
      <c r="F72">
        <v>59</v>
      </c>
      <c r="G72">
        <f t="shared" si="4"/>
        <v>70.45</v>
      </c>
      <c r="H72" t="s">
        <v>211</v>
      </c>
    </row>
    <row r="73" spans="1:8" x14ac:dyDescent="0.3">
      <c r="A73" t="s">
        <v>92</v>
      </c>
      <c r="B73" t="s">
        <v>93</v>
      </c>
      <c r="C73">
        <v>90</v>
      </c>
      <c r="D73">
        <v>129</v>
      </c>
      <c r="E73">
        <v>26</v>
      </c>
      <c r="F73">
        <v>35</v>
      </c>
      <c r="G73">
        <f t="shared" si="4"/>
        <v>74.05</v>
      </c>
      <c r="H73" t="s">
        <v>211</v>
      </c>
    </row>
    <row r="74" spans="1:8" x14ac:dyDescent="0.3">
      <c r="A74" t="s">
        <v>26</v>
      </c>
      <c r="B74" t="s">
        <v>27</v>
      </c>
      <c r="C74">
        <v>77</v>
      </c>
      <c r="D74">
        <v>125</v>
      </c>
      <c r="E74">
        <v>24</v>
      </c>
      <c r="F74">
        <v>9</v>
      </c>
      <c r="G74">
        <f t="shared" si="4"/>
        <v>63.349999999999994</v>
      </c>
      <c r="H74" t="s">
        <v>212</v>
      </c>
    </row>
    <row r="75" spans="1:8" x14ac:dyDescent="0.3">
      <c r="A75" t="s">
        <v>34</v>
      </c>
      <c r="B75" t="s">
        <v>35</v>
      </c>
      <c r="C75">
        <v>92</v>
      </c>
      <c r="D75">
        <v>108</v>
      </c>
      <c r="E75">
        <v>24</v>
      </c>
      <c r="F75">
        <v>2</v>
      </c>
      <c r="G75">
        <f t="shared" si="4"/>
        <v>62.199999999999996</v>
      </c>
      <c r="H75" t="s">
        <v>212</v>
      </c>
    </row>
    <row r="76" spans="1:8" x14ac:dyDescent="0.3">
      <c r="A76" t="s">
        <v>99</v>
      </c>
      <c r="B76" t="s">
        <v>100</v>
      </c>
      <c r="C76">
        <v>97</v>
      </c>
      <c r="D76">
        <v>157</v>
      </c>
      <c r="E76">
        <v>37</v>
      </c>
      <c r="F76">
        <v>28</v>
      </c>
      <c r="G76">
        <f t="shared" si="4"/>
        <v>85.049999999999983</v>
      </c>
      <c r="H76" t="s">
        <v>210</v>
      </c>
    </row>
    <row r="77" spans="1:8" x14ac:dyDescent="0.3">
      <c r="A77" t="s">
        <v>189</v>
      </c>
      <c r="B77" t="s">
        <v>190</v>
      </c>
      <c r="C77">
        <v>48</v>
      </c>
      <c r="D77">
        <v>58</v>
      </c>
      <c r="E77">
        <v>37</v>
      </c>
      <c r="F77">
        <v>42</v>
      </c>
      <c r="G77">
        <f t="shared" si="4"/>
        <v>48.4</v>
      </c>
      <c r="H77" t="s">
        <v>215</v>
      </c>
    </row>
    <row r="78" spans="1:8" x14ac:dyDescent="0.3">
      <c r="A78" t="s">
        <v>46</v>
      </c>
      <c r="B78" t="s">
        <v>47</v>
      </c>
      <c r="C78">
        <v>91</v>
      </c>
      <c r="D78">
        <v>107</v>
      </c>
      <c r="E78">
        <v>16</v>
      </c>
      <c r="F78">
        <v>39</v>
      </c>
      <c r="G78">
        <f t="shared" si="4"/>
        <v>66.649999999999991</v>
      </c>
      <c r="H78" t="s">
        <v>212</v>
      </c>
    </row>
    <row r="79" spans="1:8" x14ac:dyDescent="0.3">
      <c r="A79" t="s">
        <v>14</v>
      </c>
      <c r="B79" t="s">
        <v>15</v>
      </c>
      <c r="C79">
        <v>90</v>
      </c>
      <c r="D79">
        <v>124</v>
      </c>
      <c r="E79">
        <v>31</v>
      </c>
      <c r="F79">
        <v>51</v>
      </c>
      <c r="G79">
        <f t="shared" si="4"/>
        <v>77.5</v>
      </c>
      <c r="H79" t="s">
        <v>210</v>
      </c>
    </row>
    <row r="80" spans="1:8" x14ac:dyDescent="0.3">
      <c r="A80" t="s">
        <v>8</v>
      </c>
      <c r="B80" t="s">
        <v>9</v>
      </c>
      <c r="C80">
        <v>82</v>
      </c>
      <c r="D80">
        <v>139</v>
      </c>
      <c r="E80">
        <v>15</v>
      </c>
      <c r="F80">
        <v>46</v>
      </c>
      <c r="G80">
        <f t="shared" si="4"/>
        <v>73.05</v>
      </c>
      <c r="H80" t="s">
        <v>211</v>
      </c>
    </row>
    <row r="81" spans="1:8" x14ac:dyDescent="0.3">
      <c r="A81" t="s">
        <v>179</v>
      </c>
      <c r="B81" t="s">
        <v>180</v>
      </c>
      <c r="C81">
        <v>26</v>
      </c>
      <c r="D81">
        <v>68</v>
      </c>
      <c r="E81">
        <v>40</v>
      </c>
      <c r="F81">
        <v>70</v>
      </c>
      <c r="G81">
        <f t="shared" si="4"/>
        <v>50.8</v>
      </c>
      <c r="H81" t="s">
        <v>213</v>
      </c>
    </row>
    <row r="82" spans="1:8" x14ac:dyDescent="0.3">
      <c r="A82" t="s">
        <v>20</v>
      </c>
      <c r="B82" t="s">
        <v>21</v>
      </c>
      <c r="C82">
        <v>80</v>
      </c>
      <c r="D82">
        <v>125</v>
      </c>
      <c r="E82">
        <v>45</v>
      </c>
      <c r="F82">
        <v>30</v>
      </c>
      <c r="G82">
        <f t="shared" si="4"/>
        <v>74.75</v>
      </c>
      <c r="H82" t="s">
        <v>210</v>
      </c>
    </row>
    <row r="83" spans="1:8" x14ac:dyDescent="0.3">
      <c r="A83" t="s">
        <v>147</v>
      </c>
      <c r="B83" t="s">
        <v>148</v>
      </c>
      <c r="C83">
        <v>62</v>
      </c>
      <c r="D83">
        <v>98</v>
      </c>
      <c r="E83">
        <v>44</v>
      </c>
      <c r="F83">
        <v>54</v>
      </c>
      <c r="G83">
        <f t="shared" si="4"/>
        <v>67.099999999999994</v>
      </c>
      <c r="H83" t="s">
        <v>211</v>
      </c>
    </row>
    <row r="84" spans="1:8" x14ac:dyDescent="0.3">
      <c r="A84" t="s">
        <v>95</v>
      </c>
      <c r="B84" t="s">
        <v>96</v>
      </c>
      <c r="C84">
        <v>29</v>
      </c>
      <c r="D84">
        <v>110</v>
      </c>
      <c r="E84">
        <v>26</v>
      </c>
      <c r="F84">
        <v>30</v>
      </c>
      <c r="G84">
        <f t="shared" si="4"/>
        <v>50</v>
      </c>
      <c r="H84" t="s">
        <v>214</v>
      </c>
    </row>
    <row r="85" spans="1:8" x14ac:dyDescent="0.3">
      <c r="A85" t="s">
        <v>119</v>
      </c>
      <c r="B85" t="s">
        <v>120</v>
      </c>
      <c r="C85">
        <v>77</v>
      </c>
      <c r="D85">
        <v>87</v>
      </c>
      <c r="E85">
        <v>33</v>
      </c>
      <c r="F85">
        <v>36</v>
      </c>
      <c r="G85">
        <f t="shared" si="4"/>
        <v>61.95</v>
      </c>
      <c r="H85" t="s">
        <v>212</v>
      </c>
    </row>
    <row r="86" spans="1:8" x14ac:dyDescent="0.3">
      <c r="A86" t="s">
        <v>169</v>
      </c>
      <c r="B86" t="s">
        <v>170</v>
      </c>
      <c r="C86">
        <v>56</v>
      </c>
      <c r="D86">
        <v>141</v>
      </c>
      <c r="E86">
        <v>49</v>
      </c>
      <c r="F86">
        <v>71</v>
      </c>
      <c r="G86">
        <f t="shared" si="4"/>
        <v>80.95</v>
      </c>
      <c r="H86" t="s">
        <v>210</v>
      </c>
    </row>
    <row r="87" spans="1:8" x14ac:dyDescent="0.3">
      <c r="A87" t="s">
        <v>173</v>
      </c>
      <c r="B87" t="s">
        <v>174</v>
      </c>
      <c r="C87">
        <v>85</v>
      </c>
      <c r="D87">
        <v>86</v>
      </c>
      <c r="E87">
        <v>43</v>
      </c>
      <c r="F87">
        <v>37</v>
      </c>
      <c r="G87">
        <f t="shared" si="4"/>
        <v>67.3</v>
      </c>
      <c r="H87" t="s">
        <v>211</v>
      </c>
    </row>
    <row r="88" spans="1:8" x14ac:dyDescent="0.3">
      <c r="A88" t="s">
        <v>111</v>
      </c>
      <c r="B88" t="s">
        <v>112</v>
      </c>
      <c r="C88">
        <v>74</v>
      </c>
      <c r="D88">
        <v>145</v>
      </c>
      <c r="E88">
        <v>40</v>
      </c>
      <c r="F88">
        <v>62</v>
      </c>
      <c r="G88">
        <f t="shared" si="4"/>
        <v>82.850000000000009</v>
      </c>
      <c r="H88" t="s">
        <v>210</v>
      </c>
    </row>
    <row r="89" spans="1:8" x14ac:dyDescent="0.3">
      <c r="A89" t="s">
        <v>71</v>
      </c>
      <c r="B89" t="s">
        <v>72</v>
      </c>
      <c r="C89">
        <v>46</v>
      </c>
      <c r="D89">
        <v>96</v>
      </c>
      <c r="E89">
        <v>32</v>
      </c>
      <c r="F89">
        <v>49</v>
      </c>
      <c r="G89">
        <f t="shared" si="4"/>
        <v>57.2</v>
      </c>
      <c r="H89" t="s">
        <v>213</v>
      </c>
    </row>
    <row r="90" spans="1:8" x14ac:dyDescent="0.3">
      <c r="A90" t="s">
        <v>161</v>
      </c>
      <c r="B90" t="s">
        <v>162</v>
      </c>
      <c r="C90">
        <v>27</v>
      </c>
      <c r="D90">
        <v>116</v>
      </c>
      <c r="E90">
        <v>50</v>
      </c>
      <c r="F90">
        <v>51</v>
      </c>
      <c r="G90">
        <f t="shared" si="4"/>
        <v>62.300000000000004</v>
      </c>
      <c r="H90" t="s">
        <v>212</v>
      </c>
    </row>
    <row r="91" spans="1:8" x14ac:dyDescent="0.3">
      <c r="A91" t="s">
        <v>135</v>
      </c>
      <c r="B91" t="s">
        <v>136</v>
      </c>
      <c r="C91">
        <v>82</v>
      </c>
      <c r="D91">
        <v>30</v>
      </c>
      <c r="E91">
        <v>42</v>
      </c>
      <c r="F91">
        <v>41</v>
      </c>
      <c r="G91">
        <f t="shared" si="4"/>
        <v>52.899999999999991</v>
      </c>
      <c r="H91" t="s">
        <v>213</v>
      </c>
    </row>
    <row r="92" spans="1:8" x14ac:dyDescent="0.3">
      <c r="A92" t="s">
        <v>79</v>
      </c>
      <c r="B92" t="s">
        <v>56</v>
      </c>
      <c r="C92">
        <v>45</v>
      </c>
      <c r="D92">
        <v>91</v>
      </c>
      <c r="E92">
        <v>30</v>
      </c>
      <c r="F92">
        <v>70</v>
      </c>
      <c r="G92">
        <f t="shared" si="4"/>
        <v>59.25</v>
      </c>
      <c r="H92" t="s">
        <v>212</v>
      </c>
    </row>
    <row r="93" spans="1:8" x14ac:dyDescent="0.3">
      <c r="A93" t="s">
        <v>155</v>
      </c>
      <c r="B93" t="s">
        <v>156</v>
      </c>
      <c r="C93">
        <v>59</v>
      </c>
      <c r="D93">
        <v>60</v>
      </c>
      <c r="E93">
        <v>39</v>
      </c>
      <c r="F93">
        <v>47</v>
      </c>
      <c r="G93">
        <f t="shared" si="4"/>
        <v>53.800000000000004</v>
      </c>
      <c r="H93" t="s">
        <v>213</v>
      </c>
    </row>
    <row r="94" spans="1:8" x14ac:dyDescent="0.3">
      <c r="A94" t="s">
        <v>53</v>
      </c>
      <c r="B94" t="s">
        <v>54</v>
      </c>
      <c r="C94">
        <v>61</v>
      </c>
      <c r="D94">
        <v>41</v>
      </c>
      <c r="E94">
        <v>28</v>
      </c>
      <c r="F94">
        <v>62</v>
      </c>
      <c r="G94">
        <f t="shared" si="4"/>
        <v>49.35</v>
      </c>
      <c r="H94" t="s">
        <v>214</v>
      </c>
    </row>
    <row r="95" spans="1:8" x14ac:dyDescent="0.3">
      <c r="A95" t="s">
        <v>22</v>
      </c>
      <c r="B95" t="s">
        <v>23</v>
      </c>
      <c r="C95">
        <v>80</v>
      </c>
      <c r="D95">
        <v>124</v>
      </c>
      <c r="E95">
        <v>38</v>
      </c>
      <c r="F95">
        <v>23</v>
      </c>
      <c r="G95">
        <f t="shared" si="4"/>
        <v>71</v>
      </c>
      <c r="H95" t="s">
        <v>211</v>
      </c>
    </row>
    <row r="96" spans="1:8" x14ac:dyDescent="0.3">
      <c r="A96" t="s">
        <v>75</v>
      </c>
      <c r="B96" t="s">
        <v>76</v>
      </c>
      <c r="C96">
        <v>97</v>
      </c>
      <c r="D96">
        <v>143</v>
      </c>
      <c r="E96">
        <v>37</v>
      </c>
      <c r="F96">
        <v>72</v>
      </c>
      <c r="G96">
        <f t="shared" si="4"/>
        <v>90.35</v>
      </c>
      <c r="H96" t="s">
        <v>209</v>
      </c>
    </row>
    <row r="97" spans="1:8" x14ac:dyDescent="0.3">
      <c r="A97" t="s">
        <v>69</v>
      </c>
      <c r="B97" t="s">
        <v>70</v>
      </c>
      <c r="C97">
        <v>99</v>
      </c>
      <c r="D97">
        <v>113</v>
      </c>
      <c r="E97">
        <v>49</v>
      </c>
      <c r="F97">
        <v>39</v>
      </c>
      <c r="G97">
        <f t="shared" si="4"/>
        <v>80.45</v>
      </c>
      <c r="H97" t="s">
        <v>210</v>
      </c>
    </row>
    <row r="98" spans="1:8" x14ac:dyDescent="0.3">
      <c r="A98" t="s">
        <v>129</v>
      </c>
      <c r="B98" t="s">
        <v>130</v>
      </c>
      <c r="C98">
        <v>66</v>
      </c>
      <c r="D98">
        <v>43</v>
      </c>
      <c r="E98">
        <v>28</v>
      </c>
      <c r="F98">
        <v>67</v>
      </c>
      <c r="G98">
        <f t="shared" si="4"/>
        <v>52.35</v>
      </c>
      <c r="H98" t="s">
        <v>213</v>
      </c>
    </row>
    <row r="99" spans="1:8" x14ac:dyDescent="0.3">
      <c r="A99" t="s">
        <v>159</v>
      </c>
      <c r="B99" t="s">
        <v>160</v>
      </c>
      <c r="C99">
        <v>99</v>
      </c>
      <c r="D99">
        <v>53</v>
      </c>
      <c r="E99">
        <v>43</v>
      </c>
      <c r="F99">
        <v>69</v>
      </c>
      <c r="G99">
        <f t="shared" si="4"/>
        <v>69.650000000000006</v>
      </c>
      <c r="H99" t="s">
        <v>211</v>
      </c>
    </row>
    <row r="100" spans="1:8" x14ac:dyDescent="0.3">
      <c r="A100" t="s">
        <v>73</v>
      </c>
      <c r="B100" t="s">
        <v>74</v>
      </c>
      <c r="C100">
        <v>98</v>
      </c>
      <c r="D100">
        <v>46</v>
      </c>
      <c r="E100">
        <v>33</v>
      </c>
      <c r="F100">
        <v>66</v>
      </c>
      <c r="G100">
        <f t="shared" ref="G100:G105" si="5">C100/$C$2*$C$3 +D100/$D$2*$D$3 +E100/$E$2*$E$3 +F100/$F$2*$F$3</f>
        <v>64</v>
      </c>
      <c r="H100" t="s">
        <v>212</v>
      </c>
    </row>
    <row r="101" spans="1:8" x14ac:dyDescent="0.3">
      <c r="A101" t="s">
        <v>64</v>
      </c>
      <c r="B101" t="s">
        <v>52</v>
      </c>
      <c r="C101">
        <v>97</v>
      </c>
      <c r="D101">
        <v>58</v>
      </c>
      <c r="E101">
        <v>42</v>
      </c>
      <c r="F101">
        <v>58</v>
      </c>
      <c r="G101">
        <f t="shared" si="5"/>
        <v>67.8</v>
      </c>
      <c r="H101" t="s">
        <v>211</v>
      </c>
    </row>
    <row r="102" spans="1:8" x14ac:dyDescent="0.3">
      <c r="A102" t="s">
        <v>32</v>
      </c>
      <c r="B102" t="s">
        <v>33</v>
      </c>
      <c r="C102">
        <v>100</v>
      </c>
      <c r="D102">
        <v>160</v>
      </c>
      <c r="E102">
        <v>50</v>
      </c>
      <c r="F102">
        <v>75</v>
      </c>
      <c r="G102">
        <f t="shared" si="5"/>
        <v>100</v>
      </c>
      <c r="H102" t="s">
        <v>209</v>
      </c>
    </row>
    <row r="103" spans="1:8" x14ac:dyDescent="0.3">
      <c r="A103" t="s">
        <v>84</v>
      </c>
      <c r="B103" t="s">
        <v>85</v>
      </c>
      <c r="C103">
        <v>76</v>
      </c>
      <c r="D103">
        <v>124</v>
      </c>
      <c r="E103">
        <v>40</v>
      </c>
      <c r="F103">
        <v>74</v>
      </c>
      <c r="G103">
        <f t="shared" si="5"/>
        <v>80.599999999999994</v>
      </c>
      <c r="H103" t="s">
        <v>210</v>
      </c>
    </row>
    <row r="104" spans="1:8" x14ac:dyDescent="0.3">
      <c r="A104" t="s">
        <v>218</v>
      </c>
      <c r="B104" t="s">
        <v>220</v>
      </c>
      <c r="C104">
        <v>81</v>
      </c>
      <c r="D104">
        <v>121</v>
      </c>
      <c r="E104">
        <v>48</v>
      </c>
      <c r="F104">
        <v>29</v>
      </c>
      <c r="G104">
        <f t="shared" si="5"/>
        <v>74.749999999999986</v>
      </c>
      <c r="H104" t="s">
        <v>211</v>
      </c>
    </row>
    <row r="105" spans="1:8" x14ac:dyDescent="0.3">
      <c r="A105" t="s">
        <v>219</v>
      </c>
      <c r="B105" t="s">
        <v>221</v>
      </c>
      <c r="C105">
        <v>81</v>
      </c>
      <c r="D105">
        <v>121</v>
      </c>
      <c r="E105">
        <v>48</v>
      </c>
      <c r="F105">
        <v>29</v>
      </c>
      <c r="G105">
        <f t="shared" si="5"/>
        <v>74.749999999999986</v>
      </c>
      <c r="H105" t="s">
        <v>211</v>
      </c>
    </row>
  </sheetData>
  <sortState xmlns:xlrd2="http://schemas.microsoft.com/office/spreadsheetml/2017/richdata2" ref="A4:H105">
    <sortCondition ref="A4:A10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71"/>
  <sheetViews>
    <sheetView tabSelected="1" zoomScale="88" workbookViewId="0">
      <selection activeCell="F18" sqref="F18"/>
    </sheetView>
  </sheetViews>
  <sheetFormatPr defaultRowHeight="14.4" x14ac:dyDescent="0.3"/>
  <cols>
    <col min="1" max="1" width="12.5546875" bestFit="1" customWidth="1"/>
    <col min="2" max="2" width="32.88671875" bestFit="1" customWidth="1"/>
    <col min="3" max="3" width="12" bestFit="1" customWidth="1"/>
    <col min="4" max="4" width="12.33203125" customWidth="1"/>
    <col min="5" max="5" width="12" bestFit="1" customWidth="1"/>
    <col min="6" max="6" width="19.33203125" customWidth="1"/>
    <col min="7" max="7" width="6.33203125" bestFit="1" customWidth="1"/>
    <col min="8" max="8" width="3" bestFit="1" customWidth="1"/>
    <col min="9" max="9" width="12" bestFit="1" customWidth="1"/>
    <col min="10" max="10" width="4.5546875" bestFit="1" customWidth="1"/>
    <col min="11" max="11" width="12.6640625" customWidth="1"/>
  </cols>
  <sheetData>
    <row r="1" spans="1:12" x14ac:dyDescent="0.3">
      <c r="A1" s="2" t="s">
        <v>230</v>
      </c>
      <c r="B1" s="2"/>
      <c r="C1" s="2" t="s">
        <v>231</v>
      </c>
      <c r="D1" t="s">
        <v>232</v>
      </c>
      <c r="E1" s="3">
        <v>45597</v>
      </c>
      <c r="F1" t="s">
        <v>233</v>
      </c>
      <c r="J1" t="s">
        <v>234</v>
      </c>
      <c r="K1">
        <f>COUNTA(A22:A171)</f>
        <v>150</v>
      </c>
      <c r="L1" s="2" t="s">
        <v>232</v>
      </c>
    </row>
    <row r="2" spans="1:12" x14ac:dyDescent="0.3">
      <c r="A2" s="2" t="s">
        <v>206</v>
      </c>
      <c r="B2" s="4" t="s">
        <v>235</v>
      </c>
      <c r="C2" s="4" t="s">
        <v>236</v>
      </c>
      <c r="D2" s="2" t="s">
        <v>237</v>
      </c>
      <c r="E2" s="5" t="s">
        <v>238</v>
      </c>
      <c r="F2" s="2" t="s">
        <v>206</v>
      </c>
      <c r="G2" s="2" t="s">
        <v>239</v>
      </c>
      <c r="I2" s="2" t="s">
        <v>208</v>
      </c>
      <c r="J2" s="2" t="s">
        <v>240</v>
      </c>
      <c r="K2" s="2" t="s">
        <v>241</v>
      </c>
      <c r="L2" s="2" t="s">
        <v>242</v>
      </c>
    </row>
    <row r="3" spans="1:12" x14ac:dyDescent="0.3">
      <c r="A3" s="2" t="s">
        <v>209</v>
      </c>
      <c r="B3" s="2">
        <v>91</v>
      </c>
      <c r="C3" s="2">
        <v>100</v>
      </c>
      <c r="D3" s="2">
        <f>C33</f>
        <v>88.424999999999997</v>
      </c>
      <c r="E3" s="5">
        <f>C22</f>
        <v>91.283333330000005</v>
      </c>
      <c r="F3" s="2" t="s">
        <v>209</v>
      </c>
      <c r="G3" s="2">
        <f>COUNTIF(D22:D5690,"AA")</f>
        <v>12</v>
      </c>
      <c r="I3" s="2" t="s">
        <v>209</v>
      </c>
      <c r="J3" s="2">
        <v>5</v>
      </c>
      <c r="K3" s="2">
        <f>_xlfn.CEILING.MATH(J3/100*$K$1,1)</f>
        <v>8</v>
      </c>
      <c r="L3" s="2">
        <f>G3-K3</f>
        <v>4</v>
      </c>
    </row>
    <row r="4" spans="1:12" x14ac:dyDescent="0.3">
      <c r="A4" s="2" t="s">
        <v>210</v>
      </c>
      <c r="B4" s="2">
        <f t="shared" ref="B4:C9" si="0">B3-10</f>
        <v>81</v>
      </c>
      <c r="C4" s="2">
        <f>C3-10</f>
        <v>90</v>
      </c>
      <c r="D4" s="2">
        <f>C59</f>
        <v>83.941666670000004</v>
      </c>
      <c r="E4" s="5">
        <f>C34</f>
        <v>88.237499999999997</v>
      </c>
      <c r="F4" s="2" t="s">
        <v>210</v>
      </c>
      <c r="G4" s="2">
        <f>COUNTIF(D22:D5690,"AB")</f>
        <v>26</v>
      </c>
      <c r="I4" s="2" t="s">
        <v>210</v>
      </c>
      <c r="J4" s="2">
        <v>15</v>
      </c>
      <c r="K4" s="2">
        <f t="shared" ref="K4:K10" si="1">_xlfn.CEILING.MATH(J4/100*$K$1,1)</f>
        <v>23</v>
      </c>
      <c r="L4" s="2">
        <f t="shared" ref="L4:L10" si="2">G4-K4</f>
        <v>3</v>
      </c>
    </row>
    <row r="5" spans="1:12" x14ac:dyDescent="0.3">
      <c r="A5" s="2" t="s">
        <v>211</v>
      </c>
      <c r="B5" s="2">
        <f t="shared" si="0"/>
        <v>71</v>
      </c>
      <c r="C5" s="2">
        <f t="shared" si="0"/>
        <v>80</v>
      </c>
      <c r="D5" s="2">
        <f>C98</f>
        <v>78.733333329999994</v>
      </c>
      <c r="E5" s="5">
        <f>C60</f>
        <v>83.741666670000001</v>
      </c>
      <c r="F5" s="2" t="s">
        <v>211</v>
      </c>
      <c r="G5" s="2">
        <f>COUNTIF(D22:D5690,"BB")</f>
        <v>39</v>
      </c>
      <c r="I5" s="2" t="s">
        <v>211</v>
      </c>
      <c r="J5" s="2">
        <v>25</v>
      </c>
      <c r="K5" s="2">
        <f t="shared" si="1"/>
        <v>38</v>
      </c>
      <c r="L5" s="2">
        <f t="shared" si="2"/>
        <v>1</v>
      </c>
    </row>
    <row r="6" spans="1:12" x14ac:dyDescent="0.3">
      <c r="A6" s="2" t="s">
        <v>212</v>
      </c>
      <c r="B6" s="2">
        <f t="shared" si="0"/>
        <v>61</v>
      </c>
      <c r="C6" s="2">
        <f t="shared" si="0"/>
        <v>70</v>
      </c>
      <c r="D6" s="2">
        <f>C148</f>
        <v>65.55</v>
      </c>
      <c r="E6" s="5">
        <f>C99</f>
        <v>78.716666669999995</v>
      </c>
      <c r="F6" s="2" t="s">
        <v>212</v>
      </c>
      <c r="G6" s="2">
        <f>COUNTIF(D22:D5690,"BC")</f>
        <v>50</v>
      </c>
      <c r="I6" s="2" t="s">
        <v>212</v>
      </c>
      <c r="J6" s="2">
        <v>30</v>
      </c>
      <c r="K6" s="2">
        <f t="shared" si="1"/>
        <v>45</v>
      </c>
      <c r="L6" s="2">
        <f t="shared" si="2"/>
        <v>5</v>
      </c>
    </row>
    <row r="7" spans="1:12" x14ac:dyDescent="0.3">
      <c r="A7" s="2" t="s">
        <v>213</v>
      </c>
      <c r="B7" s="2">
        <f t="shared" si="0"/>
        <v>51</v>
      </c>
      <c r="C7" s="2">
        <f t="shared" si="0"/>
        <v>60</v>
      </c>
      <c r="D7" s="2">
        <f>C166</f>
        <v>45.35</v>
      </c>
      <c r="E7" s="5">
        <f>C149</f>
        <v>63.958333330000002</v>
      </c>
      <c r="F7" s="2" t="s">
        <v>213</v>
      </c>
      <c r="G7" s="2">
        <f>COUNTIF(D22:D5690,"CC")</f>
        <v>18</v>
      </c>
      <c r="I7" s="2" t="s">
        <v>213</v>
      </c>
      <c r="J7" s="2">
        <v>15</v>
      </c>
      <c r="K7" s="2">
        <f t="shared" si="1"/>
        <v>23</v>
      </c>
      <c r="L7" s="2">
        <f t="shared" si="2"/>
        <v>-5</v>
      </c>
    </row>
    <row r="8" spans="1:12" x14ac:dyDescent="0.3">
      <c r="A8" s="2" t="s">
        <v>214</v>
      </c>
      <c r="B8" s="2">
        <f t="shared" si="0"/>
        <v>41</v>
      </c>
      <c r="C8" s="2">
        <f t="shared" si="0"/>
        <v>50</v>
      </c>
      <c r="D8" s="2">
        <f>C168</f>
        <v>32.725000000000001</v>
      </c>
      <c r="E8" s="5">
        <f>C167</f>
        <v>36.524999999999999</v>
      </c>
      <c r="F8" s="2" t="s">
        <v>214</v>
      </c>
      <c r="G8" s="2">
        <f>COUNTIF(D22:D5690,"CD")</f>
        <v>2</v>
      </c>
      <c r="I8" s="2" t="s">
        <v>214</v>
      </c>
      <c r="J8" s="2">
        <v>5</v>
      </c>
      <c r="K8" s="2">
        <f t="shared" si="1"/>
        <v>8</v>
      </c>
      <c r="L8" s="2">
        <f t="shared" si="2"/>
        <v>-6</v>
      </c>
    </row>
    <row r="9" spans="1:12" x14ac:dyDescent="0.3">
      <c r="A9" s="2" t="s">
        <v>215</v>
      </c>
      <c r="B9" s="2">
        <f t="shared" si="0"/>
        <v>31</v>
      </c>
      <c r="C9" s="2">
        <f t="shared" si="0"/>
        <v>40</v>
      </c>
      <c r="D9" s="2">
        <f>C171</f>
        <v>8.625</v>
      </c>
      <c r="E9" s="5">
        <f>C169</f>
        <v>23.233333330000001</v>
      </c>
      <c r="F9" s="2" t="s">
        <v>215</v>
      </c>
      <c r="G9" s="2">
        <f>COUNTIF(D22:D5690,"DD")</f>
        <v>3</v>
      </c>
      <c r="I9" s="2" t="s">
        <v>215</v>
      </c>
      <c r="J9" s="2">
        <v>5</v>
      </c>
      <c r="K9" s="2">
        <f t="shared" si="1"/>
        <v>8</v>
      </c>
      <c r="L9" s="2">
        <f t="shared" si="2"/>
        <v>-5</v>
      </c>
    </row>
    <row r="10" spans="1:12" x14ac:dyDescent="0.3">
      <c r="A10" s="2" t="s">
        <v>216</v>
      </c>
      <c r="B10" s="2">
        <v>0</v>
      </c>
      <c r="C10" s="2">
        <v>30</v>
      </c>
      <c r="D10" s="2"/>
      <c r="E10" s="5"/>
      <c r="F10" s="2" t="s">
        <v>216</v>
      </c>
      <c r="G10" s="2">
        <f>COUNTIF(D22:D5690,"F")</f>
        <v>0</v>
      </c>
      <c r="I10" s="2" t="s">
        <v>216</v>
      </c>
      <c r="J10" s="2">
        <v>0</v>
      </c>
      <c r="K10" s="2">
        <f t="shared" si="1"/>
        <v>0</v>
      </c>
      <c r="L10" s="2">
        <f t="shared" si="2"/>
        <v>0</v>
      </c>
    </row>
    <row r="11" spans="1:12" x14ac:dyDescent="0.3">
      <c r="A11" s="2" t="s">
        <v>226</v>
      </c>
      <c r="B11" s="2"/>
      <c r="C11" s="2"/>
      <c r="D11" s="2"/>
      <c r="E11" t="s">
        <v>232</v>
      </c>
      <c r="F11" s="2" t="s">
        <v>226</v>
      </c>
      <c r="G11" s="2">
        <f>COUNTIF(D22:D5690,"I")</f>
        <v>0</v>
      </c>
      <c r="I11" s="2"/>
      <c r="J11" s="2"/>
      <c r="K11" s="2" t="s">
        <v>232</v>
      </c>
      <c r="L11" s="2" t="s">
        <v>232</v>
      </c>
    </row>
    <row r="12" spans="1:12" x14ac:dyDescent="0.3">
      <c r="A12" s="2" t="s">
        <v>227</v>
      </c>
      <c r="B12" s="2"/>
      <c r="C12" s="2"/>
      <c r="D12" s="2"/>
      <c r="E12" s="5"/>
      <c r="F12" s="2" t="s">
        <v>227</v>
      </c>
      <c r="G12" s="2">
        <f>COUNTIF(D22:D5690,"PP")</f>
        <v>0</v>
      </c>
    </row>
    <row r="13" spans="1:12" x14ac:dyDescent="0.3">
      <c r="A13" s="2" t="s">
        <v>228</v>
      </c>
      <c r="B13" s="2"/>
      <c r="C13" s="2"/>
      <c r="D13" s="2"/>
      <c r="E13" s="5"/>
      <c r="F13" s="2" t="s">
        <v>228</v>
      </c>
      <c r="G13" s="2">
        <f>COUNTIF(D22:D5690,"NP")</f>
        <v>0</v>
      </c>
    </row>
    <row r="14" spans="1:12" x14ac:dyDescent="0.3">
      <c r="F14" s="2" t="s">
        <v>243</v>
      </c>
      <c r="G14" s="2">
        <f>SUM(G3:G13)</f>
        <v>150</v>
      </c>
    </row>
    <row r="15" spans="1:12" x14ac:dyDescent="0.3">
      <c r="G15" t="s">
        <v>232</v>
      </c>
    </row>
    <row r="17" spans="1:5" x14ac:dyDescent="0.3">
      <c r="E17" t="s">
        <v>244</v>
      </c>
    </row>
    <row r="19" spans="1:5" x14ac:dyDescent="0.3">
      <c r="B19" s="6"/>
    </row>
    <row r="21" spans="1:5" x14ac:dyDescent="0.3">
      <c r="A21" s="2" t="s">
        <v>0</v>
      </c>
      <c r="B21" s="2" t="s">
        <v>1</v>
      </c>
      <c r="C21" s="2" t="s">
        <v>245</v>
      </c>
      <c r="D21" s="2" t="s">
        <v>206</v>
      </c>
      <c r="E21" s="2" t="s">
        <v>246</v>
      </c>
    </row>
    <row r="22" spans="1:5" x14ac:dyDescent="0.3">
      <c r="A22" s="2" t="s">
        <v>8</v>
      </c>
      <c r="B22" s="2" t="s">
        <v>9</v>
      </c>
      <c r="C22" s="2">
        <v>91.283333330000005</v>
      </c>
      <c r="D22" s="2" t="s">
        <v>209</v>
      </c>
      <c r="E22" s="7">
        <f>9*((C22-$D$3)/($E$3-$D$3))+$B$3</f>
        <v>100</v>
      </c>
    </row>
    <row r="23" spans="1:5" x14ac:dyDescent="0.3">
      <c r="A23" s="2" t="s">
        <v>10</v>
      </c>
      <c r="B23" s="2" t="s">
        <v>11</v>
      </c>
      <c r="C23" s="2">
        <v>91.120833329999996</v>
      </c>
      <c r="D23" s="2" t="s">
        <v>209</v>
      </c>
      <c r="E23" s="7">
        <f t="shared" ref="E23:E33" si="3">9*((C23-$D$3)/($E$3-$D$3))+$B$3</f>
        <v>99.488338191823104</v>
      </c>
    </row>
    <row r="24" spans="1:5" x14ac:dyDescent="0.3">
      <c r="A24" s="2" t="s">
        <v>12</v>
      </c>
      <c r="B24" s="2" t="s">
        <v>13</v>
      </c>
      <c r="C24" s="2">
        <v>90.658333330000005</v>
      </c>
      <c r="D24" s="2" t="s">
        <v>209</v>
      </c>
      <c r="E24" s="7">
        <f t="shared" si="3"/>
        <v>98.03206996855053</v>
      </c>
    </row>
    <row r="25" spans="1:5" x14ac:dyDescent="0.3">
      <c r="A25" s="2" t="s">
        <v>14</v>
      </c>
      <c r="B25" s="2" t="s">
        <v>15</v>
      </c>
      <c r="C25" s="2">
        <v>90.408333330000005</v>
      </c>
      <c r="D25" s="2" t="s">
        <v>209</v>
      </c>
      <c r="E25" s="7">
        <f t="shared" si="3"/>
        <v>97.244897955970728</v>
      </c>
    </row>
    <row r="26" spans="1:5" x14ac:dyDescent="0.3">
      <c r="A26" s="2" t="s">
        <v>16</v>
      </c>
      <c r="B26" s="2" t="s">
        <v>17</v>
      </c>
      <c r="C26" s="2">
        <v>90.341666669999995</v>
      </c>
      <c r="D26" s="2" t="s">
        <v>209</v>
      </c>
      <c r="E26" s="7">
        <f t="shared" si="3"/>
        <v>97.034985440274014</v>
      </c>
    </row>
    <row r="27" spans="1:5" x14ac:dyDescent="0.3">
      <c r="A27" s="2" t="s">
        <v>18</v>
      </c>
      <c r="B27" s="2" t="s">
        <v>19</v>
      </c>
      <c r="C27" s="2">
        <v>90.158333330000005</v>
      </c>
      <c r="D27" s="2" t="s">
        <v>209</v>
      </c>
      <c r="E27" s="7">
        <f t="shared" si="3"/>
        <v>96.45772594339094</v>
      </c>
    </row>
    <row r="28" spans="1:5" x14ac:dyDescent="0.3">
      <c r="A28" s="2" t="s">
        <v>20</v>
      </c>
      <c r="B28" s="2" t="s">
        <v>21</v>
      </c>
      <c r="C28" s="2">
        <v>90</v>
      </c>
      <c r="D28" s="2" t="s">
        <v>209</v>
      </c>
      <c r="E28" s="7">
        <f t="shared" si="3"/>
        <v>95.959183679252689</v>
      </c>
    </row>
    <row r="29" spans="1:5" x14ac:dyDescent="0.3">
      <c r="A29" s="2" t="s">
        <v>22</v>
      </c>
      <c r="B29" s="2" t="s">
        <v>23</v>
      </c>
      <c r="C29" s="2">
        <v>89.762500000000003</v>
      </c>
      <c r="D29" s="2" t="s">
        <v>209</v>
      </c>
      <c r="E29" s="7">
        <f t="shared" si="3"/>
        <v>95.211370267301902</v>
      </c>
    </row>
    <row r="30" spans="1:5" x14ac:dyDescent="0.3">
      <c r="A30" s="2" t="s">
        <v>24</v>
      </c>
      <c r="B30" s="2" t="s">
        <v>25</v>
      </c>
      <c r="C30" s="2">
        <v>89.358333329999994</v>
      </c>
      <c r="D30" s="2" t="s">
        <v>209</v>
      </c>
      <c r="E30" s="7">
        <f t="shared" si="3"/>
        <v>93.938775503135574</v>
      </c>
    </row>
    <row r="31" spans="1:5" x14ac:dyDescent="0.3">
      <c r="A31" s="2" t="s">
        <v>26</v>
      </c>
      <c r="B31" s="2" t="s">
        <v>27</v>
      </c>
      <c r="C31" s="2">
        <v>88.941666670000004</v>
      </c>
      <c r="D31" s="2" t="s">
        <v>209</v>
      </c>
      <c r="E31" s="7">
        <f t="shared" si="3"/>
        <v>92.626822169827207</v>
      </c>
    </row>
    <row r="32" spans="1:5" x14ac:dyDescent="0.3">
      <c r="A32" s="2" t="s">
        <v>28</v>
      </c>
      <c r="B32" s="2" t="s">
        <v>29</v>
      </c>
      <c r="C32" s="2">
        <v>88.833333330000002</v>
      </c>
      <c r="D32" s="2" t="s">
        <v>209</v>
      </c>
      <c r="E32" s="7">
        <f t="shared" si="3"/>
        <v>92.285714276718039</v>
      </c>
    </row>
    <row r="33" spans="1:5" x14ac:dyDescent="0.3">
      <c r="A33" s="2" t="s">
        <v>30</v>
      </c>
      <c r="B33" s="2" t="s">
        <v>31</v>
      </c>
      <c r="C33" s="2">
        <v>88.424999999999997</v>
      </c>
      <c r="D33" s="2" t="s">
        <v>209</v>
      </c>
      <c r="E33" s="7">
        <f t="shared" si="3"/>
        <v>91</v>
      </c>
    </row>
    <row r="34" spans="1:5" x14ac:dyDescent="0.3">
      <c r="A34" s="2" t="s">
        <v>32</v>
      </c>
      <c r="B34" s="2" t="s">
        <v>33</v>
      </c>
      <c r="C34" s="2">
        <v>88.237499999999997</v>
      </c>
      <c r="D34" s="2" t="s">
        <v>210</v>
      </c>
      <c r="E34" s="7">
        <f>9*((C34-$D$4)/($E$4-$D$4))+$B$4</f>
        <v>90</v>
      </c>
    </row>
    <row r="35" spans="1:5" x14ac:dyDescent="0.3">
      <c r="A35" s="2" t="s">
        <v>34</v>
      </c>
      <c r="B35" s="2" t="s">
        <v>35</v>
      </c>
      <c r="C35" s="2">
        <v>88.066666670000004</v>
      </c>
      <c r="D35" s="2" t="s">
        <v>210</v>
      </c>
      <c r="E35" s="7">
        <f t="shared" ref="E35:E59" si="4">9*((C35-$D$4)/($E$4-$D$4))+$B$4</f>
        <v>89.642095060052071</v>
      </c>
    </row>
    <row r="36" spans="1:5" x14ac:dyDescent="0.3">
      <c r="A36" s="2" t="s">
        <v>36</v>
      </c>
      <c r="B36" s="2" t="s">
        <v>37</v>
      </c>
      <c r="C36" s="2">
        <v>87.65</v>
      </c>
      <c r="D36" s="2" t="s">
        <v>210</v>
      </c>
      <c r="E36" s="7">
        <f t="shared" si="4"/>
        <v>88.769156158113816</v>
      </c>
    </row>
    <row r="37" spans="1:5" x14ac:dyDescent="0.3">
      <c r="A37" s="2" t="s">
        <v>38</v>
      </c>
      <c r="B37" s="2" t="s">
        <v>39</v>
      </c>
      <c r="C37" s="2">
        <v>86.887500000000003</v>
      </c>
      <c r="D37" s="2" t="s">
        <v>210</v>
      </c>
      <c r="E37" s="7">
        <f t="shared" si="4"/>
        <v>87.171677980346601</v>
      </c>
    </row>
    <row r="38" spans="1:5" x14ac:dyDescent="0.3">
      <c r="A38" s="2" t="s">
        <v>40</v>
      </c>
      <c r="B38" s="2" t="s">
        <v>41</v>
      </c>
      <c r="C38" s="2">
        <v>86.533333330000005</v>
      </c>
      <c r="D38" s="2" t="s">
        <v>210</v>
      </c>
      <c r="E38" s="7">
        <f t="shared" si="4"/>
        <v>86.429679912651551</v>
      </c>
    </row>
    <row r="39" spans="1:5" x14ac:dyDescent="0.3">
      <c r="A39" s="2" t="s">
        <v>42</v>
      </c>
      <c r="B39" s="2" t="s">
        <v>43</v>
      </c>
      <c r="C39" s="2">
        <v>86.358333329999994</v>
      </c>
      <c r="D39" s="2" t="s">
        <v>210</v>
      </c>
      <c r="E39" s="7">
        <f t="shared" si="4"/>
        <v>86.063045576770534</v>
      </c>
    </row>
    <row r="40" spans="1:5" x14ac:dyDescent="0.3">
      <c r="A40" s="2" t="s">
        <v>44</v>
      </c>
      <c r="B40" s="2" t="s">
        <v>45</v>
      </c>
      <c r="C40" s="2">
        <v>86.266666670000006</v>
      </c>
      <c r="D40" s="2" t="s">
        <v>210</v>
      </c>
      <c r="E40" s="7">
        <f t="shared" si="4"/>
        <v>85.870999033847539</v>
      </c>
    </row>
    <row r="41" spans="1:5" x14ac:dyDescent="0.3">
      <c r="A41" s="2" t="s">
        <v>46</v>
      </c>
      <c r="B41" s="2" t="s">
        <v>47</v>
      </c>
      <c r="C41" s="2">
        <v>86.258333329999999</v>
      </c>
      <c r="D41" s="2" t="s">
        <v>210</v>
      </c>
      <c r="E41" s="7">
        <f t="shared" si="4"/>
        <v>85.853540241981406</v>
      </c>
    </row>
    <row r="42" spans="1:5" x14ac:dyDescent="0.3">
      <c r="A42" s="2" t="s">
        <v>48</v>
      </c>
      <c r="B42" s="2" t="s">
        <v>49</v>
      </c>
      <c r="C42" s="2">
        <v>85.875</v>
      </c>
      <c r="D42" s="2" t="s">
        <v>210</v>
      </c>
      <c r="E42" s="7">
        <f t="shared" si="4"/>
        <v>85.050436465606538</v>
      </c>
    </row>
    <row r="43" spans="1:5" x14ac:dyDescent="0.3">
      <c r="A43" s="2" t="s">
        <v>50</v>
      </c>
      <c r="B43" s="2" t="s">
        <v>51</v>
      </c>
      <c r="C43" s="2">
        <v>85.825000000000003</v>
      </c>
      <c r="D43" s="2" t="s">
        <v>210</v>
      </c>
      <c r="E43" s="7">
        <f t="shared" si="4"/>
        <v>84.945683798211974</v>
      </c>
    </row>
    <row r="44" spans="1:5" x14ac:dyDescent="0.3">
      <c r="A44" s="2" t="s">
        <v>247</v>
      </c>
      <c r="B44" s="2" t="s">
        <v>248</v>
      </c>
      <c r="C44" s="2">
        <v>85.266666670000006</v>
      </c>
      <c r="D44" s="2" t="s">
        <v>210</v>
      </c>
      <c r="E44" s="7">
        <f t="shared" si="4"/>
        <v>83.775945685956131</v>
      </c>
    </row>
    <row r="45" spans="1:5" x14ac:dyDescent="0.3">
      <c r="A45" s="2" t="s">
        <v>249</v>
      </c>
      <c r="B45" s="2" t="s">
        <v>250</v>
      </c>
      <c r="C45" s="2">
        <v>85.016666670000006</v>
      </c>
      <c r="D45" s="2" t="s">
        <v>210</v>
      </c>
      <c r="E45" s="7">
        <f t="shared" si="4"/>
        <v>83.252182348983268</v>
      </c>
    </row>
    <row r="46" spans="1:5" x14ac:dyDescent="0.3">
      <c r="A46" s="2" t="s">
        <v>251</v>
      </c>
      <c r="B46" s="2" t="s">
        <v>252</v>
      </c>
      <c r="C46" s="2">
        <v>84.995833329999996</v>
      </c>
      <c r="D46" s="2" t="s">
        <v>210</v>
      </c>
      <c r="E46" s="7">
        <f t="shared" si="4"/>
        <v>83.208535390268494</v>
      </c>
    </row>
    <row r="47" spans="1:5" x14ac:dyDescent="0.3">
      <c r="A47" s="2" t="s">
        <v>253</v>
      </c>
      <c r="B47" s="2" t="s">
        <v>254</v>
      </c>
      <c r="C47" s="2">
        <v>84.970833330000005</v>
      </c>
      <c r="D47" s="2" t="s">
        <v>210</v>
      </c>
      <c r="E47" s="7">
        <f t="shared" si="4"/>
        <v>83.156159056571227</v>
      </c>
    </row>
    <row r="48" spans="1:5" x14ac:dyDescent="0.3">
      <c r="A48" s="2" t="s">
        <v>255</v>
      </c>
      <c r="B48" s="2" t="s">
        <v>256</v>
      </c>
      <c r="C48" s="2">
        <v>84.966666669999995</v>
      </c>
      <c r="D48" s="2" t="s">
        <v>210</v>
      </c>
      <c r="E48" s="7">
        <f t="shared" si="4"/>
        <v>83.147429681588676</v>
      </c>
    </row>
    <row r="49" spans="1:5" x14ac:dyDescent="0.3">
      <c r="A49" s="2" t="s">
        <v>257</v>
      </c>
      <c r="B49" s="2" t="s">
        <v>258</v>
      </c>
      <c r="C49" s="2">
        <v>84.841666669999995</v>
      </c>
      <c r="D49" s="2" t="s">
        <v>210</v>
      </c>
      <c r="E49" s="7">
        <f t="shared" si="4"/>
        <v>82.885548013102252</v>
      </c>
    </row>
    <row r="50" spans="1:5" x14ac:dyDescent="0.3">
      <c r="A50" s="2" t="s">
        <v>259</v>
      </c>
      <c r="B50" s="2" t="s">
        <v>260</v>
      </c>
      <c r="C50" s="2">
        <v>84.529166669999995</v>
      </c>
      <c r="D50" s="2" t="s">
        <v>210</v>
      </c>
      <c r="E50" s="7">
        <f t="shared" si="4"/>
        <v>82.230843841886184</v>
      </c>
    </row>
    <row r="51" spans="1:5" x14ac:dyDescent="0.3">
      <c r="A51" s="2" t="s">
        <v>261</v>
      </c>
      <c r="B51" s="2" t="s">
        <v>262</v>
      </c>
      <c r="C51" s="2">
        <v>84.491666670000001</v>
      </c>
      <c r="D51" s="2" t="s">
        <v>210</v>
      </c>
      <c r="E51" s="7">
        <f t="shared" si="4"/>
        <v>82.152279341340275</v>
      </c>
    </row>
    <row r="52" spans="1:5" x14ac:dyDescent="0.3">
      <c r="A52" s="2" t="s">
        <v>263</v>
      </c>
      <c r="B52" s="2" t="s">
        <v>264</v>
      </c>
      <c r="C52" s="2">
        <v>84.466666669999995</v>
      </c>
      <c r="D52" s="2" t="s">
        <v>210</v>
      </c>
      <c r="E52" s="7">
        <f t="shared" si="4"/>
        <v>82.099903007642979</v>
      </c>
    </row>
    <row r="53" spans="1:5" x14ac:dyDescent="0.3">
      <c r="A53" s="2" t="s">
        <v>265</v>
      </c>
      <c r="B53" s="2" t="s">
        <v>266</v>
      </c>
      <c r="C53" s="2">
        <v>84.395833330000002</v>
      </c>
      <c r="D53" s="2" t="s">
        <v>210</v>
      </c>
      <c r="E53" s="7">
        <f t="shared" si="4"/>
        <v>81.951503381533655</v>
      </c>
    </row>
    <row r="54" spans="1:5" x14ac:dyDescent="0.3">
      <c r="A54" s="2" t="s">
        <v>267</v>
      </c>
      <c r="B54" s="2" t="s">
        <v>52</v>
      </c>
      <c r="C54" s="2">
        <v>84.366666670000001</v>
      </c>
      <c r="D54" s="2" t="s">
        <v>210</v>
      </c>
      <c r="E54" s="7">
        <f t="shared" si="4"/>
        <v>81.890397672853851</v>
      </c>
    </row>
    <row r="55" spans="1:5" x14ac:dyDescent="0.3">
      <c r="A55" s="2" t="s">
        <v>268</v>
      </c>
      <c r="B55" s="2" t="s">
        <v>269</v>
      </c>
      <c r="C55" s="2">
        <v>84.233333329999994</v>
      </c>
      <c r="D55" s="2" t="s">
        <v>210</v>
      </c>
      <c r="E55" s="7">
        <f t="shared" si="4"/>
        <v>81.611057212501279</v>
      </c>
    </row>
    <row r="56" spans="1:5" x14ac:dyDescent="0.3">
      <c r="A56" s="2" t="s">
        <v>270</v>
      </c>
      <c r="B56" s="2" t="s">
        <v>271</v>
      </c>
      <c r="C56" s="2">
        <v>84.174999999999997</v>
      </c>
      <c r="D56" s="2" t="s">
        <v>210</v>
      </c>
      <c r="E56" s="7">
        <f t="shared" si="4"/>
        <v>81.488845774191134</v>
      </c>
    </row>
    <row r="57" spans="1:5" x14ac:dyDescent="0.3">
      <c r="A57" s="2" t="s">
        <v>272</v>
      </c>
      <c r="B57" s="2" t="s">
        <v>273</v>
      </c>
      <c r="C57" s="2">
        <v>84.108333329999994</v>
      </c>
      <c r="D57" s="2" t="s">
        <v>210</v>
      </c>
      <c r="E57" s="7">
        <f t="shared" si="4"/>
        <v>81.349175544014855</v>
      </c>
    </row>
    <row r="58" spans="1:5" x14ac:dyDescent="0.3">
      <c r="A58" s="2" t="s">
        <v>274</v>
      </c>
      <c r="B58" s="2" t="s">
        <v>275</v>
      </c>
      <c r="C58" s="2">
        <v>84.016666670000006</v>
      </c>
      <c r="D58" s="2" t="s">
        <v>210</v>
      </c>
      <c r="E58" s="7">
        <f t="shared" si="4"/>
        <v>81.15712900109186</v>
      </c>
    </row>
    <row r="59" spans="1:5" x14ac:dyDescent="0.3">
      <c r="A59" s="2" t="s">
        <v>276</v>
      </c>
      <c r="B59" s="2" t="s">
        <v>277</v>
      </c>
      <c r="C59" s="2">
        <v>83.941666670000004</v>
      </c>
      <c r="D59" s="2" t="s">
        <v>210</v>
      </c>
      <c r="E59" s="7">
        <f t="shared" si="4"/>
        <v>81</v>
      </c>
    </row>
    <row r="60" spans="1:5" x14ac:dyDescent="0.3">
      <c r="A60" s="2" t="s">
        <v>278</v>
      </c>
      <c r="B60" s="2" t="s">
        <v>279</v>
      </c>
      <c r="C60" s="2">
        <v>83.741666670000001</v>
      </c>
      <c r="D60" s="2" t="s">
        <v>211</v>
      </c>
      <c r="E60" s="7">
        <f>9*((C60-$D$5)/($E$5-$D$5))+$B$5</f>
        <v>80</v>
      </c>
    </row>
    <row r="61" spans="1:5" x14ac:dyDescent="0.3">
      <c r="A61" s="2" t="s">
        <v>280</v>
      </c>
      <c r="B61" s="2" t="s">
        <v>281</v>
      </c>
      <c r="C61" s="2">
        <v>83.658333330000005</v>
      </c>
      <c r="D61" s="2" t="s">
        <v>211</v>
      </c>
      <c r="E61" s="7">
        <f t="shared" ref="E61:E98" si="5">9*((C61-$D$5)/($E$5-$D$5))+$B$5</f>
        <v>79.850249572245929</v>
      </c>
    </row>
    <row r="62" spans="1:5" x14ac:dyDescent="0.3">
      <c r="A62" s="2" t="s">
        <v>282</v>
      </c>
      <c r="B62" s="2" t="s">
        <v>283</v>
      </c>
      <c r="C62" s="2">
        <v>83.508333329999999</v>
      </c>
      <c r="D62" s="2" t="s">
        <v>211</v>
      </c>
      <c r="E62" s="7">
        <f t="shared" si="5"/>
        <v>79.580698823852643</v>
      </c>
    </row>
    <row r="63" spans="1:5" x14ac:dyDescent="0.3">
      <c r="A63" s="2" t="s">
        <v>284</v>
      </c>
      <c r="B63" s="2" t="s">
        <v>285</v>
      </c>
      <c r="C63" s="2">
        <v>83.424999999999997</v>
      </c>
      <c r="D63" s="2" t="s">
        <v>211</v>
      </c>
      <c r="E63" s="7">
        <f t="shared" si="5"/>
        <v>79.43094841406861</v>
      </c>
    </row>
    <row r="64" spans="1:5" x14ac:dyDescent="0.3">
      <c r="A64" s="2" t="s">
        <v>53</v>
      </c>
      <c r="B64" s="2" t="s">
        <v>54</v>
      </c>
      <c r="C64" s="2">
        <v>83.4</v>
      </c>
      <c r="D64" s="2" t="s">
        <v>211</v>
      </c>
      <c r="E64" s="7">
        <f t="shared" si="5"/>
        <v>79.386023289336421</v>
      </c>
    </row>
    <row r="65" spans="1:5" x14ac:dyDescent="0.3">
      <c r="A65" s="2" t="s">
        <v>55</v>
      </c>
      <c r="B65" s="2" t="s">
        <v>56</v>
      </c>
      <c r="C65" s="2">
        <v>83.166666669999998</v>
      </c>
      <c r="D65" s="2" t="s">
        <v>211</v>
      </c>
      <c r="E65" s="7">
        <f t="shared" si="5"/>
        <v>78.966722131159102</v>
      </c>
    </row>
    <row r="66" spans="1:5" x14ac:dyDescent="0.3">
      <c r="A66" s="2" t="s">
        <v>57</v>
      </c>
      <c r="B66" s="2" t="s">
        <v>58</v>
      </c>
      <c r="C66" s="2">
        <v>83.15</v>
      </c>
      <c r="D66" s="2" t="s">
        <v>211</v>
      </c>
      <c r="E66" s="7">
        <f t="shared" si="5"/>
        <v>78.936772042014297</v>
      </c>
    </row>
    <row r="67" spans="1:5" x14ac:dyDescent="0.3">
      <c r="A67" s="2" t="s">
        <v>60</v>
      </c>
      <c r="B67" s="2" t="s">
        <v>61</v>
      </c>
      <c r="C67" s="2">
        <v>83.041666669999998</v>
      </c>
      <c r="D67" s="2" t="s">
        <v>211</v>
      </c>
      <c r="E67" s="7">
        <f t="shared" si="5"/>
        <v>78.742096507498033</v>
      </c>
    </row>
    <row r="68" spans="1:5" x14ac:dyDescent="0.3">
      <c r="A68" s="2" t="s">
        <v>62</v>
      </c>
      <c r="B68" s="2" t="s">
        <v>63</v>
      </c>
      <c r="C68" s="2">
        <v>83.008333329999999</v>
      </c>
      <c r="D68" s="2" t="s">
        <v>211</v>
      </c>
      <c r="E68" s="7">
        <f t="shared" si="5"/>
        <v>78.682196329208395</v>
      </c>
    </row>
    <row r="69" spans="1:5" x14ac:dyDescent="0.3">
      <c r="A69" s="2" t="s">
        <v>64</v>
      </c>
      <c r="B69" s="2" t="s">
        <v>52</v>
      </c>
      <c r="C69" s="2">
        <v>82.966666669999995</v>
      </c>
      <c r="D69" s="2" t="s">
        <v>211</v>
      </c>
      <c r="E69" s="7">
        <f t="shared" si="5"/>
        <v>78.607321133301397</v>
      </c>
    </row>
    <row r="70" spans="1:5" x14ac:dyDescent="0.3">
      <c r="A70" s="2" t="s">
        <v>65</v>
      </c>
      <c r="B70" s="2" t="s">
        <v>66</v>
      </c>
      <c r="C70" s="2">
        <v>82.966666669999995</v>
      </c>
      <c r="D70" s="2" t="s">
        <v>211</v>
      </c>
      <c r="E70" s="7">
        <f t="shared" si="5"/>
        <v>78.607321133301397</v>
      </c>
    </row>
    <row r="71" spans="1:5" x14ac:dyDescent="0.3">
      <c r="A71" s="2" t="s">
        <v>67</v>
      </c>
      <c r="B71" s="2" t="s">
        <v>68</v>
      </c>
      <c r="C71" s="2">
        <v>82.854166669999998</v>
      </c>
      <c r="D71" s="2" t="s">
        <v>211</v>
      </c>
      <c r="E71" s="7">
        <f t="shared" si="5"/>
        <v>78.405158072006444</v>
      </c>
    </row>
    <row r="72" spans="1:5" x14ac:dyDescent="0.3">
      <c r="A72" s="2" t="s">
        <v>69</v>
      </c>
      <c r="B72" s="2" t="s">
        <v>70</v>
      </c>
      <c r="C72" s="2">
        <v>82.837500000000006</v>
      </c>
      <c r="D72" s="2" t="s">
        <v>211</v>
      </c>
      <c r="E72" s="7">
        <f t="shared" si="5"/>
        <v>78.375207982861625</v>
      </c>
    </row>
    <row r="73" spans="1:5" x14ac:dyDescent="0.3">
      <c r="A73" s="2" t="s">
        <v>71</v>
      </c>
      <c r="B73" s="2" t="s">
        <v>72</v>
      </c>
      <c r="C73" s="2">
        <v>82.7</v>
      </c>
      <c r="D73" s="2" t="s">
        <v>211</v>
      </c>
      <c r="E73" s="7">
        <f t="shared" si="5"/>
        <v>78.128119796834454</v>
      </c>
    </row>
    <row r="74" spans="1:5" x14ac:dyDescent="0.3">
      <c r="A74" s="2" t="s">
        <v>73</v>
      </c>
      <c r="B74" s="2" t="s">
        <v>74</v>
      </c>
      <c r="C74" s="2">
        <v>82.454166670000006</v>
      </c>
      <c r="D74" s="2" t="s">
        <v>211</v>
      </c>
      <c r="E74" s="7">
        <f t="shared" si="5"/>
        <v>77.686356076291048</v>
      </c>
    </row>
    <row r="75" spans="1:5" x14ac:dyDescent="0.3">
      <c r="A75" s="2" t="s">
        <v>75</v>
      </c>
      <c r="B75" s="2" t="s">
        <v>76</v>
      </c>
      <c r="C75" s="2">
        <v>82.266666670000006</v>
      </c>
      <c r="D75" s="2" t="s">
        <v>211</v>
      </c>
      <c r="E75" s="7">
        <f t="shared" si="5"/>
        <v>77.349417640799459</v>
      </c>
    </row>
    <row r="76" spans="1:5" x14ac:dyDescent="0.3">
      <c r="A76" s="2" t="s">
        <v>77</v>
      </c>
      <c r="B76" s="2" t="s">
        <v>78</v>
      </c>
      <c r="C76" s="2">
        <v>82.091666669999995</v>
      </c>
      <c r="D76" s="2" t="s">
        <v>211</v>
      </c>
      <c r="E76" s="7">
        <f t="shared" si="5"/>
        <v>77.034941767673942</v>
      </c>
    </row>
    <row r="77" spans="1:5" x14ac:dyDescent="0.3">
      <c r="A77" s="2" t="s">
        <v>79</v>
      </c>
      <c r="B77" s="2" t="s">
        <v>56</v>
      </c>
      <c r="C77" s="2">
        <v>82.05</v>
      </c>
      <c r="D77" s="2" t="s">
        <v>211</v>
      </c>
      <c r="E77" s="7">
        <f t="shared" si="5"/>
        <v>76.960066553796906</v>
      </c>
    </row>
    <row r="78" spans="1:5" x14ac:dyDescent="0.3">
      <c r="A78" s="2" t="s">
        <v>80</v>
      </c>
      <c r="B78" s="2" t="s">
        <v>81</v>
      </c>
      <c r="C78" s="2">
        <v>82.041666669999998</v>
      </c>
      <c r="D78" s="2" t="s">
        <v>211</v>
      </c>
      <c r="E78" s="7">
        <f t="shared" si="5"/>
        <v>76.945091518209523</v>
      </c>
    </row>
    <row r="79" spans="1:5" x14ac:dyDescent="0.3">
      <c r="A79" s="2" t="s">
        <v>82</v>
      </c>
      <c r="B79" s="2" t="s">
        <v>83</v>
      </c>
      <c r="C79" s="2">
        <v>81.995833329999996</v>
      </c>
      <c r="D79" s="2" t="s">
        <v>211</v>
      </c>
      <c r="E79" s="7">
        <f t="shared" si="5"/>
        <v>76.86272877755377</v>
      </c>
    </row>
    <row r="80" spans="1:5" x14ac:dyDescent="0.3">
      <c r="A80" s="2" t="s">
        <v>84</v>
      </c>
      <c r="B80" s="2" t="s">
        <v>85</v>
      </c>
      <c r="C80" s="2">
        <v>81.737499999999997</v>
      </c>
      <c r="D80" s="2" t="s">
        <v>211</v>
      </c>
      <c r="E80" s="7">
        <f t="shared" si="5"/>
        <v>76.398502494644248</v>
      </c>
    </row>
    <row r="81" spans="1:5" x14ac:dyDescent="0.3">
      <c r="A81" s="2" t="s">
        <v>86</v>
      </c>
      <c r="B81" s="2" t="s">
        <v>87</v>
      </c>
      <c r="C81" s="2">
        <v>81.525000000000006</v>
      </c>
      <c r="D81" s="2" t="s">
        <v>211</v>
      </c>
      <c r="E81" s="7">
        <f t="shared" si="5"/>
        <v>76.016638934420456</v>
      </c>
    </row>
    <row r="82" spans="1:5" x14ac:dyDescent="0.3">
      <c r="A82" s="2" t="s">
        <v>88</v>
      </c>
      <c r="B82" s="2" t="s">
        <v>89</v>
      </c>
      <c r="C82" s="2">
        <v>81.283333330000005</v>
      </c>
      <c r="D82" s="2" t="s">
        <v>211</v>
      </c>
      <c r="E82" s="7">
        <f t="shared" si="5"/>
        <v>75.582362722685716</v>
      </c>
    </row>
    <row r="83" spans="1:5" x14ac:dyDescent="0.3">
      <c r="A83" s="2" t="s">
        <v>90</v>
      </c>
      <c r="B83" s="2" t="s">
        <v>91</v>
      </c>
      <c r="C83" s="2">
        <v>81.279166669999995</v>
      </c>
      <c r="D83" s="2" t="s">
        <v>211</v>
      </c>
      <c r="E83" s="7">
        <f t="shared" si="5"/>
        <v>75.574875213877036</v>
      </c>
    </row>
    <row r="84" spans="1:5" x14ac:dyDescent="0.3">
      <c r="A84" s="2" t="s">
        <v>92</v>
      </c>
      <c r="B84" s="2" t="s">
        <v>93</v>
      </c>
      <c r="C84" s="2">
        <v>81.125</v>
      </c>
      <c r="D84" s="2" t="s">
        <v>211</v>
      </c>
      <c r="E84" s="7">
        <f t="shared" si="5"/>
        <v>75.297836938705046</v>
      </c>
    </row>
    <row r="85" spans="1:5" x14ac:dyDescent="0.3">
      <c r="A85" s="2" t="s">
        <v>94</v>
      </c>
      <c r="B85" s="2" t="s">
        <v>93</v>
      </c>
      <c r="C85" s="2">
        <v>81.075000000000003</v>
      </c>
      <c r="D85" s="2" t="s">
        <v>211</v>
      </c>
      <c r="E85" s="7">
        <f t="shared" si="5"/>
        <v>75.207986689240627</v>
      </c>
    </row>
    <row r="86" spans="1:5" x14ac:dyDescent="0.3">
      <c r="A86" s="2" t="s">
        <v>95</v>
      </c>
      <c r="B86" s="2" t="s">
        <v>96</v>
      </c>
      <c r="C86" s="2">
        <v>80.941666670000004</v>
      </c>
      <c r="D86" s="2" t="s">
        <v>211</v>
      </c>
      <c r="E86" s="7">
        <f t="shared" si="5"/>
        <v>74.968386029992175</v>
      </c>
    </row>
    <row r="87" spans="1:5" x14ac:dyDescent="0.3">
      <c r="A87" s="2" t="s">
        <v>97</v>
      </c>
      <c r="B87" s="2" t="s">
        <v>98</v>
      </c>
      <c r="C87" s="2">
        <v>80.933333329999996</v>
      </c>
      <c r="D87" s="2" t="s">
        <v>211</v>
      </c>
      <c r="E87" s="7">
        <f t="shared" si="5"/>
        <v>74.953410976434725</v>
      </c>
    </row>
    <row r="88" spans="1:5" x14ac:dyDescent="0.3">
      <c r="A88" s="2" t="s">
        <v>99</v>
      </c>
      <c r="B88" s="2" t="s">
        <v>100</v>
      </c>
      <c r="C88" s="2">
        <v>80.795833329999994</v>
      </c>
      <c r="D88" s="2" t="s">
        <v>211</v>
      </c>
      <c r="E88" s="7">
        <f t="shared" si="5"/>
        <v>74.706322790407555</v>
      </c>
    </row>
    <row r="89" spans="1:5" x14ac:dyDescent="0.3">
      <c r="A89" s="2" t="s">
        <v>101</v>
      </c>
      <c r="B89" s="2" t="s">
        <v>102</v>
      </c>
      <c r="C89" s="2">
        <v>80.625</v>
      </c>
      <c r="D89" s="2" t="s">
        <v>211</v>
      </c>
      <c r="E89" s="7">
        <f t="shared" si="5"/>
        <v>74.399334444060798</v>
      </c>
    </row>
    <row r="90" spans="1:5" x14ac:dyDescent="0.3">
      <c r="A90" s="2" t="s">
        <v>103</v>
      </c>
      <c r="B90" s="2" t="s">
        <v>104</v>
      </c>
      <c r="C90" s="2">
        <v>80.5</v>
      </c>
      <c r="D90" s="2" t="s">
        <v>211</v>
      </c>
      <c r="E90" s="7">
        <f t="shared" si="5"/>
        <v>74.174708820399729</v>
      </c>
    </row>
    <row r="91" spans="1:5" x14ac:dyDescent="0.3">
      <c r="A91" s="2" t="s">
        <v>105</v>
      </c>
      <c r="B91" s="2" t="s">
        <v>106</v>
      </c>
      <c r="C91" s="2">
        <v>80.362499999999997</v>
      </c>
      <c r="D91" s="2" t="s">
        <v>211</v>
      </c>
      <c r="E91" s="7">
        <f t="shared" si="5"/>
        <v>73.927620634372559</v>
      </c>
    </row>
    <row r="92" spans="1:5" x14ac:dyDescent="0.3">
      <c r="A92" s="2" t="s">
        <v>107</v>
      </c>
      <c r="B92" s="2" t="s">
        <v>108</v>
      </c>
      <c r="C92" s="2">
        <v>80.233333329999994</v>
      </c>
      <c r="D92" s="2" t="s">
        <v>211</v>
      </c>
      <c r="E92" s="7">
        <f t="shared" si="5"/>
        <v>73.695507483932772</v>
      </c>
    </row>
    <row r="93" spans="1:5" x14ac:dyDescent="0.3">
      <c r="A93" s="2" t="s">
        <v>109</v>
      </c>
      <c r="B93" s="2" t="s">
        <v>110</v>
      </c>
      <c r="C93" s="2">
        <v>80.108333329999994</v>
      </c>
      <c r="D93" s="2" t="s">
        <v>211</v>
      </c>
      <c r="E93" s="7">
        <f t="shared" si="5"/>
        <v>73.470881860271703</v>
      </c>
    </row>
    <row r="94" spans="1:5" x14ac:dyDescent="0.3">
      <c r="A94" s="2" t="s">
        <v>111</v>
      </c>
      <c r="B94" s="2" t="s">
        <v>112</v>
      </c>
      <c r="C94" s="2">
        <v>79.233333329999994</v>
      </c>
      <c r="D94" s="2" t="s">
        <v>211</v>
      </c>
      <c r="E94" s="7">
        <f t="shared" si="5"/>
        <v>71.898502494644248</v>
      </c>
    </row>
    <row r="95" spans="1:5" x14ac:dyDescent="0.3">
      <c r="A95" s="2" t="s">
        <v>113</v>
      </c>
      <c r="B95" s="2" t="s">
        <v>114</v>
      </c>
      <c r="C95" s="2">
        <v>79.087500000000006</v>
      </c>
      <c r="D95" s="2" t="s">
        <v>211</v>
      </c>
      <c r="E95" s="7">
        <f t="shared" si="5"/>
        <v>71.636439273029723</v>
      </c>
    </row>
    <row r="96" spans="1:5" x14ac:dyDescent="0.3">
      <c r="A96" s="2" t="s">
        <v>115</v>
      </c>
      <c r="B96" s="2" t="s">
        <v>116</v>
      </c>
      <c r="C96" s="2">
        <v>78.941666670000004</v>
      </c>
      <c r="D96" s="2" t="s">
        <v>211</v>
      </c>
      <c r="E96" s="7">
        <f t="shared" si="5"/>
        <v>71.374376051415155</v>
      </c>
    </row>
    <row r="97" spans="1:5" x14ac:dyDescent="0.3">
      <c r="A97" s="2" t="s">
        <v>117</v>
      </c>
      <c r="B97" s="2" t="s">
        <v>118</v>
      </c>
      <c r="C97" s="2">
        <v>78.849999999999994</v>
      </c>
      <c r="D97" s="2" t="s">
        <v>211</v>
      </c>
      <c r="E97" s="7">
        <f t="shared" si="5"/>
        <v>71.209650588073671</v>
      </c>
    </row>
    <row r="98" spans="1:5" x14ac:dyDescent="0.3">
      <c r="A98" s="2" t="s">
        <v>119</v>
      </c>
      <c r="B98" s="2" t="s">
        <v>120</v>
      </c>
      <c r="C98" s="2">
        <v>78.733333329999994</v>
      </c>
      <c r="D98" s="2" t="s">
        <v>211</v>
      </c>
      <c r="E98" s="7">
        <f t="shared" si="5"/>
        <v>71</v>
      </c>
    </row>
    <row r="99" spans="1:5" x14ac:dyDescent="0.3">
      <c r="A99" s="2" t="s">
        <v>121</v>
      </c>
      <c r="B99" s="2" t="s">
        <v>122</v>
      </c>
      <c r="C99" s="2">
        <v>78.716666669999995</v>
      </c>
      <c r="D99" s="2" t="s">
        <v>212</v>
      </c>
      <c r="E99" s="7">
        <f>9*((C99-$D$6)/($E$6-$D$6))+$B$6</f>
        <v>70</v>
      </c>
    </row>
    <row r="100" spans="1:5" x14ac:dyDescent="0.3">
      <c r="A100" s="2" t="s">
        <v>123</v>
      </c>
      <c r="B100" s="2" t="s">
        <v>124</v>
      </c>
      <c r="C100" s="2">
        <v>78.716666669999995</v>
      </c>
      <c r="D100" s="2" t="s">
        <v>212</v>
      </c>
      <c r="E100" s="7">
        <f t="shared" ref="E100:E148" si="6">9*((C100-$D$6)/($E$6-$D$6))+$B$6</f>
        <v>70</v>
      </c>
    </row>
    <row r="101" spans="1:5" x14ac:dyDescent="0.3">
      <c r="A101" s="2" t="s">
        <v>125</v>
      </c>
      <c r="B101" s="2" t="s">
        <v>126</v>
      </c>
      <c r="C101" s="2">
        <v>78.674999999999997</v>
      </c>
      <c r="D101" s="2" t="s">
        <v>212</v>
      </c>
      <c r="E101" s="7">
        <f t="shared" si="6"/>
        <v>69.971518985070503</v>
      </c>
    </row>
    <row r="102" spans="1:5" x14ac:dyDescent="0.3">
      <c r="A102" s="2" t="s">
        <v>127</v>
      </c>
      <c r="B102" s="2" t="s">
        <v>128</v>
      </c>
      <c r="C102" s="2">
        <v>78.666666669999998</v>
      </c>
      <c r="D102" s="2" t="s">
        <v>212</v>
      </c>
      <c r="E102" s="7">
        <f t="shared" si="6"/>
        <v>69.965822784818783</v>
      </c>
    </row>
    <row r="103" spans="1:5" x14ac:dyDescent="0.3">
      <c r="A103" s="2" t="s">
        <v>129</v>
      </c>
      <c r="B103" s="2" t="s">
        <v>130</v>
      </c>
      <c r="C103" s="2">
        <v>78.650000000000006</v>
      </c>
      <c r="D103" s="2" t="s">
        <v>212</v>
      </c>
      <c r="E103" s="7">
        <f t="shared" si="6"/>
        <v>69.954430377479895</v>
      </c>
    </row>
    <row r="104" spans="1:5" x14ac:dyDescent="0.3">
      <c r="A104" s="2" t="s">
        <v>131</v>
      </c>
      <c r="B104" s="2" t="s">
        <v>132</v>
      </c>
      <c r="C104" s="2">
        <v>78.566666670000004</v>
      </c>
      <c r="D104" s="2" t="s">
        <v>212</v>
      </c>
      <c r="E104" s="7">
        <f t="shared" si="6"/>
        <v>69.89746835445635</v>
      </c>
    </row>
    <row r="105" spans="1:5" x14ac:dyDescent="0.3">
      <c r="A105" s="2" t="s">
        <v>133</v>
      </c>
      <c r="B105" s="2" t="s">
        <v>134</v>
      </c>
      <c r="C105" s="2">
        <v>78.104166669999998</v>
      </c>
      <c r="D105" s="2" t="s">
        <v>212</v>
      </c>
      <c r="E105" s="7">
        <f t="shared" si="6"/>
        <v>69.581329114030041</v>
      </c>
    </row>
    <row r="106" spans="1:5" x14ac:dyDescent="0.3">
      <c r="A106" s="2" t="s">
        <v>135</v>
      </c>
      <c r="B106" s="2" t="s">
        <v>136</v>
      </c>
      <c r="C106" s="2">
        <v>78.033333330000005</v>
      </c>
      <c r="D106" s="2" t="s">
        <v>212</v>
      </c>
      <c r="E106" s="7">
        <f t="shared" si="6"/>
        <v>69.532911387966351</v>
      </c>
    </row>
    <row r="107" spans="1:5" x14ac:dyDescent="0.3">
      <c r="A107" s="2" t="s">
        <v>137</v>
      </c>
      <c r="B107" s="2" t="s">
        <v>138</v>
      </c>
      <c r="C107" s="2">
        <v>78.008333329999999</v>
      </c>
      <c r="D107" s="2" t="s">
        <v>212</v>
      </c>
      <c r="E107" s="7">
        <f t="shared" si="6"/>
        <v>69.515822780375743</v>
      </c>
    </row>
    <row r="108" spans="1:5" x14ac:dyDescent="0.3">
      <c r="A108" s="2" t="s">
        <v>139</v>
      </c>
      <c r="B108" s="2" t="s">
        <v>140</v>
      </c>
      <c r="C108" s="2">
        <v>77.941666670000004</v>
      </c>
      <c r="D108" s="2" t="s">
        <v>212</v>
      </c>
      <c r="E108" s="7">
        <f t="shared" si="6"/>
        <v>69.470253164691087</v>
      </c>
    </row>
    <row r="109" spans="1:5" x14ac:dyDescent="0.3">
      <c r="A109" s="2" t="s">
        <v>141</v>
      </c>
      <c r="B109" s="2" t="s">
        <v>142</v>
      </c>
      <c r="C109" s="2">
        <v>77.916666669999998</v>
      </c>
      <c r="D109" s="2" t="s">
        <v>212</v>
      </c>
      <c r="E109" s="7">
        <f t="shared" si="6"/>
        <v>69.453164557100465</v>
      </c>
    </row>
    <row r="110" spans="1:5" x14ac:dyDescent="0.3">
      <c r="A110" s="2" t="s">
        <v>143</v>
      </c>
      <c r="B110" s="2" t="s">
        <v>144</v>
      </c>
      <c r="C110" s="2">
        <v>77.733333329999994</v>
      </c>
      <c r="D110" s="2" t="s">
        <v>212</v>
      </c>
      <c r="E110" s="7">
        <f t="shared" si="6"/>
        <v>69.327848096879023</v>
      </c>
    </row>
    <row r="111" spans="1:5" x14ac:dyDescent="0.3">
      <c r="A111" s="2" t="s">
        <v>145</v>
      </c>
      <c r="B111" s="2" t="s">
        <v>146</v>
      </c>
      <c r="C111" s="2">
        <v>77.466666669999995</v>
      </c>
      <c r="D111" s="2" t="s">
        <v>212</v>
      </c>
      <c r="E111" s="7">
        <f t="shared" si="6"/>
        <v>69.145569620469473</v>
      </c>
    </row>
    <row r="112" spans="1:5" x14ac:dyDescent="0.3">
      <c r="A112" s="2" t="s">
        <v>147</v>
      </c>
      <c r="B112" s="2" t="s">
        <v>148</v>
      </c>
      <c r="C112" s="2">
        <v>77.454166670000006</v>
      </c>
      <c r="D112" s="2" t="s">
        <v>212</v>
      </c>
      <c r="E112" s="7">
        <f t="shared" si="6"/>
        <v>69.137025316674183</v>
      </c>
    </row>
    <row r="113" spans="1:5" x14ac:dyDescent="0.3">
      <c r="A113" s="2" t="s">
        <v>149</v>
      </c>
      <c r="B113" s="2" t="s">
        <v>150</v>
      </c>
      <c r="C113" s="2">
        <v>77.400000000000006</v>
      </c>
      <c r="D113" s="2" t="s">
        <v>212</v>
      </c>
      <c r="E113" s="7">
        <f t="shared" si="6"/>
        <v>69.099999997949368</v>
      </c>
    </row>
    <row r="114" spans="1:5" x14ac:dyDescent="0.3">
      <c r="A114" s="2" t="s">
        <v>151</v>
      </c>
      <c r="B114" s="2" t="s">
        <v>152</v>
      </c>
      <c r="C114" s="2">
        <v>77.320833329999999</v>
      </c>
      <c r="D114" s="2" t="s">
        <v>212</v>
      </c>
      <c r="E114" s="7">
        <f t="shared" si="6"/>
        <v>69.045886071633959</v>
      </c>
    </row>
    <row r="115" spans="1:5" x14ac:dyDescent="0.3">
      <c r="A115" s="2" t="s">
        <v>153</v>
      </c>
      <c r="B115" s="2" t="s">
        <v>154</v>
      </c>
      <c r="C115" s="2">
        <v>77.241666670000001</v>
      </c>
      <c r="D115" s="2" t="s">
        <v>212</v>
      </c>
      <c r="E115" s="7">
        <f t="shared" si="6"/>
        <v>68.991772152153985</v>
      </c>
    </row>
    <row r="116" spans="1:5" x14ac:dyDescent="0.3">
      <c r="A116" s="2" t="s">
        <v>155</v>
      </c>
      <c r="B116" s="2" t="s">
        <v>156</v>
      </c>
      <c r="C116" s="2">
        <v>77.020833330000002</v>
      </c>
      <c r="D116" s="2" t="s">
        <v>212</v>
      </c>
      <c r="E116" s="7">
        <f t="shared" si="6"/>
        <v>68.840822780546631</v>
      </c>
    </row>
    <row r="117" spans="1:5" x14ac:dyDescent="0.3">
      <c r="A117" s="2" t="s">
        <v>157</v>
      </c>
      <c r="B117" s="2" t="s">
        <v>158</v>
      </c>
      <c r="C117" s="2">
        <v>76.962500000000006</v>
      </c>
      <c r="D117" s="2" t="s">
        <v>212</v>
      </c>
      <c r="E117" s="7">
        <f t="shared" si="6"/>
        <v>68.800949365113695</v>
      </c>
    </row>
    <row r="118" spans="1:5" x14ac:dyDescent="0.3">
      <c r="A118" s="2" t="s">
        <v>159</v>
      </c>
      <c r="B118" s="2" t="s">
        <v>160</v>
      </c>
      <c r="C118" s="2">
        <v>76.670833329999994</v>
      </c>
      <c r="D118" s="2" t="s">
        <v>212</v>
      </c>
      <c r="E118" s="7">
        <f t="shared" si="6"/>
        <v>68.601582274278073</v>
      </c>
    </row>
    <row r="119" spans="1:5" x14ac:dyDescent="0.3">
      <c r="A119" s="2" t="s">
        <v>161</v>
      </c>
      <c r="B119" s="2" t="s">
        <v>162</v>
      </c>
      <c r="C119" s="2">
        <v>76.5</v>
      </c>
      <c r="D119" s="2" t="s">
        <v>212</v>
      </c>
      <c r="E119" s="7">
        <f t="shared" si="6"/>
        <v>68.484810124687399</v>
      </c>
    </row>
    <row r="120" spans="1:5" x14ac:dyDescent="0.3">
      <c r="A120" s="2" t="s">
        <v>163</v>
      </c>
      <c r="B120" s="2" t="s">
        <v>164</v>
      </c>
      <c r="C120" s="2">
        <v>76.491666670000001</v>
      </c>
      <c r="D120" s="2" t="s">
        <v>212</v>
      </c>
      <c r="E120" s="7">
        <f t="shared" si="6"/>
        <v>68.479113924435666</v>
      </c>
    </row>
    <row r="121" spans="1:5" x14ac:dyDescent="0.3">
      <c r="A121" s="2" t="s">
        <v>165</v>
      </c>
      <c r="B121" s="2" t="s">
        <v>166</v>
      </c>
      <c r="C121" s="2">
        <v>76.462500000000006</v>
      </c>
      <c r="D121" s="2" t="s">
        <v>212</v>
      </c>
      <c r="E121" s="7">
        <f t="shared" si="6"/>
        <v>68.459177213301487</v>
      </c>
    </row>
    <row r="122" spans="1:5" x14ac:dyDescent="0.3">
      <c r="A122" s="2" t="s">
        <v>167</v>
      </c>
      <c r="B122" s="2" t="s">
        <v>168</v>
      </c>
      <c r="C122" s="2">
        <v>76.054166670000001</v>
      </c>
      <c r="D122" s="2" t="s">
        <v>212</v>
      </c>
      <c r="E122" s="7">
        <f t="shared" si="6"/>
        <v>68.180063291599993</v>
      </c>
    </row>
    <row r="123" spans="1:5" x14ac:dyDescent="0.3">
      <c r="A123" s="2" t="s">
        <v>169</v>
      </c>
      <c r="B123" s="2" t="s">
        <v>170</v>
      </c>
      <c r="C123" s="2">
        <v>75.816666670000004</v>
      </c>
      <c r="D123" s="2" t="s">
        <v>212</v>
      </c>
      <c r="E123" s="7">
        <f t="shared" si="6"/>
        <v>68.017721519489186</v>
      </c>
    </row>
    <row r="124" spans="1:5" x14ac:dyDescent="0.3">
      <c r="A124" s="2" t="s">
        <v>171</v>
      </c>
      <c r="B124" s="2" t="s">
        <v>172</v>
      </c>
      <c r="C124" s="2">
        <v>74.816666670000004</v>
      </c>
      <c r="D124" s="2" t="s">
        <v>212</v>
      </c>
      <c r="E124" s="7">
        <f t="shared" si="6"/>
        <v>67.33417721586477</v>
      </c>
    </row>
    <row r="125" spans="1:5" x14ac:dyDescent="0.3">
      <c r="A125" s="2" t="s">
        <v>173</v>
      </c>
      <c r="B125" s="2" t="s">
        <v>174</v>
      </c>
      <c r="C125" s="2">
        <v>74.683333329999996</v>
      </c>
      <c r="D125" s="2" t="s">
        <v>212</v>
      </c>
      <c r="E125" s="7">
        <f t="shared" si="6"/>
        <v>67.243037970824545</v>
      </c>
    </row>
    <row r="126" spans="1:5" x14ac:dyDescent="0.3">
      <c r="A126" s="2" t="s">
        <v>175</v>
      </c>
      <c r="B126" s="2" t="s">
        <v>176</v>
      </c>
      <c r="C126" s="2">
        <v>74.608333329999994</v>
      </c>
      <c r="D126" s="2" t="s">
        <v>212</v>
      </c>
      <c r="E126" s="7">
        <f t="shared" si="6"/>
        <v>67.191772148052721</v>
      </c>
    </row>
    <row r="127" spans="1:5" x14ac:dyDescent="0.3">
      <c r="A127" s="2" t="s">
        <v>177</v>
      </c>
      <c r="B127" s="2" t="s">
        <v>178</v>
      </c>
      <c r="C127" s="2">
        <v>74.466666669999995</v>
      </c>
      <c r="D127" s="2" t="s">
        <v>212</v>
      </c>
      <c r="E127" s="7">
        <f t="shared" si="6"/>
        <v>67.094936709596212</v>
      </c>
    </row>
    <row r="128" spans="1:5" x14ac:dyDescent="0.3">
      <c r="A128" s="2" t="s">
        <v>179</v>
      </c>
      <c r="B128" s="2" t="s">
        <v>180</v>
      </c>
      <c r="C128" s="2">
        <v>74.383333329999999</v>
      </c>
      <c r="D128" s="2" t="s">
        <v>212</v>
      </c>
      <c r="E128" s="7">
        <f t="shared" si="6"/>
        <v>67.037974679737218</v>
      </c>
    </row>
    <row r="129" spans="1:5" x14ac:dyDescent="0.3">
      <c r="A129" s="2" t="s">
        <v>181</v>
      </c>
      <c r="B129" s="2" t="s">
        <v>182</v>
      </c>
      <c r="C129" s="2">
        <v>74.058333329999996</v>
      </c>
      <c r="D129" s="2" t="s">
        <v>212</v>
      </c>
      <c r="E129" s="7">
        <f t="shared" si="6"/>
        <v>66.815822781059282</v>
      </c>
    </row>
    <row r="130" spans="1:5" x14ac:dyDescent="0.3">
      <c r="A130" s="2" t="s">
        <v>183</v>
      </c>
      <c r="B130" s="2" t="s">
        <v>184</v>
      </c>
      <c r="C130" s="2">
        <v>72.683333329999996</v>
      </c>
      <c r="D130" s="2" t="s">
        <v>212</v>
      </c>
      <c r="E130" s="7">
        <f t="shared" si="6"/>
        <v>65.875949363575714</v>
      </c>
    </row>
    <row r="131" spans="1:5" x14ac:dyDescent="0.3">
      <c r="A131" s="2" t="s">
        <v>185</v>
      </c>
      <c r="B131" s="2" t="s">
        <v>186</v>
      </c>
      <c r="C131" s="2">
        <v>72.216666669999995</v>
      </c>
      <c r="D131" s="2" t="s">
        <v>212</v>
      </c>
      <c r="E131" s="7">
        <f t="shared" si="6"/>
        <v>65.556962026441269</v>
      </c>
    </row>
    <row r="132" spans="1:5" x14ac:dyDescent="0.3">
      <c r="A132" s="2" t="s">
        <v>187</v>
      </c>
      <c r="B132" s="2" t="s">
        <v>188</v>
      </c>
      <c r="C132" s="2">
        <v>71.791666669999998</v>
      </c>
      <c r="D132" s="2" t="s">
        <v>212</v>
      </c>
      <c r="E132" s="7">
        <f t="shared" si="6"/>
        <v>65.2664556974009</v>
      </c>
    </row>
    <row r="133" spans="1:5" x14ac:dyDescent="0.3">
      <c r="A133" s="2" t="s">
        <v>189</v>
      </c>
      <c r="B133" s="2" t="s">
        <v>190</v>
      </c>
      <c r="C133" s="2">
        <v>71.641666670000006</v>
      </c>
      <c r="D133" s="2" t="s">
        <v>212</v>
      </c>
      <c r="E133" s="7">
        <f t="shared" si="6"/>
        <v>65.163924051857236</v>
      </c>
    </row>
    <row r="134" spans="1:5" x14ac:dyDescent="0.3">
      <c r="A134" s="2" t="s">
        <v>191</v>
      </c>
      <c r="B134" s="2" t="s">
        <v>192</v>
      </c>
      <c r="C134" s="2">
        <v>70.558333329999996</v>
      </c>
      <c r="D134" s="2" t="s">
        <v>212</v>
      </c>
      <c r="E134" s="7">
        <f t="shared" si="6"/>
        <v>64.423417718373813</v>
      </c>
    </row>
    <row r="135" spans="1:5" x14ac:dyDescent="0.3">
      <c r="A135" s="2" t="s">
        <v>193</v>
      </c>
      <c r="B135" s="2" t="s">
        <v>194</v>
      </c>
      <c r="C135" s="2">
        <v>70.400000000000006</v>
      </c>
      <c r="D135" s="2" t="s">
        <v>212</v>
      </c>
      <c r="E135" s="7">
        <f t="shared" si="6"/>
        <v>64.315189872578443</v>
      </c>
    </row>
    <row r="136" spans="1:5" x14ac:dyDescent="0.3">
      <c r="A136" s="2" t="s">
        <v>195</v>
      </c>
      <c r="B136" s="2" t="s">
        <v>93</v>
      </c>
      <c r="C136" s="2">
        <v>70.349999999999994</v>
      </c>
      <c r="D136" s="2" t="s">
        <v>212</v>
      </c>
      <c r="E136" s="7">
        <f t="shared" si="6"/>
        <v>64.281012657397213</v>
      </c>
    </row>
    <row r="137" spans="1:5" x14ac:dyDescent="0.3">
      <c r="A137" s="2" t="s">
        <v>196</v>
      </c>
      <c r="B137" s="2" t="s">
        <v>197</v>
      </c>
      <c r="C137" s="2">
        <v>69.883333329999999</v>
      </c>
      <c r="D137" s="2" t="s">
        <v>212</v>
      </c>
      <c r="E137" s="7">
        <f t="shared" si="6"/>
        <v>63.96202531342734</v>
      </c>
    </row>
    <row r="138" spans="1:5" x14ac:dyDescent="0.3">
      <c r="A138" s="2" t="s">
        <v>198</v>
      </c>
      <c r="B138" s="2" t="s">
        <v>199</v>
      </c>
      <c r="C138" s="2">
        <v>69.775000000000006</v>
      </c>
      <c r="D138" s="2" t="s">
        <v>212</v>
      </c>
      <c r="E138" s="7">
        <f t="shared" si="6"/>
        <v>63.88797468281318</v>
      </c>
    </row>
    <row r="139" spans="1:5" x14ac:dyDescent="0.3">
      <c r="A139" s="2" t="s">
        <v>200</v>
      </c>
      <c r="B139" s="2" t="s">
        <v>201</v>
      </c>
      <c r="C139" s="2">
        <v>69.25</v>
      </c>
      <c r="D139" s="2" t="s">
        <v>212</v>
      </c>
      <c r="E139" s="7">
        <f t="shared" si="6"/>
        <v>63.52911392341035</v>
      </c>
    </row>
    <row r="140" spans="1:5" x14ac:dyDescent="0.3">
      <c r="A140" s="2" t="s">
        <v>202</v>
      </c>
      <c r="B140" s="2" t="s">
        <v>203</v>
      </c>
      <c r="C140" s="2">
        <v>69.029166669999995</v>
      </c>
      <c r="D140" s="2" t="s">
        <v>212</v>
      </c>
      <c r="E140" s="7">
        <f t="shared" si="6"/>
        <v>63.378164558638439</v>
      </c>
    </row>
    <row r="141" spans="1:5" x14ac:dyDescent="0.3">
      <c r="A141" s="2" t="s">
        <v>204</v>
      </c>
      <c r="B141" s="2" t="s">
        <v>205</v>
      </c>
      <c r="C141" s="2">
        <v>68.970833330000005</v>
      </c>
      <c r="D141" s="2" t="s">
        <v>212</v>
      </c>
      <c r="E141" s="7">
        <f t="shared" si="6"/>
        <v>63.33829113637006</v>
      </c>
    </row>
    <row r="142" spans="1:5" x14ac:dyDescent="0.3">
      <c r="A142" s="2" t="s">
        <v>286</v>
      </c>
      <c r="B142" s="2" t="s">
        <v>287</v>
      </c>
      <c r="C142" s="2">
        <v>68.758333329999999</v>
      </c>
      <c r="D142" s="2" t="s">
        <v>212</v>
      </c>
      <c r="E142" s="7">
        <f t="shared" si="6"/>
        <v>63.193037971849868</v>
      </c>
    </row>
    <row r="143" spans="1:5" x14ac:dyDescent="0.3">
      <c r="A143" s="2" t="s">
        <v>288</v>
      </c>
      <c r="B143" s="2" t="s">
        <v>289</v>
      </c>
      <c r="C143" s="2">
        <v>68.616666670000001</v>
      </c>
      <c r="D143" s="2" t="s">
        <v>212</v>
      </c>
      <c r="E143" s="7">
        <f t="shared" si="6"/>
        <v>63.096202533393367</v>
      </c>
    </row>
    <row r="144" spans="1:5" x14ac:dyDescent="0.3">
      <c r="A144" s="2" t="s">
        <v>290</v>
      </c>
      <c r="B144" s="2" t="s">
        <v>291</v>
      </c>
      <c r="C144" s="2">
        <v>68.358333329999994</v>
      </c>
      <c r="D144" s="2" t="s">
        <v>212</v>
      </c>
      <c r="E144" s="7">
        <f t="shared" si="6"/>
        <v>62.919620250400094</v>
      </c>
    </row>
    <row r="145" spans="1:5" x14ac:dyDescent="0.3">
      <c r="A145" s="2" t="s">
        <v>292</v>
      </c>
      <c r="B145" s="2" t="s">
        <v>293</v>
      </c>
      <c r="C145" s="2">
        <v>68.316666670000004</v>
      </c>
      <c r="D145" s="2" t="s">
        <v>212</v>
      </c>
      <c r="E145" s="7">
        <f t="shared" si="6"/>
        <v>62.891139242306046</v>
      </c>
    </row>
    <row r="146" spans="1:5" x14ac:dyDescent="0.3">
      <c r="A146" s="2" t="s">
        <v>294</v>
      </c>
      <c r="B146" s="2" t="s">
        <v>295</v>
      </c>
      <c r="C146" s="2">
        <v>67.991666670000001</v>
      </c>
      <c r="D146" s="2" t="s">
        <v>212</v>
      </c>
      <c r="E146" s="7">
        <f t="shared" si="6"/>
        <v>62.66898734362811</v>
      </c>
    </row>
    <row r="147" spans="1:5" x14ac:dyDescent="0.3">
      <c r="A147" s="2" t="s">
        <v>296</v>
      </c>
      <c r="B147" s="2" t="s">
        <v>297</v>
      </c>
      <c r="C147" s="2">
        <v>67.5</v>
      </c>
      <c r="D147" s="2" t="s">
        <v>212</v>
      </c>
      <c r="E147" s="7">
        <f t="shared" si="6"/>
        <v>62.332911392067622</v>
      </c>
    </row>
    <row r="148" spans="1:5" x14ac:dyDescent="0.3">
      <c r="A148" s="2" t="s">
        <v>298</v>
      </c>
      <c r="B148" s="2" t="s">
        <v>299</v>
      </c>
      <c r="C148" s="2">
        <v>65.55</v>
      </c>
      <c r="D148" s="2" t="s">
        <v>212</v>
      </c>
      <c r="E148" s="7">
        <f t="shared" si="6"/>
        <v>61</v>
      </c>
    </row>
    <row r="149" spans="1:5" x14ac:dyDescent="0.3">
      <c r="A149" s="2" t="s">
        <v>300</v>
      </c>
      <c r="B149" s="2" t="s">
        <v>301</v>
      </c>
      <c r="C149" s="2">
        <v>63.958333330000002</v>
      </c>
      <c r="D149" s="2" t="s">
        <v>213</v>
      </c>
      <c r="E149" s="7">
        <f>9*((C149-$D$7)/($E$7-$D$7))+$B$7</f>
        <v>60</v>
      </c>
    </row>
    <row r="150" spans="1:5" x14ac:dyDescent="0.3">
      <c r="A150" s="2" t="s">
        <v>302</v>
      </c>
      <c r="B150" s="2" t="s">
        <v>303</v>
      </c>
      <c r="C150" s="2">
        <v>63.633333329999999</v>
      </c>
      <c r="D150" s="2" t="s">
        <v>213</v>
      </c>
      <c r="E150" s="7">
        <f t="shared" ref="E150:E166" si="7">9*((C150-$D$7)/($E$7-$D$7))+$B$7</f>
        <v>59.842812360025576</v>
      </c>
    </row>
    <row r="151" spans="1:5" x14ac:dyDescent="0.3">
      <c r="A151" s="2" t="s">
        <v>304</v>
      </c>
      <c r="B151" s="2" t="s">
        <v>305</v>
      </c>
      <c r="C151" s="2">
        <v>63.366666670000001</v>
      </c>
      <c r="D151" s="2" t="s">
        <v>213</v>
      </c>
      <c r="E151" s="7">
        <f t="shared" si="7"/>
        <v>59.713837889424781</v>
      </c>
    </row>
    <row r="152" spans="1:5" x14ac:dyDescent="0.3">
      <c r="A152" s="2" t="s">
        <v>306</v>
      </c>
      <c r="B152" s="2" t="s">
        <v>307</v>
      </c>
      <c r="C152" s="2">
        <v>62.683333330000004</v>
      </c>
      <c r="D152" s="2" t="s">
        <v>213</v>
      </c>
      <c r="E152" s="7">
        <f t="shared" si="7"/>
        <v>59.383340797023436</v>
      </c>
    </row>
    <row r="153" spans="1:5" x14ac:dyDescent="0.3">
      <c r="A153" s="2" t="s">
        <v>308</v>
      </c>
      <c r="B153" s="2" t="s">
        <v>309</v>
      </c>
      <c r="C153" s="2">
        <v>62.508333329999999</v>
      </c>
      <c r="D153" s="2" t="s">
        <v>213</v>
      </c>
      <c r="E153" s="7">
        <f t="shared" si="7"/>
        <v>59.298701298575672</v>
      </c>
    </row>
    <row r="154" spans="1:5" x14ac:dyDescent="0.3">
      <c r="A154" s="2" t="s">
        <v>310</v>
      </c>
      <c r="B154" s="2" t="s">
        <v>311</v>
      </c>
      <c r="C154" s="2">
        <v>61.858333330000001</v>
      </c>
      <c r="D154" s="2" t="s">
        <v>213</v>
      </c>
      <c r="E154" s="7">
        <f t="shared" si="7"/>
        <v>58.984326018626838</v>
      </c>
    </row>
    <row r="155" spans="1:5" x14ac:dyDescent="0.3">
      <c r="A155" s="2" t="s">
        <v>312</v>
      </c>
      <c r="B155" s="2" t="s">
        <v>313</v>
      </c>
      <c r="C155" s="2">
        <v>61.716666670000002</v>
      </c>
      <c r="D155" s="2" t="s">
        <v>213</v>
      </c>
      <c r="E155" s="7">
        <f t="shared" si="7"/>
        <v>58.915808332631585</v>
      </c>
    </row>
    <row r="156" spans="1:5" x14ac:dyDescent="0.3">
      <c r="A156" s="2" t="s">
        <v>314</v>
      </c>
      <c r="B156" s="2" t="s">
        <v>315</v>
      </c>
      <c r="C156" s="2">
        <v>61.633333329999999</v>
      </c>
      <c r="D156" s="2" t="s">
        <v>213</v>
      </c>
      <c r="E156" s="7">
        <f t="shared" si="7"/>
        <v>58.875503806336859</v>
      </c>
    </row>
    <row r="157" spans="1:5" x14ac:dyDescent="0.3">
      <c r="A157" s="2" t="s">
        <v>316</v>
      </c>
      <c r="B157" s="2" t="s">
        <v>317</v>
      </c>
      <c r="C157" s="2">
        <v>61.475000000000001</v>
      </c>
      <c r="D157" s="2" t="s">
        <v>213</v>
      </c>
      <c r="E157" s="7">
        <f t="shared" si="7"/>
        <v>58.798925214115343</v>
      </c>
    </row>
    <row r="158" spans="1:5" x14ac:dyDescent="0.3">
      <c r="A158" s="2" t="s">
        <v>318</v>
      </c>
      <c r="B158" s="2" t="s">
        <v>319</v>
      </c>
      <c r="C158" s="2">
        <v>61.4</v>
      </c>
      <c r="D158" s="2" t="s">
        <v>213</v>
      </c>
      <c r="E158" s="7">
        <f t="shared" si="7"/>
        <v>58.762651143352016</v>
      </c>
    </row>
    <row r="159" spans="1:5" x14ac:dyDescent="0.3">
      <c r="A159" s="2" t="s">
        <v>320</v>
      </c>
      <c r="B159" s="2" t="s">
        <v>321</v>
      </c>
      <c r="C159" s="2">
        <v>60.458333330000002</v>
      </c>
      <c r="D159" s="2" t="s">
        <v>213</v>
      </c>
      <c r="E159" s="7">
        <f t="shared" si="7"/>
        <v>58.307210031044733</v>
      </c>
    </row>
    <row r="160" spans="1:5" x14ac:dyDescent="0.3">
      <c r="A160" s="2" t="s">
        <v>322</v>
      </c>
      <c r="B160" s="2" t="s">
        <v>323</v>
      </c>
      <c r="C160" s="2">
        <v>58.133333329999999</v>
      </c>
      <c r="D160" s="2" t="s">
        <v>213</v>
      </c>
      <c r="E160" s="7">
        <f t="shared" si="7"/>
        <v>57.182713837381584</v>
      </c>
    </row>
    <row r="161" spans="1:5" x14ac:dyDescent="0.3">
      <c r="A161" s="2" t="s">
        <v>324</v>
      </c>
      <c r="B161" s="2" t="s">
        <v>325</v>
      </c>
      <c r="C161" s="2">
        <v>54.774999999999999</v>
      </c>
      <c r="D161" s="2" t="s">
        <v>213</v>
      </c>
      <c r="E161" s="7">
        <f t="shared" si="7"/>
        <v>55.558441559258114</v>
      </c>
    </row>
    <row r="162" spans="1:5" x14ac:dyDescent="0.3">
      <c r="A162" s="2" t="s">
        <v>326</v>
      </c>
      <c r="B162" s="2" t="s">
        <v>327</v>
      </c>
      <c r="C162" s="2">
        <v>49.3125</v>
      </c>
      <c r="D162" s="2" t="s">
        <v>213</v>
      </c>
      <c r="E162" s="7">
        <f t="shared" si="7"/>
        <v>52.916480071995785</v>
      </c>
    </row>
    <row r="163" spans="1:5" x14ac:dyDescent="0.3">
      <c r="A163" s="2" t="s">
        <v>328</v>
      </c>
      <c r="B163" s="2" t="s">
        <v>329</v>
      </c>
      <c r="C163" s="2">
        <v>49.024999999999999</v>
      </c>
      <c r="D163" s="2" t="s">
        <v>213</v>
      </c>
      <c r="E163" s="7">
        <f t="shared" si="7"/>
        <v>52.777429467403032</v>
      </c>
    </row>
    <row r="164" spans="1:5" x14ac:dyDescent="0.3">
      <c r="A164" s="2" t="s">
        <v>330</v>
      </c>
      <c r="B164" s="2" t="s">
        <v>331</v>
      </c>
      <c r="C164" s="2">
        <v>48.954166669999999</v>
      </c>
      <c r="D164" s="2" t="s">
        <v>213</v>
      </c>
      <c r="E164" s="7">
        <f t="shared" si="7"/>
        <v>52.743170624405401</v>
      </c>
    </row>
    <row r="165" spans="1:5" x14ac:dyDescent="0.3">
      <c r="A165" s="2" t="s">
        <v>332</v>
      </c>
      <c r="B165" s="2" t="s">
        <v>333</v>
      </c>
      <c r="C165" s="2">
        <v>48.725000000000001</v>
      </c>
      <c r="D165" s="2" t="s">
        <v>213</v>
      </c>
      <c r="E165" s="7">
        <f t="shared" si="7"/>
        <v>52.632333184349726</v>
      </c>
    </row>
    <row r="166" spans="1:5" x14ac:dyDescent="0.3">
      <c r="A166" s="2" t="s">
        <v>334</v>
      </c>
      <c r="B166" s="2" t="s">
        <v>335</v>
      </c>
      <c r="C166" s="2">
        <v>45.35</v>
      </c>
      <c r="D166" s="2" t="s">
        <v>213</v>
      </c>
      <c r="E166" s="7">
        <f t="shared" si="7"/>
        <v>51</v>
      </c>
    </row>
    <row r="167" spans="1:5" x14ac:dyDescent="0.3">
      <c r="A167" s="2" t="s">
        <v>336</v>
      </c>
      <c r="B167" s="2" t="s">
        <v>337</v>
      </c>
      <c r="C167" s="2">
        <v>36.524999999999999</v>
      </c>
      <c r="D167" s="2" t="s">
        <v>214</v>
      </c>
      <c r="E167" s="7">
        <f>9*((C167-$D$8)/($E$8-$D$8))+$B$8</f>
        <v>50</v>
      </c>
    </row>
    <row r="168" spans="1:5" x14ac:dyDescent="0.3">
      <c r="A168" s="2" t="s">
        <v>338</v>
      </c>
      <c r="B168" s="2" t="s">
        <v>339</v>
      </c>
      <c r="C168" s="2">
        <v>32.725000000000001</v>
      </c>
      <c r="D168" s="2" t="s">
        <v>214</v>
      </c>
      <c r="E168" s="7">
        <f t="shared" ref="E168" si="8">9*((C168-$D$8)/($E$8-$D$8))+$B$8</f>
        <v>41</v>
      </c>
    </row>
    <row r="169" spans="1:5" x14ac:dyDescent="0.3">
      <c r="A169" s="2" t="s">
        <v>340</v>
      </c>
      <c r="B169" s="2" t="s">
        <v>341</v>
      </c>
      <c r="C169" s="2">
        <v>23.233333330000001</v>
      </c>
      <c r="D169" s="2" t="s">
        <v>215</v>
      </c>
      <c r="E169" s="7">
        <f>9*((C169-$D$9)/($E$9-$D$9))+$B$9</f>
        <v>40</v>
      </c>
    </row>
    <row r="170" spans="1:5" x14ac:dyDescent="0.3">
      <c r="A170" s="2" t="s">
        <v>342</v>
      </c>
      <c r="B170" s="2" t="s">
        <v>343</v>
      </c>
      <c r="C170" s="2">
        <v>19.158333330000001</v>
      </c>
      <c r="D170" s="2" t="s">
        <v>215</v>
      </c>
      <c r="E170" s="7">
        <f t="shared" ref="E170:E171" si="9">9*((C170-$D$9)/($E$9-$D$9))+$B$9</f>
        <v>37.489446662290803</v>
      </c>
    </row>
    <row r="171" spans="1:5" x14ac:dyDescent="0.3">
      <c r="A171" s="2" t="s">
        <v>344</v>
      </c>
      <c r="B171" s="2" t="s">
        <v>345</v>
      </c>
      <c r="C171" s="2">
        <v>8.625</v>
      </c>
      <c r="D171" s="2" t="s">
        <v>215</v>
      </c>
      <c r="E171" s="7">
        <f t="shared" si="9"/>
        <v>31</v>
      </c>
    </row>
  </sheetData>
  <conditionalFormatting sqref="L3:L10">
    <cfRule type="cellIs" dxfId="1" priority="2" operator="greaterThan">
      <formula>0</formula>
    </cfRule>
  </conditionalFormatting>
  <conditionalFormatting sqref="L7:L10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Sheet1_Grade_Sorted</vt:lpstr>
      <vt:lpstr>Sheet2_Roll_Sorted</vt:lpstr>
      <vt:lpstr>Sheet3_Scaled_Grade_sorted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2024-11-21T13:24:31Z</dcterms:modified>
</cp:coreProperties>
</file>