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E7B32299-3A73-42FE-AAE3-E05D4DC79CB9}" xr6:coauthVersionLast="47" xr6:coauthVersionMax="47" xr10:uidLastSave="{00000000-0000-0000-0000-000000000000}"/>
  <bookViews>
    <workbookView xWindow="-98" yWindow="-98" windowWidth="28996" windowHeight="17475" tabRatio="853" activeTab="7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8" l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32" i="18"/>
  <c r="G31" i="18"/>
  <c r="G30" i="18"/>
  <c r="G29" i="18"/>
  <c r="E31" i="18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G27" i="18" l="1"/>
  <c r="E27" i="18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27" authorId="0" shapeId="0" xr:uid="{8E2BCF16-74D8-47B1-9928-4E547A302406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02-05-2024
reserved word - available by default. And the default dimension in md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<sst xmlns="http://schemas.openxmlformats.org/spreadsheetml/2006/main" count="605" uniqueCount="336">
  <si>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</si>
  <si>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</si>
  <si>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</si>
  <si>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</si>
  <si>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</si>
  <si>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</si>
  <si>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</si>
  <si>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</si>
  <si>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</si>
  <si>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</si>
  <si>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</si>
  <si>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</si>
  <si>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</si>
  <si>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</si>
  <si>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</si>
  <si>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</si>
  <si>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</si>
  <si>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</si>
  <si>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</si>
  <si>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</si>
  <si>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</si>
  <si>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</si>
  <si>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</si>
  <si>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</si>
  <si>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</si>
  <si>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</si>
  <si>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</si>
  <si>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</si>
  <si>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</si>
  <si>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</si>
  <si>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</si>
  <si>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</si>
  <si>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</si>
  <si>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</si>
  <si>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</si>
  <si>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</si>
  <si>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</si>
  <si>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</si>
  <si>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</si>
  <si>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</si>
  <si>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</si>
  <si>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</si>
  <si>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</si>
  <si>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</si>
  <si>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</si>
  <si>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</si>
  <si>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</si>
  <si>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</si>
  <si>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</si>
  <si>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</si>
  <si>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</si>
  <si>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</si>
  <si>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</si>
  <si>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</si>
  <si>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</si>
  <si>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</si>
  <si>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</si>
  <si>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</si>
  <si>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</si>
  <si>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</si>
  <si>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</si>
  <si>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</si>
  <si>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</si>
  <si>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</si>
  <si>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</si>
  <si>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</si>
  <si>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</si>
  <si>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</si>
  <si>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</si>
  <si>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</si>
  <si>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</si>
  <si>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</si>
  <si>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</si>
  <si>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</si>
  <si>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</si>
  <si>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</si>
  <si>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</si>
  <si>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</si>
  <si>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</si>
  <si>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</si>
  <si>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</si>
  <si>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</si>
  <si>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</si>
  <si>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</si>
  <si>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</si>
  <si>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</si>
  <si>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</si>
  <si>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</si>
  <si>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</si>
  <si>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</si>
  <si>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</si>
  <si>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</si>
  <si>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</si>
  <si>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</si>
  <si>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</si>
  <si>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</si>
  <si>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</si>
  <si>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</si>
  <si>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</si>
  <si>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</si>
  <si>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</si>
  <si>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</si>
  <si>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</si>
  <si>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</si>
  <si>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</si>
  <si>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</si>
  <si>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</si>
  <si>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</si>
  <si>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</si>
  <si>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</si>
  <si>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</si>
  <si>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</si>
  <si>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</si>
  <si>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</si>
  <si>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</si>
  <si>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</si>
  <si>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</si>
  <si>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</si>
  <si>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</si>
  <si>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</si>
  <si>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</si>
  <si>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</si>
  <si>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</si>
  <si>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</si>
  <si>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</si>
  <si>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</si>
  <si>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</si>
  <si>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</si>
  <si>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</si>
  <si>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</si>
  <si>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</si>
  <si>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</si>
  <si>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</si>
  <si>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</si>
  <si>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</si>
  <si>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</si>
  <si>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</si>
  <si>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</si>
  <si>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</si>
  <si>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</si>
  <si>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</si>
  <si>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</si>
  <si>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</si>
  <si>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</si>
  <si>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</si>
  <si>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</si>
  <si>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</si>
  <si>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</si>
  <si>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</si>
  <si>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</si>
  <si>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</si>
  <si>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</si>
  <si>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</si>
  <si>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</si>
  <si>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</si>
  <si>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</si>
  <si>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</si>
  <si>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</si>
  <si>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</si>
  <si>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</si>
  <si>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</si>
  <si>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</si>
  <si>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</si>
  <si>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</si>
  <si>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</si>
  <si>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</si>
  <si>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</si>
  <si>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</si>
  <si>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</si>
  <si>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</si>
  <si>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</si>
  <si>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</si>
  <si>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</si>
  <si>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</si>
  <si>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</si>
  <si>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</si>
  <si>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</si>
  <si>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</si>
  <si>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</si>
  <si>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</si>
  <si>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</si>
  <si>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</si>
  <si>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</si>
  <si>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</si>
  <si>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</si>
  <si>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</si>
  <si>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</si>
  <si>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</si>
  <si>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</si>
  <si>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</si>
  <si>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</si>
  <si>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</si>
  <si>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</si>
  <si>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</si>
  <si>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</si>
  <si>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</si>
  <si>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</si>
  <si>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</si>
  <si>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</si>
  <si>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</si>
  <si>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</si>
  <si>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</si>
  <si>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</si>
  <si>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</si>
  <si>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</si>
  <si>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</si>
  <si>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</si>
  <si>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</si>
  <si>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</si>
  <si>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</si>
  <si>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</si>
  <si>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</si>
  <si>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</si>
  <si>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</si>
  <si>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</si>
  <si>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</si>
  <si>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</si>
  <si>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</si>
  <si>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</si>
  <si>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</si>
  <si>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</si>
  <si>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</si>
  <si>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</si>
  <si>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</si>
  <si>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</si>
  <si>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</si>
  <si>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</si>
  <si>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</si>
  <si>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</si>
  <si>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</si>
  <si>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</si>
  <si>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</si>
  <si>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</si>
  <si>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</si>
  <si>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</si>
  <si>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</si>
  <si>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</si>
  <si>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</si>
  <si>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</si>
  <si>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</si>
  <si>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</si>
  <si>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</si>
  <si>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</si>
  <si>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</si>
  <si>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</si>
  <si>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</si>
  <si>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</si>
  <si>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</si>
  <si>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</si>
  <si>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</si>
  <si>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</si>
  <si>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</si>
  <si>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</si>
  <si>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</si>
  <si>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</si>
  <si>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</si>
  <si>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</si>
  <si>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</si>
  <si>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</si>
  <si>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</si>
  <si>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</si>
  <si>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</si>
  <si>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</si>
  <si>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</si>
  <si>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</si>
  <si>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</si>
  <si>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</si>
  <si>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</si>
  <si>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</si>
  <si>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</si>
  <si>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</si>
  <si>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</si>
  <si>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</si>
  <si>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</si>
  <si>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</si>
  <si>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</si>
  <si>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</si>
  <si>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</si>
  <si>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</si>
  <si>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</si>
  <si>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</si>
  <si>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</si>
  <si>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</si>
  <si>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</si>
  <si>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</si>
  <si>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</si>
  <si>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</si>
  <si>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</si>
  <si>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</si>
  <si>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</si>
  <si>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</si>
  <si>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</si>
  <si>
    <t>PTC</t>
  </si>
  <si>
    <t>to model production tax credit</t>
  </si>
  <si>
    <t>ELCTECOA00</t>
  </si>
  <si>
    <t>~TFM_INS-txt</t>
  </si>
  <si>
    <t>ELCTEGAS00</t>
  </si>
  <si>
    <t>IRE_FLOSUM</t>
  </si>
  <si>
    <t>~TimeSlices</t>
  </si>
  <si>
    <t>date</t>
  </si>
  <si>
    <t>version</t>
  </si>
  <si>
    <t>source</t>
  </si>
  <si>
    <t>year</t>
  </si>
  <si>
    <t>comment</t>
  </si>
  <si>
    <t>workbook</t>
  </si>
  <si>
    <t>worksheet</t>
  </si>
  <si>
    <t>table</t>
  </si>
  <si>
    <t>row</t>
  </si>
  <si>
    <t>column</t>
  </si>
  <si>
    <t>multi-row table with a header</t>
  </si>
  <si>
    <t>~md_t</t>
  </si>
  <si>
    <t>single block (could be multi-col/row)</t>
  </si>
  <si>
    <t>~md_dimensions</t>
  </si>
  <si>
    <t>ELCWIN</t>
  </si>
  <si>
    <t>dimension</t>
  </si>
  <si>
    <t>overwrite</t>
  </si>
  <si>
    <t>Y</t>
  </si>
  <si>
    <t>URL</t>
  </si>
  <si>
    <t>tag</t>
  </si>
  <si>
    <t>scope</t>
  </si>
  <si>
    <t>~md-v_w</t>
  </si>
  <si>
    <t>~md-v_s</t>
  </si>
  <si>
    <t>~md-v_r</t>
  </si>
  <si>
    <t>~md-v_c</t>
  </si>
  <si>
    <t>Column</t>
  </si>
  <si>
    <t>Valid entries</t>
  </si>
  <si>
    <t>Remarks</t>
  </si>
  <si>
    <t>Location</t>
  </si>
  <si>
    <t>=&lt;top left cell&gt;</t>
  </si>
  <si>
    <t>Location2</t>
  </si>
  <si>
    <t>=&lt;bottom right cell&gt;</t>
  </si>
  <si>
    <t>Scope</t>
  </si>
  <si>
    <t>Table/Row/Column/Cell</t>
  </si>
  <si>
    <t>&lt;metadata dimension&gt;</t>
  </si>
  <si>
    <t>that is defined in ~md_dimensions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</si>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</sst>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9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37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  <xf numFmtId="0" fontId="67" fillId="0" borderId="28" applyNumberFormat="0" applyFill="0" applyAlignment="0" applyProtection="0"/>
    <xf numFmtId="0" fontId="68" fillId="0" borderId="29" applyNumberFormat="0" applyFill="0" applyAlignment="0" applyProtection="0"/>
  </cellStyleXfs>
  <cellXfs count="127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10" fillId="0" borderId="0" xfId="0" applyFont="1"/>
    <xf numFmtId="0" fontId="7" fillId="0" borderId="0" xfId="0" applyFont="1"/>
    <xf numFmtId="0" fontId="11" fillId="5" borderId="0" xfId="0" applyFont="1" applyFill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/>
    <xf numFmtId="2" fontId="6" fillId="0" borderId="0" xfId="3" applyNumberFormat="1"/>
    <xf numFmtId="0" fontId="6" fillId="11" borderId="1" xfId="0" applyFont="1" applyFill="1" applyBorder="1"/>
    <xf numFmtId="0" fontId="11" fillId="5" borderId="0" xfId="4" applyFont="1" applyFill="1"/>
    <xf numFmtId="0" fontId="12" fillId="5" borderId="0" xfId="4" applyFont="1" applyFill="1"/>
    <xf numFmtId="0" fontId="6" fillId="0" borderId="0" xfId="4"/>
    <xf numFmtId="0" fontId="5" fillId="0" borderId="0" xfId="3" applyFont="1" applyAlignment="1">
      <alignment horizontal="right"/>
    </xf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/>
    <xf numFmtId="0" fontId="12" fillId="5" borderId="0" xfId="5" applyFont="1" applyFill="1"/>
    <xf numFmtId="0" fontId="6" fillId="0" borderId="0" xfId="5"/>
    <xf numFmtId="0" fontId="3" fillId="0" borderId="0" xfId="5" applyFont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16" fillId="0" borderId="0" xfId="6" applyFont="1"/>
    <xf numFmtId="0" fontId="17" fillId="0" borderId="0" xfId="6" applyFont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/>
    </xf>
    <xf numFmtId="0" fontId="2" fillId="4" borderId="0" xfId="6" applyFont="1" applyFill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ill="1" applyBorder="1" applyAlignment="1">
      <alignment horizontal="center"/>
    </xf>
    <xf numFmtId="0" fontId="6" fillId="0" borderId="0" xfId="6" applyAlignment="1">
      <alignment horizontal="center"/>
    </xf>
    <xf numFmtId="1" fontId="6" fillId="0" borderId="0" xfId="6" applyNumberFormat="1" applyAlignment="1">
      <alignment horizontal="center"/>
    </xf>
    <xf numFmtId="2" fontId="6" fillId="0" borderId="0" xfId="6" applyNumberFormat="1" applyAlignment="1">
      <alignment horizontal="center"/>
    </xf>
    <xf numFmtId="2" fontId="6" fillId="0" borderId="0" xfId="6" applyNumberFormat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/>
    <xf numFmtId="0" fontId="13" fillId="0" borderId="0" xfId="6" applyFont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/>
    </xf>
    <xf numFmtId="0" fontId="13" fillId="4" borderId="0" xfId="6" applyFont="1" applyFill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21" fillId="0" borderId="0" xfId="0" applyFont="1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3" fillId="0" borderId="0" xfId="421"/>
    <xf numFmtId="0" fontId="67" fillId="0" borderId="28" xfId="435"/>
    <xf numFmtId="0" fontId="68" fillId="0" borderId="29" xfId="436"/>
    <xf numFmtId="0" fontId="0" fillId="0" borderId="0" xfId="0" quotePrefix="1"/>
  </cellXfs>
  <cellStyles count="437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" xfId="435" builtinId="17"/>
    <cellStyle name="Heading 2 2" xfId="190" xr:uid="{F2B40050-2B0C-4441-82A4-7207EE99CE0F}"/>
    <cellStyle name="Heading 3" xfId="436" builtinId="18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zoomScaleNormal="100" workbookViewId="0">
      <selection activeCell="H4" sqref="H4"/>
    </sheetView>
  </sheetViews>
  <sheetFormatPr defaultRowHeight="12.75"/>
  <cols>
    <col min="1" max="1" width="2.1328125" customWidth="1"/>
    <col min="2" max="2" width="19.1328125" bestFit="1" customWidth="1"/>
    <col min="3" max="3" width="14.59765625" customWidth="1"/>
    <col min="7" max="7" width="3.3984375" customWidth="1"/>
    <col min="8" max="8" width="29.3984375" customWidth="1"/>
  </cols>
  <sheetData>
    <row r="1" spans="2:14">
      <c r="N1" t="s">
        <v>199</v>
      </c>
    </row>
    <row r="2" spans="2:14">
      <c r="N2" t="s">
        <v>200</v>
      </c>
    </row>
    <row r="3" spans="2:14" ht="13.15">
      <c r="B3" s="1" t="s">
        <v>10</v>
      </c>
      <c r="H3" s="1" t="s">
        <v>298</v>
      </c>
      <c r="I3" s="3"/>
      <c r="J3" s="3"/>
    </row>
    <row r="4" spans="2:14" ht="13.15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2:14">
      <c r="B5" s="14" t="s">
        <v>48</v>
      </c>
      <c r="C5" s="4" t="s">
        <v>48</v>
      </c>
      <c r="H5" t="s">
        <v>68</v>
      </c>
      <c r="J5" t="s">
        <v>71</v>
      </c>
      <c r="N5" t="s">
        <v>89</v>
      </c>
    </row>
    <row r="6" spans="2:14">
      <c r="B6" s="14" t="s">
        <v>73</v>
      </c>
      <c r="C6" s="21" t="s">
        <v>73</v>
      </c>
      <c r="H6" t="s">
        <v>88</v>
      </c>
      <c r="J6" t="s">
        <v>72</v>
      </c>
      <c r="N6" t="s">
        <v>96</v>
      </c>
    </row>
    <row r="7" spans="2:14">
      <c r="B7" s="14" t="s">
        <v>128</v>
      </c>
      <c r="C7" t="s">
        <v>120</v>
      </c>
      <c r="H7" t="s">
        <v>70</v>
      </c>
      <c r="J7" t="s">
        <v>87</v>
      </c>
      <c r="N7" t="s">
        <v>90</v>
      </c>
    </row>
    <row r="8" spans="2:14">
      <c r="C8" t="s">
        <v>121</v>
      </c>
      <c r="H8" t="s">
        <v>95</v>
      </c>
      <c r="N8" t="s">
        <v>91</v>
      </c>
    </row>
    <row r="9" spans="2:14">
      <c r="C9" t="s">
        <v>122</v>
      </c>
      <c r="N9" t="s">
        <v>92</v>
      </c>
    </row>
    <row r="10" spans="2:14">
      <c r="C10" t="s">
        <v>123</v>
      </c>
      <c r="N10" t="s">
        <v>93</v>
      </c>
    </row>
    <row r="11" spans="2:14">
      <c r="B11" t="s">
        <v>129</v>
      </c>
      <c r="C11" t="s">
        <v>124</v>
      </c>
      <c r="N11" t="s">
        <v>94</v>
      </c>
    </row>
    <row r="12" spans="2:14">
      <c r="C12" t="s">
        <v>125</v>
      </c>
    </row>
    <row r="13" spans="2:14">
      <c r="C13" t="s">
        <v>126</v>
      </c>
    </row>
    <row r="14" spans="2:14">
      <c r="C14" t="s">
        <v>127</v>
      </c>
    </row>
    <row r="15" spans="2:14">
      <c r="B15" t="s">
        <v>185</v>
      </c>
      <c r="C15" t="s">
        <v>183</v>
      </c>
    </row>
    <row r="16" spans="2:14">
      <c r="C16" t="s">
        <v>184</v>
      </c>
    </row>
    <row r="17" spans="3:3">
      <c r="C17" t="s">
        <v>186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7"/>
  <sheetViews>
    <sheetView zoomScaleNormal="100" workbookViewId="0">
      <selection activeCell="B9" sqref="B9"/>
    </sheetView>
  </sheetViews>
  <sheetFormatPr defaultRowHeight="12.75"/>
  <cols>
    <col min="1" max="1" width="3.1328125" customWidth="1"/>
    <col min="2" max="2" width="48.59765625" bestFit="1" customWidth="1"/>
    <col min="3" max="3" width="17.73046875" bestFit="1" customWidth="1"/>
    <col min="4" max="4" width="11.265625" bestFit="1" customWidth="1"/>
    <col min="5" max="5" width="28.59765625" bestFit="1" customWidth="1"/>
    <col min="6" max="6" width="8.3984375" bestFit="1" customWidth="1"/>
    <col min="7" max="7" width="9.86328125" bestFit="1" customWidth="1"/>
    <col min="8" max="8" width="6.73046875" bestFit="1" customWidth="1"/>
    <col min="9" max="9" width="7.59765625" bestFit="1" customWidth="1"/>
    <col min="10" max="11" width="11.86328125" customWidth="1"/>
  </cols>
  <sheetData>
    <row r="2" spans="2:9" ht="15">
      <c r="B2" s="6" t="s">
        <v>35</v>
      </c>
      <c r="C2" s="7"/>
      <c r="D2" s="7"/>
      <c r="E2" s="7"/>
      <c r="F2" s="7"/>
      <c r="G2" s="7"/>
      <c r="H2" s="7"/>
    </row>
    <row r="4" spans="2:9" ht="21" customHeight="1">
      <c r="B4" s="8" t="s">
        <v>6</v>
      </c>
      <c r="C4" s="8"/>
      <c r="D4" s="8"/>
      <c r="E4" s="8"/>
      <c r="F4" s="8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65" thickBot="1">
      <c r="B7" s="9" t="s">
        <v>36</v>
      </c>
      <c r="C7" s="9" t="s">
        <v>37</v>
      </c>
      <c r="D7" s="9"/>
      <c r="E7" s="9"/>
      <c r="F7" s="9"/>
      <c r="G7" s="9"/>
      <c r="H7" s="9"/>
      <c r="I7" s="9"/>
    </row>
    <row r="8" spans="2:9">
      <c r="B8" t="s">
        <v>193</v>
      </c>
      <c r="C8" t="s">
        <v>194</v>
      </c>
      <c r="E8" t="s">
        <v>198</v>
      </c>
      <c r="H8" t="s">
        <v>195</v>
      </c>
      <c r="I8" t="s">
        <v>195</v>
      </c>
    </row>
    <row r="9" spans="2:9">
      <c r="B9" t="s">
        <v>197</v>
      </c>
      <c r="C9" t="s">
        <v>194</v>
      </c>
      <c r="E9" t="s">
        <v>196</v>
      </c>
      <c r="H9" t="s">
        <v>195</v>
      </c>
      <c r="I9" t="s">
        <v>195</v>
      </c>
    </row>
    <row r="14" spans="2:9">
      <c r="B14" s="119"/>
    </row>
    <row r="16" spans="2:9" ht="13.15">
      <c r="B16" s="123"/>
      <c r="C16" s="123"/>
      <c r="D16" s="123"/>
    </row>
    <row r="17" spans="2:4" ht="13.15">
      <c r="B17" s="123"/>
      <c r="C17" s="123"/>
      <c r="D17" s="1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4"/>
  <sheetViews>
    <sheetView topLeftCell="A21" zoomScaleNormal="100" workbookViewId="0">
      <selection activeCell="C35" sqref="C35"/>
    </sheetView>
  </sheetViews>
  <sheetFormatPr defaultRowHeight="12.75"/>
  <cols>
    <col min="1" max="1" width="3.1328125" customWidth="1"/>
    <col min="2" max="2" width="24.1328125" bestFit="1" customWidth="1"/>
    <col min="3" max="3" width="5.86328125" bestFit="1" customWidth="1"/>
    <col min="4" max="4" width="11.265625" bestFit="1" customWidth="1"/>
    <col min="5" max="5" width="40" bestFit="1" customWidth="1"/>
    <col min="6" max="6" width="4.265625" bestFit="1" customWidth="1"/>
    <col min="7" max="7" width="8" bestFit="1" customWidth="1"/>
    <col min="8" max="8" width="8.86328125" bestFit="1" customWidth="1"/>
    <col min="9" max="9" width="7.59765625" bestFit="1" customWidth="1"/>
    <col min="10" max="10" width="5.86328125" bestFit="1" customWidth="1"/>
    <col min="11" max="11" width="11.86328125" customWidth="1"/>
  </cols>
  <sheetData>
    <row r="3" spans="2:10">
      <c r="B3" s="112" t="s">
        <v>165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t="s">
        <v>16</v>
      </c>
      <c r="C4" s="112" t="s">
        <v>166</v>
      </c>
      <c r="D4" s="112" t="s">
        <v>167</v>
      </c>
      <c r="E4" s="112" t="s">
        <v>168</v>
      </c>
      <c r="F4" s="112" t="s">
        <v>169</v>
      </c>
      <c r="G4" s="112" t="s">
        <v>20</v>
      </c>
      <c r="H4" s="112" t="s">
        <v>170</v>
      </c>
      <c r="I4" s="112" t="s">
        <v>130</v>
      </c>
      <c r="J4" s="112" t="s">
        <v>171</v>
      </c>
    </row>
    <row r="5" spans="2:10">
      <c r="C5" s="112" t="s">
        <v>133</v>
      </c>
      <c r="D5" s="112" t="s">
        <v>131</v>
      </c>
      <c r="E5" s="112" t="s">
        <v>132</v>
      </c>
      <c r="F5" s="112" t="s">
        <v>51</v>
      </c>
      <c r="G5" s="112"/>
      <c r="H5" s="112"/>
      <c r="I5" s="112"/>
      <c r="J5" s="112"/>
    </row>
    <row r="6" spans="2:10">
      <c r="C6" s="112" t="s">
        <v>133</v>
      </c>
      <c r="D6" s="112" t="s">
        <v>134</v>
      </c>
      <c r="E6" s="112" t="s">
        <v>135</v>
      </c>
      <c r="F6" s="112" t="s">
        <v>51</v>
      </c>
      <c r="G6" s="112"/>
      <c r="H6" s="112"/>
      <c r="I6" s="112"/>
      <c r="J6" s="112"/>
    </row>
    <row r="7" spans="2:10">
      <c r="C7" s="112" t="s">
        <v>133</v>
      </c>
      <c r="D7" s="112" t="s">
        <v>136</v>
      </c>
      <c r="E7" s="112" t="s">
        <v>137</v>
      </c>
      <c r="F7" s="112" t="s">
        <v>51</v>
      </c>
      <c r="G7" s="112"/>
      <c r="H7" s="112"/>
      <c r="I7" s="112"/>
      <c r="J7" s="112"/>
    </row>
    <row r="8" spans="2:10">
      <c r="C8" s="112" t="s">
        <v>133</v>
      </c>
      <c r="D8" s="112" t="s">
        <v>138</v>
      </c>
      <c r="E8" s="112" t="s">
        <v>139</v>
      </c>
      <c r="F8" s="112" t="s">
        <v>51</v>
      </c>
      <c r="G8" s="112"/>
      <c r="H8" s="112"/>
      <c r="I8" s="112"/>
      <c r="J8" s="112"/>
    </row>
    <row r="9" spans="2:10">
      <c r="C9" s="112" t="s">
        <v>133</v>
      </c>
      <c r="D9" s="112" t="s">
        <v>140</v>
      </c>
      <c r="E9" s="112" t="s">
        <v>141</v>
      </c>
      <c r="F9" s="112" t="s">
        <v>51</v>
      </c>
      <c r="G9" s="112"/>
      <c r="H9" s="112"/>
      <c r="I9" s="112"/>
      <c r="J9" s="112"/>
    </row>
    <row r="10" spans="2:10">
      <c r="C10" s="112" t="s">
        <v>133</v>
      </c>
      <c r="D10" s="112" t="s">
        <v>142</v>
      </c>
      <c r="E10" s="112" t="s">
        <v>143</v>
      </c>
      <c r="F10" s="112" t="s">
        <v>51</v>
      </c>
      <c r="G10" s="112"/>
      <c r="H10" s="112"/>
      <c r="I10" s="112"/>
      <c r="J10" s="112"/>
    </row>
    <row r="11" spans="2:10">
      <c r="C11" s="112" t="s">
        <v>133</v>
      </c>
      <c r="D11" s="112" t="s">
        <v>144</v>
      </c>
      <c r="E11" s="112" t="s">
        <v>145</v>
      </c>
      <c r="F11" s="112" t="s">
        <v>51</v>
      </c>
      <c r="G11" s="112"/>
      <c r="H11" s="112"/>
      <c r="I11" s="112"/>
      <c r="J11" s="112"/>
    </row>
    <row r="12" spans="2:10">
      <c r="C12" s="112" t="s">
        <v>133</v>
      </c>
      <c r="D12" s="112" t="s">
        <v>146</v>
      </c>
      <c r="E12" s="112" t="s">
        <v>147</v>
      </c>
      <c r="F12" s="112" t="s">
        <v>51</v>
      </c>
      <c r="G12" s="112"/>
      <c r="H12" s="112"/>
      <c r="I12" s="112"/>
      <c r="J12" s="112"/>
    </row>
    <row r="13" spans="2:10">
      <c r="C13" s="112" t="s">
        <v>133</v>
      </c>
      <c r="D13" s="112" t="s">
        <v>148</v>
      </c>
      <c r="E13" s="112" t="s">
        <v>149</v>
      </c>
      <c r="F13" s="112" t="s">
        <v>51</v>
      </c>
      <c r="G13" s="112"/>
      <c r="H13" s="112"/>
      <c r="I13" s="112"/>
      <c r="J13" s="112"/>
    </row>
    <row r="14" spans="2:10">
      <c r="C14" s="112" t="s">
        <v>133</v>
      </c>
      <c r="D14" s="112" t="s">
        <v>150</v>
      </c>
      <c r="E14" s="112" t="s">
        <v>151</v>
      </c>
      <c r="F14" s="112" t="s">
        <v>51</v>
      </c>
      <c r="G14" s="112"/>
      <c r="H14" s="112"/>
      <c r="I14" s="112"/>
      <c r="J14" s="112"/>
    </row>
    <row r="15" spans="2:10">
      <c r="C15" s="112" t="s">
        <v>133</v>
      </c>
      <c r="D15" s="112" t="s">
        <v>152</v>
      </c>
      <c r="E15" s="112" t="s">
        <v>153</v>
      </c>
      <c r="F15" s="112" t="s">
        <v>51</v>
      </c>
      <c r="G15" s="112"/>
      <c r="H15" s="112"/>
      <c r="I15" s="112"/>
      <c r="J15" s="112"/>
    </row>
    <row r="16" spans="2:10">
      <c r="C16" s="112" t="s">
        <v>133</v>
      </c>
      <c r="D16" s="112" t="s">
        <v>154</v>
      </c>
      <c r="E16" s="112" t="s">
        <v>155</v>
      </c>
      <c r="F16" s="112" t="s">
        <v>51</v>
      </c>
      <c r="G16" s="112"/>
      <c r="H16" s="112"/>
      <c r="I16" s="112"/>
      <c r="J16" s="112"/>
    </row>
    <row r="17" spans="2:10">
      <c r="C17" s="112" t="s">
        <v>133</v>
      </c>
      <c r="D17" s="112" t="s">
        <v>156</v>
      </c>
      <c r="E17" s="112" t="s">
        <v>156</v>
      </c>
      <c r="F17" s="112" t="s">
        <v>51</v>
      </c>
      <c r="G17" s="112"/>
      <c r="H17" s="112"/>
      <c r="I17" s="112"/>
      <c r="J17" s="112"/>
    </row>
    <row r="18" spans="2:10">
      <c r="C18" s="112" t="s">
        <v>133</v>
      </c>
      <c r="D18" s="112" t="s">
        <v>157</v>
      </c>
      <c r="E18" s="112" t="s">
        <v>158</v>
      </c>
      <c r="F18" s="112" t="s">
        <v>51</v>
      </c>
      <c r="G18" s="112"/>
      <c r="H18" s="112"/>
      <c r="I18" s="112"/>
      <c r="J18" s="112"/>
    </row>
    <row r="19" spans="2:10">
      <c r="C19" s="112" t="s">
        <v>133</v>
      </c>
      <c r="D19" s="112" t="s">
        <v>159</v>
      </c>
      <c r="E19" s="112" t="s">
        <v>160</v>
      </c>
      <c r="F19" s="112" t="s">
        <v>51</v>
      </c>
      <c r="G19" s="112"/>
      <c r="H19" s="112"/>
      <c r="I19" s="112"/>
      <c r="J19" s="112"/>
    </row>
    <row r="20" spans="2:10">
      <c r="C20" s="112" t="s">
        <v>164</v>
      </c>
      <c r="D20" s="112" t="s">
        <v>161</v>
      </c>
      <c r="E20" s="112" t="s">
        <v>162</v>
      </c>
      <c r="F20" s="112" t="s">
        <v>163</v>
      </c>
      <c r="G20" s="112"/>
      <c r="H20" s="112"/>
      <c r="I20" s="112"/>
      <c r="J20" s="112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12" t="s">
        <v>164</v>
      </c>
      <c r="D23" s="112" t="s">
        <v>287</v>
      </c>
      <c r="E23" s="112" t="s">
        <v>288</v>
      </c>
      <c r="F23" t="s">
        <v>163</v>
      </c>
      <c r="G23" s="112" t="s">
        <v>289</v>
      </c>
    </row>
    <row r="24" spans="2:10">
      <c r="C24" s="112" t="s">
        <v>133</v>
      </c>
      <c r="D24" s="112" t="s">
        <v>176</v>
      </c>
      <c r="E24" s="112" t="s">
        <v>178</v>
      </c>
      <c r="F24" t="s">
        <v>51</v>
      </c>
    </row>
    <row r="25" spans="2:10">
      <c r="D25" s="112" t="s">
        <v>177</v>
      </c>
      <c r="E25" s="112" t="s">
        <v>179</v>
      </c>
      <c r="F25" t="s">
        <v>51</v>
      </c>
    </row>
    <row r="26" spans="2:10">
      <c r="C26" t="s">
        <v>164</v>
      </c>
      <c r="D26" s="112" t="s">
        <v>188</v>
      </c>
      <c r="E26" s="112" t="s">
        <v>189</v>
      </c>
      <c r="F26" t="s">
        <v>51</v>
      </c>
    </row>
    <row r="27" spans="2:10">
      <c r="B27" t="s">
        <v>199</v>
      </c>
      <c r="C27" t="s">
        <v>133</v>
      </c>
      <c r="D27" s="112" t="s">
        <v>201</v>
      </c>
      <c r="E27" s="112" t="s">
        <v>203</v>
      </c>
      <c r="F27" t="s">
        <v>51</v>
      </c>
      <c r="H27" t="s">
        <v>202</v>
      </c>
    </row>
    <row r="28" spans="2:10">
      <c r="B28" t="s">
        <v>200</v>
      </c>
      <c r="C28" t="s">
        <v>164</v>
      </c>
      <c r="D28" s="112" t="s">
        <v>201</v>
      </c>
      <c r="E28" s="112" t="s">
        <v>204</v>
      </c>
      <c r="F28" t="s">
        <v>163</v>
      </c>
    </row>
    <row r="29" spans="2:10">
      <c r="C29" t="str">
        <f>LEFT(D29,3)</f>
        <v>ENV</v>
      </c>
      <c r="D29" s="112" t="s">
        <v>205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12" t="s">
        <v>206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12" t="s">
        <v>207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12" t="s">
        <v>208</v>
      </c>
      <c r="E32" t="str">
        <f t="shared" si="1"/>
        <v>FIN commodity to test trade pcg</v>
      </c>
      <c r="F32" t="s">
        <v>210</v>
      </c>
    </row>
    <row r="33" spans="3:6">
      <c r="C33" t="str">
        <f t="shared" si="0"/>
        <v>DEM</v>
      </c>
      <c r="D33" s="112" t="s">
        <v>209</v>
      </c>
      <c r="E33" t="str">
        <f t="shared" si="1"/>
        <v>DEM commodity to test trade pcg</v>
      </c>
      <c r="F33" t="s">
        <v>51</v>
      </c>
    </row>
    <row r="34" spans="3:6">
      <c r="C34" t="s">
        <v>164</v>
      </c>
      <c r="D34" s="112" t="s">
        <v>292</v>
      </c>
      <c r="E34" t="s">
        <v>293</v>
      </c>
      <c r="F34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65625" bestFit="1" customWidth="1"/>
    <col min="4" max="4" width="7.59765625" bestFit="1" customWidth="1"/>
    <col min="5" max="5" width="8.265625" bestFit="1" customWidth="1"/>
    <col min="6" max="6" width="9.86328125" bestFit="1" customWidth="1"/>
  </cols>
  <sheetData>
    <row r="2" spans="2:6">
      <c r="B2" t="s">
        <v>243</v>
      </c>
    </row>
    <row r="3" spans="2:6">
      <c r="B3" t="s">
        <v>12</v>
      </c>
      <c r="C3" t="s">
        <v>13</v>
      </c>
      <c r="D3" t="s">
        <v>14</v>
      </c>
      <c r="E3" t="s">
        <v>244</v>
      </c>
      <c r="F3" t="s">
        <v>245</v>
      </c>
    </row>
    <row r="4" spans="2:6">
      <c r="B4" t="s">
        <v>68</v>
      </c>
      <c r="C4" t="s">
        <v>246</v>
      </c>
      <c r="D4" t="s">
        <v>72</v>
      </c>
      <c r="E4" t="s">
        <v>247</v>
      </c>
      <c r="F4" t="s">
        <v>248</v>
      </c>
    </row>
    <row r="5" spans="2:6">
      <c r="B5" t="s">
        <v>88</v>
      </c>
      <c r="C5" t="s">
        <v>249</v>
      </c>
      <c r="D5" t="s">
        <v>250</v>
      </c>
      <c r="E5" t="s">
        <v>247</v>
      </c>
      <c r="F5" t="s">
        <v>248</v>
      </c>
    </row>
    <row r="6" spans="2:6">
      <c r="B6" t="s">
        <v>70</v>
      </c>
      <c r="C6" t="s">
        <v>251</v>
      </c>
      <c r="D6" t="s">
        <v>71</v>
      </c>
      <c r="E6" t="s">
        <v>68</v>
      </c>
      <c r="F6" t="s">
        <v>248</v>
      </c>
    </row>
    <row r="7" spans="2:6">
      <c r="B7" t="s">
        <v>95</v>
      </c>
      <c r="D7" t="s">
        <v>252</v>
      </c>
      <c r="F7" t="s">
        <v>248</v>
      </c>
    </row>
    <row r="8" spans="2:6">
      <c r="D8" t="s">
        <v>253</v>
      </c>
      <c r="F8" t="s">
        <v>251</v>
      </c>
    </row>
    <row r="9" spans="2:6">
      <c r="D9" t="s">
        <v>254</v>
      </c>
      <c r="F9" t="s">
        <v>251</v>
      </c>
    </row>
    <row r="10" spans="2:6">
      <c r="D10" t="s">
        <v>255</v>
      </c>
      <c r="F10" t="s">
        <v>251</v>
      </c>
    </row>
    <row r="11" spans="2:6">
      <c r="D11" t="s">
        <v>256</v>
      </c>
      <c r="F11" t="s">
        <v>251</v>
      </c>
    </row>
    <row r="12" spans="2:6">
      <c r="D12" t="s">
        <v>257</v>
      </c>
      <c r="F12" t="s">
        <v>251</v>
      </c>
    </row>
    <row r="13" spans="2:6">
      <c r="D13" t="s">
        <v>258</v>
      </c>
      <c r="F13" t="s">
        <v>251</v>
      </c>
    </row>
    <row r="14" spans="2:6">
      <c r="D14" t="s">
        <v>259</v>
      </c>
      <c r="F14" t="s">
        <v>251</v>
      </c>
    </row>
    <row r="15" spans="2:6">
      <c r="D15" t="s">
        <v>260</v>
      </c>
      <c r="F15" t="s">
        <v>251</v>
      </c>
    </row>
    <row r="16" spans="2:6">
      <c r="D16" t="s">
        <v>261</v>
      </c>
      <c r="F16" t="s">
        <v>251</v>
      </c>
    </row>
    <row r="17" spans="4:6">
      <c r="D17" t="s">
        <v>262</v>
      </c>
      <c r="F17" t="s">
        <v>251</v>
      </c>
    </row>
    <row r="18" spans="4:6">
      <c r="D18" t="s">
        <v>263</v>
      </c>
      <c r="F18" t="s">
        <v>251</v>
      </c>
    </row>
    <row r="19" spans="4:6">
      <c r="D19" t="s">
        <v>264</v>
      </c>
      <c r="F19" t="s">
        <v>251</v>
      </c>
    </row>
    <row r="20" spans="4:6">
      <c r="D20" t="s">
        <v>265</v>
      </c>
      <c r="F20" t="s">
        <v>251</v>
      </c>
    </row>
    <row r="21" spans="4:6">
      <c r="D21" t="s">
        <v>266</v>
      </c>
      <c r="F21" t="s">
        <v>251</v>
      </c>
    </row>
    <row r="22" spans="4:6">
      <c r="D22" t="s">
        <v>267</v>
      </c>
      <c r="F22" t="s">
        <v>251</v>
      </c>
    </row>
    <row r="23" spans="4:6">
      <c r="D23" t="s">
        <v>268</v>
      </c>
      <c r="F23" t="s">
        <v>251</v>
      </c>
    </row>
    <row r="24" spans="4:6">
      <c r="D24" t="s">
        <v>269</v>
      </c>
      <c r="F24" t="s">
        <v>251</v>
      </c>
    </row>
    <row r="25" spans="4:6">
      <c r="D25" t="s">
        <v>270</v>
      </c>
      <c r="F25" t="s">
        <v>251</v>
      </c>
    </row>
    <row r="26" spans="4:6">
      <c r="D26" t="s">
        <v>271</v>
      </c>
      <c r="F26" t="s">
        <v>251</v>
      </c>
    </row>
    <row r="27" spans="4:6">
      <c r="D27" t="s">
        <v>272</v>
      </c>
      <c r="F27" t="s">
        <v>251</v>
      </c>
    </row>
    <row r="28" spans="4:6">
      <c r="D28" t="s">
        <v>273</v>
      </c>
      <c r="F28" t="s">
        <v>251</v>
      </c>
    </row>
    <row r="29" spans="4:6">
      <c r="D29" t="s">
        <v>274</v>
      </c>
      <c r="F29" t="s">
        <v>251</v>
      </c>
    </row>
    <row r="30" spans="4:6">
      <c r="D30" t="s">
        <v>275</v>
      </c>
      <c r="F30" t="s">
        <v>251</v>
      </c>
    </row>
    <row r="31" spans="4:6">
      <c r="D31" t="s">
        <v>276</v>
      </c>
      <c r="F31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topLeftCell="A21" zoomScale="110" zoomScaleNormal="110" workbookViewId="0">
      <selection activeCell="G21" sqref="G21"/>
    </sheetView>
  </sheetViews>
  <sheetFormatPr defaultRowHeight="12.75"/>
  <cols>
    <col min="1" max="1" width="16.86328125" bestFit="1" customWidth="1"/>
    <col min="2" max="2" width="13.73046875" bestFit="1" customWidth="1"/>
    <col min="3" max="3" width="6.73046875" bestFit="1" customWidth="1"/>
    <col min="4" max="4" width="11.3984375" bestFit="1" customWidth="1"/>
    <col min="5" max="5" width="11.73046875" bestFit="1" customWidth="1"/>
    <col min="6" max="6" width="8.73046875" bestFit="1" customWidth="1"/>
    <col min="7" max="7" width="11.86328125" bestFit="1" customWidth="1"/>
  </cols>
  <sheetData>
    <row r="3" spans="2:5">
      <c r="B3" t="s">
        <v>32</v>
      </c>
      <c r="E3" t="s">
        <v>192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13" t="s">
        <v>34</v>
      </c>
      <c r="C12" s="114" t="s">
        <v>74</v>
      </c>
      <c r="D12" s="115" t="s">
        <v>79</v>
      </c>
    </row>
    <row r="13" spans="2:5">
      <c r="B13" s="13">
        <v>1</v>
      </c>
      <c r="C13" s="13">
        <v>1</v>
      </c>
      <c r="D13" s="13">
        <v>1</v>
      </c>
    </row>
    <row r="14" spans="2:5">
      <c r="B14" s="13">
        <v>2</v>
      </c>
      <c r="C14" s="13">
        <v>2</v>
      </c>
      <c r="D14" s="13">
        <v>2</v>
      </c>
    </row>
    <row r="15" spans="2:5">
      <c r="B15" s="13"/>
      <c r="C15" s="13">
        <v>5</v>
      </c>
      <c r="D15" s="13">
        <v>5</v>
      </c>
    </row>
    <row r="16" spans="2:5">
      <c r="B16" s="13"/>
      <c r="C16" s="13">
        <v>5</v>
      </c>
      <c r="D16" s="13">
        <v>5</v>
      </c>
    </row>
    <row r="17" spans="1:7">
      <c r="B17" s="13"/>
      <c r="C17" s="13">
        <v>5</v>
      </c>
      <c r="D17" s="13">
        <v>5</v>
      </c>
    </row>
    <row r="18" spans="1:7">
      <c r="B18" s="13"/>
      <c r="C18" s="13"/>
      <c r="D18" s="13">
        <v>5</v>
      </c>
    </row>
    <row r="19" spans="1:7">
      <c r="B19" s="13"/>
      <c r="C19" s="13"/>
      <c r="D19" s="13">
        <v>5</v>
      </c>
    </row>
    <row r="20" spans="1:7">
      <c r="B20" s="13"/>
      <c r="C20" s="13"/>
      <c r="D20" s="13">
        <v>5</v>
      </c>
    </row>
    <row r="21" spans="1:7">
      <c r="B21" s="13"/>
      <c r="C21" s="13"/>
      <c r="D21" s="13">
        <v>5</v>
      </c>
    </row>
    <row r="22" spans="1:7">
      <c r="B22" s="13"/>
      <c r="C22" s="13"/>
      <c r="D22" s="13">
        <v>5</v>
      </c>
    </row>
    <row r="23" spans="1:7">
      <c r="B23" s="13"/>
      <c r="C23" s="13"/>
      <c r="D23" s="13">
        <v>5</v>
      </c>
    </row>
    <row r="26" spans="1:7" ht="13.15">
      <c r="A26" s="117" t="s">
        <v>211</v>
      </c>
    </row>
    <row r="27" spans="1:7">
      <c r="A27" t="s">
        <v>212</v>
      </c>
      <c r="B27" s="113" t="str">
        <f>"msy"&amp;MAX(B29:B45)&amp;"-"&amp;COUNT(B29:B45)&amp;"p"</f>
        <v>msy2007-2p</v>
      </c>
      <c r="C27" s="113" t="str">
        <f t="shared" ref="C27:F27" si="0">"msy"&amp;MAX(C29:C45)&amp;"-"&amp;COUNT(C29:C45)&amp;"p"</f>
        <v>msy2015-5p</v>
      </c>
      <c r="D27" s="113" t="str">
        <f t="shared" si="0"/>
        <v>msy2050-9p</v>
      </c>
      <c r="E27" s="113" t="str">
        <f t="shared" si="0"/>
        <v>msy2100-14p</v>
      </c>
      <c r="F27" s="113" t="str">
        <f t="shared" si="0"/>
        <v>msy2050-6p</v>
      </c>
      <c r="G27" s="113" t="str">
        <f t="shared" ref="G27" si="1">"msy"&amp;MAX(G29:G45)&amp;"-"&amp;COUNT(G29:G45)&amp;"p"</f>
        <v>msy2048-17p</v>
      </c>
    </row>
    <row r="28" spans="1:7">
      <c r="A28" t="s">
        <v>241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242</v>
      </c>
      <c r="B29" s="13">
        <v>2005</v>
      </c>
      <c r="C29" s="13">
        <v>2005</v>
      </c>
      <c r="D29" s="13">
        <v>2005</v>
      </c>
      <c r="E29" s="13">
        <f>D29</f>
        <v>2005</v>
      </c>
      <c r="F29" s="13">
        <f>E29</f>
        <v>2005</v>
      </c>
      <c r="G29" s="13">
        <f>F29</f>
        <v>2005</v>
      </c>
    </row>
    <row r="30" spans="1:7">
      <c r="A30" t="s">
        <v>242</v>
      </c>
      <c r="B30" s="13">
        <v>2007</v>
      </c>
      <c r="C30" s="13">
        <v>2006</v>
      </c>
      <c r="D30" s="13">
        <v>2015</v>
      </c>
      <c r="E30" s="13">
        <f t="shared" ref="E30:G31" si="2">D30</f>
        <v>2015</v>
      </c>
      <c r="F30" s="13">
        <f t="shared" si="2"/>
        <v>2015</v>
      </c>
      <c r="G30" s="13">
        <f t="shared" si="2"/>
        <v>2015</v>
      </c>
    </row>
    <row r="31" spans="1:7">
      <c r="A31" t="s">
        <v>242</v>
      </c>
      <c r="B31" s="13"/>
      <c r="C31" s="13">
        <v>2007</v>
      </c>
      <c r="D31" s="13">
        <f>D30+5</f>
        <v>2020</v>
      </c>
      <c r="E31" s="13">
        <f t="shared" si="2"/>
        <v>2020</v>
      </c>
      <c r="F31" s="13">
        <f t="shared" si="2"/>
        <v>2020</v>
      </c>
      <c r="G31" s="13">
        <f t="shared" si="2"/>
        <v>2020</v>
      </c>
    </row>
    <row r="32" spans="1:7">
      <c r="A32" t="s">
        <v>242</v>
      </c>
      <c r="B32" s="13"/>
      <c r="C32" s="13">
        <v>2010</v>
      </c>
      <c r="D32" s="13">
        <f t="shared" ref="D32:D37" si="3">D31+5</f>
        <v>2025</v>
      </c>
      <c r="E32" s="13">
        <f>E31+5</f>
        <v>2025</v>
      </c>
      <c r="F32" s="13">
        <f>F31+10</f>
        <v>2030</v>
      </c>
      <c r="G32" s="13">
        <f>G31+2</f>
        <v>2022</v>
      </c>
    </row>
    <row r="33" spans="1:7">
      <c r="A33" t="s">
        <v>242</v>
      </c>
      <c r="B33" s="13"/>
      <c r="C33" s="13">
        <v>2015</v>
      </c>
      <c r="D33" s="13">
        <f t="shared" si="3"/>
        <v>2030</v>
      </c>
      <c r="E33" s="13">
        <f t="shared" ref="E33:E37" si="4">E32+5</f>
        <v>2030</v>
      </c>
      <c r="F33" s="13">
        <f t="shared" ref="F33:F34" si="5">F32+10</f>
        <v>2040</v>
      </c>
      <c r="G33" s="13">
        <f t="shared" ref="G33:G46" si="6">G32+2</f>
        <v>2024</v>
      </c>
    </row>
    <row r="34" spans="1:7">
      <c r="A34" t="s">
        <v>242</v>
      </c>
      <c r="B34" s="13"/>
      <c r="C34" s="13"/>
      <c r="D34" s="13">
        <f t="shared" si="3"/>
        <v>2035</v>
      </c>
      <c r="E34" s="13">
        <f t="shared" si="4"/>
        <v>2035</v>
      </c>
      <c r="F34" s="13">
        <f t="shared" si="5"/>
        <v>2050</v>
      </c>
      <c r="G34" s="13">
        <f t="shared" si="6"/>
        <v>2026</v>
      </c>
    </row>
    <row r="35" spans="1:7">
      <c r="A35" t="s">
        <v>242</v>
      </c>
      <c r="B35" s="13"/>
      <c r="C35" s="13"/>
      <c r="D35" s="13">
        <f t="shared" si="3"/>
        <v>2040</v>
      </c>
      <c r="E35" s="13">
        <f t="shared" si="4"/>
        <v>2040</v>
      </c>
      <c r="F35" s="13"/>
      <c r="G35" s="13">
        <f t="shared" si="6"/>
        <v>2028</v>
      </c>
    </row>
    <row r="36" spans="1:7">
      <c r="A36" t="s">
        <v>242</v>
      </c>
      <c r="B36" s="13"/>
      <c r="C36" s="13"/>
      <c r="D36" s="13">
        <f t="shared" si="3"/>
        <v>2045</v>
      </c>
      <c r="E36" s="13">
        <f t="shared" si="4"/>
        <v>2045</v>
      </c>
      <c r="F36" s="13"/>
      <c r="G36" s="13">
        <f t="shared" si="6"/>
        <v>2030</v>
      </c>
    </row>
    <row r="37" spans="1:7">
      <c r="A37" t="s">
        <v>242</v>
      </c>
      <c r="B37" s="13"/>
      <c r="C37" s="13"/>
      <c r="D37" s="13">
        <f t="shared" si="3"/>
        <v>2050</v>
      </c>
      <c r="E37" s="13">
        <f t="shared" si="4"/>
        <v>2050</v>
      </c>
      <c r="F37" s="13"/>
      <c r="G37" s="13">
        <f t="shared" si="6"/>
        <v>2032</v>
      </c>
    </row>
    <row r="38" spans="1:7">
      <c r="A38" t="s">
        <v>242</v>
      </c>
      <c r="B38" s="13"/>
      <c r="C38" s="13"/>
      <c r="D38" s="13"/>
      <c r="E38" s="13">
        <f>E37+10</f>
        <v>2060</v>
      </c>
      <c r="F38" s="13"/>
      <c r="G38" s="13">
        <f t="shared" si="6"/>
        <v>2034</v>
      </c>
    </row>
    <row r="39" spans="1:7">
      <c r="A39" t="s">
        <v>242</v>
      </c>
      <c r="B39" s="13"/>
      <c r="C39" s="13"/>
      <c r="D39" s="13"/>
      <c r="E39" s="13">
        <f t="shared" ref="E39:E42" si="7">E38+10</f>
        <v>2070</v>
      </c>
      <c r="F39" s="13"/>
      <c r="G39" s="13">
        <f t="shared" si="6"/>
        <v>2036</v>
      </c>
    </row>
    <row r="40" spans="1:7">
      <c r="E40" s="13">
        <f t="shared" si="7"/>
        <v>2080</v>
      </c>
      <c r="G40" s="13">
        <f t="shared" si="6"/>
        <v>2038</v>
      </c>
    </row>
    <row r="41" spans="1:7">
      <c r="E41" s="13">
        <f t="shared" si="7"/>
        <v>2090</v>
      </c>
      <c r="G41" s="13">
        <f t="shared" si="6"/>
        <v>2040</v>
      </c>
    </row>
    <row r="42" spans="1:7">
      <c r="E42" s="13">
        <f t="shared" si="7"/>
        <v>2100</v>
      </c>
      <c r="G42" s="13">
        <f t="shared" si="6"/>
        <v>2042</v>
      </c>
    </row>
    <row r="43" spans="1:7">
      <c r="G43" s="13">
        <f t="shared" si="6"/>
        <v>2044</v>
      </c>
    </row>
    <row r="44" spans="1:7">
      <c r="G44" s="13">
        <f t="shared" si="6"/>
        <v>2046</v>
      </c>
    </row>
    <row r="45" spans="1:7">
      <c r="G45" s="13">
        <f t="shared" si="6"/>
        <v>2048</v>
      </c>
    </row>
    <row r="46" spans="1:7">
      <c r="G46" s="13">
        <f t="shared" si="6"/>
        <v>2050</v>
      </c>
    </row>
    <row r="47" spans="1:7">
      <c r="G47" s="1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"/>
  <sheetViews>
    <sheetView zoomScaleNormal="100" workbookViewId="0">
      <selection activeCell="D8" sqref="D8"/>
    </sheetView>
  </sheetViews>
  <sheetFormatPr defaultRowHeight="12.75"/>
  <cols>
    <col min="1" max="1" width="2.86328125" customWidth="1"/>
    <col min="4" max="4" width="9.73046875" bestFit="1" customWidth="1"/>
    <col min="5" max="5" width="6.1328125" bestFit="1" customWidth="1"/>
    <col min="6" max="6" width="9.59765625" customWidth="1"/>
    <col min="7" max="7" width="10.73046875" bestFit="1" customWidth="1"/>
    <col min="8" max="9" width="10.73046875" customWidth="1"/>
    <col min="13" max="13" width="9.265625" customWidth="1"/>
  </cols>
  <sheetData>
    <row r="1" spans="1:7" ht="14.25">
      <c r="A1" s="116">
        <v>1</v>
      </c>
    </row>
    <row r="3" spans="1:7" ht="13.15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4" t="s">
        <v>77</v>
      </c>
      <c r="E6" s="14">
        <v>0</v>
      </c>
      <c r="F6">
        <v>5</v>
      </c>
    </row>
    <row r="7" spans="1:7">
      <c r="C7" t="s">
        <v>75</v>
      </c>
      <c r="D7" s="14" t="s">
        <v>78</v>
      </c>
      <c r="E7" s="14">
        <v>0</v>
      </c>
      <c r="F7">
        <v>3</v>
      </c>
    </row>
    <row r="8" spans="1:7">
      <c r="D8" s="14" t="s">
        <v>297</v>
      </c>
      <c r="E8" s="14">
        <v>0</v>
      </c>
      <c r="F8">
        <v>3</v>
      </c>
    </row>
    <row r="18" spans="2:4" ht="19.5" customHeight="1"/>
    <row r="19" spans="2:4" ht="15.75" customHeight="1"/>
    <row r="30" spans="2:4" ht="15">
      <c r="B30" s="6" t="s">
        <v>39</v>
      </c>
    </row>
    <row r="32" spans="2:4" ht="17.25">
      <c r="B32" s="8" t="s">
        <v>38</v>
      </c>
      <c r="C32" s="8"/>
      <c r="D32" s="8"/>
    </row>
    <row r="33" spans="2:17" ht="13.15">
      <c r="B33" s="1" t="s">
        <v>0</v>
      </c>
    </row>
    <row r="34" spans="2:17" ht="13.1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G35">
        <v>2222</v>
      </c>
      <c r="J35" t="s">
        <v>17</v>
      </c>
      <c r="K35" t="s">
        <v>1</v>
      </c>
    </row>
    <row r="36" spans="2:17">
      <c r="D36" t="s">
        <v>4</v>
      </c>
      <c r="G36">
        <v>8888</v>
      </c>
      <c r="J36" t="s">
        <v>17</v>
      </c>
      <c r="K36" t="s">
        <v>5</v>
      </c>
    </row>
    <row r="39" spans="2:17" ht="13.15">
      <c r="B39" s="1" t="s">
        <v>295</v>
      </c>
    </row>
    <row r="40" spans="2:17" ht="13.15" thickBot="1">
      <c r="B40" s="5" t="s">
        <v>19</v>
      </c>
      <c r="C40" s="5" t="s">
        <v>20</v>
      </c>
      <c r="D40" s="5" t="s">
        <v>21</v>
      </c>
      <c r="E40" s="5" t="s">
        <v>22</v>
      </c>
      <c r="F40" s="5" t="s">
        <v>3</v>
      </c>
      <c r="G40" s="5" t="s">
        <v>2</v>
      </c>
      <c r="H40" s="5" t="s">
        <v>127</v>
      </c>
      <c r="I40" s="5" t="s">
        <v>124</v>
      </c>
      <c r="J40" s="5" t="s">
        <v>23</v>
      </c>
      <c r="K40" s="5" t="s">
        <v>24</v>
      </c>
      <c r="L40" s="5" t="s">
        <v>30</v>
      </c>
    </row>
    <row r="41" spans="2:17">
      <c r="D41" t="s">
        <v>180</v>
      </c>
      <c r="H41" t="s">
        <v>55</v>
      </c>
      <c r="I41" t="s">
        <v>55</v>
      </c>
      <c r="K41" t="s">
        <v>294</v>
      </c>
    </row>
    <row r="42" spans="2:17">
      <c r="D42" t="s">
        <v>180</v>
      </c>
      <c r="H42" t="s">
        <v>55</v>
      </c>
      <c r="K42" t="s">
        <v>296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>
      <selection activeCell="D9" sqref="D9"/>
    </sheetView>
  </sheetViews>
  <sheetFormatPr defaultRowHeight="12.75"/>
  <cols>
    <col min="2" max="2" width="12.59765625" bestFit="1" customWidth="1"/>
    <col min="3" max="3" width="10.1328125" bestFit="1" customWidth="1"/>
    <col min="4" max="4" width="16.1328125" bestFit="1" customWidth="1"/>
    <col min="5" max="5" width="9.86328125" bestFit="1" customWidth="1"/>
    <col min="6" max="6" width="9" customWidth="1"/>
  </cols>
  <sheetData>
    <row r="6" spans="3:5" ht="13.1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313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ColWidth="9.1328125" defaultRowHeight="12.75"/>
  <cols>
    <col min="1" max="1" width="9.1328125" style="11"/>
    <col min="2" max="2" width="12.1328125" style="11" customWidth="1"/>
    <col min="3" max="3" width="10.86328125" style="11" customWidth="1"/>
    <col min="4" max="4" width="14" style="11" customWidth="1"/>
    <col min="5" max="5" width="10.3984375" style="11" bestFit="1" customWidth="1"/>
    <col min="6" max="6" width="10.3984375" style="11" customWidth="1"/>
    <col min="7" max="16384" width="9.1328125" style="11"/>
  </cols>
  <sheetData>
    <row r="3" spans="2:8" ht="15">
      <c r="B3" s="6" t="s">
        <v>41</v>
      </c>
    </row>
    <row r="5" spans="2:8" ht="13.15">
      <c r="B5" s="10" t="s">
        <v>18</v>
      </c>
    </row>
    <row r="6" spans="2:8" ht="13.15" thickBot="1">
      <c r="B6" s="5" t="s">
        <v>19</v>
      </c>
      <c r="C6" s="5" t="s">
        <v>20</v>
      </c>
      <c r="D6" s="5" t="s">
        <v>21</v>
      </c>
      <c r="E6" s="111" t="s">
        <v>2</v>
      </c>
      <c r="F6" s="111" t="s">
        <v>48</v>
      </c>
      <c r="G6" s="111" t="s">
        <v>73</v>
      </c>
      <c r="H6" s="110" t="s">
        <v>28</v>
      </c>
    </row>
    <row r="7" spans="2:8">
      <c r="D7" s="11" t="s">
        <v>50</v>
      </c>
      <c r="E7" s="11">
        <v>2005</v>
      </c>
    </row>
    <row r="8" spans="2:8" ht="13.5" customHeight="1">
      <c r="D8" s="11" t="s">
        <v>40</v>
      </c>
      <c r="E8" s="11">
        <v>0.05</v>
      </c>
    </row>
    <row r="9" spans="2:8" ht="13.5" customHeight="1">
      <c r="D9" s="11" t="s">
        <v>54</v>
      </c>
      <c r="E9" s="11">
        <v>0.9</v>
      </c>
      <c r="F9" s="15"/>
      <c r="G9" s="15"/>
      <c r="H9" s="11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5"/>
      <c r="G15" s="15"/>
    </row>
    <row r="16" spans="2:8">
      <c r="B16"/>
      <c r="C16"/>
      <c r="D16"/>
      <c r="E16"/>
      <c r="F16" s="15"/>
      <c r="G16" s="15"/>
    </row>
    <row r="17" spans="2:14">
      <c r="B17"/>
      <c r="C17"/>
      <c r="D17"/>
      <c r="E17"/>
    </row>
    <row r="18" spans="2:14">
      <c r="B18"/>
      <c r="C18"/>
      <c r="D18"/>
      <c r="E18"/>
    </row>
    <row r="19" spans="2:14">
      <c r="B19"/>
      <c r="C19"/>
      <c r="D19"/>
      <c r="E19"/>
    </row>
    <row r="20" spans="2:14">
      <c r="B20"/>
      <c r="C20"/>
      <c r="D20"/>
      <c r="E20"/>
    </row>
    <row r="21" spans="2:14">
      <c r="B21"/>
      <c r="C21"/>
      <c r="D21"/>
      <c r="E21"/>
    </row>
    <row r="22" spans="2:14">
      <c r="B22"/>
      <c r="C22"/>
      <c r="D22"/>
    </row>
    <row r="23" spans="2:14">
      <c r="B23"/>
      <c r="C23"/>
      <c r="D23"/>
    </row>
    <row r="24" spans="2:14" ht="17.25">
      <c r="B24" s="17" t="s">
        <v>119</v>
      </c>
      <c r="C24" s="18"/>
      <c r="D24" s="17"/>
      <c r="E24" s="19"/>
      <c r="F24" s="19"/>
      <c r="G24" s="19"/>
    </row>
    <row r="25" spans="2:14">
      <c r="C25" s="20"/>
      <c r="D25" s="20"/>
    </row>
    <row r="26" spans="2:14">
      <c r="B26" s="70" t="s">
        <v>21</v>
      </c>
      <c r="C26" s="71" t="s">
        <v>97</v>
      </c>
      <c r="D26" s="72" t="s">
        <v>98</v>
      </c>
      <c r="E26" s="72" t="s">
        <v>99</v>
      </c>
      <c r="F26" s="72" t="s">
        <v>57</v>
      </c>
      <c r="G26" s="72" t="s">
        <v>58</v>
      </c>
      <c r="H26" s="72" t="s">
        <v>100</v>
      </c>
      <c r="I26" s="72" t="s">
        <v>101</v>
      </c>
      <c r="J26" s="72" t="s">
        <v>102</v>
      </c>
      <c r="K26" s="72" t="s">
        <v>103</v>
      </c>
      <c r="L26" s="72" t="s">
        <v>59</v>
      </c>
      <c r="M26" s="72" t="s">
        <v>60</v>
      </c>
      <c r="N26" s="73" t="s">
        <v>104</v>
      </c>
    </row>
    <row r="27" spans="2:14">
      <c r="B27" s="74"/>
      <c r="C27" s="71" t="s">
        <v>105</v>
      </c>
      <c r="D27" s="72" t="s">
        <v>106</v>
      </c>
      <c r="E27" s="72" t="s">
        <v>107</v>
      </c>
      <c r="F27" s="72" t="s">
        <v>61</v>
      </c>
      <c r="G27" s="72" t="s">
        <v>62</v>
      </c>
      <c r="H27" s="72" t="s">
        <v>108</v>
      </c>
      <c r="I27" s="72" t="s">
        <v>109</v>
      </c>
      <c r="J27" s="72" t="s">
        <v>110</v>
      </c>
      <c r="K27" s="72" t="s">
        <v>111</v>
      </c>
      <c r="L27" s="72" t="s">
        <v>63</v>
      </c>
      <c r="M27" s="72" t="s">
        <v>64</v>
      </c>
      <c r="N27" s="73" t="s">
        <v>112</v>
      </c>
    </row>
    <row r="28" spans="2:14">
      <c r="B28" s="75" t="s">
        <v>49</v>
      </c>
      <c r="C28" s="76">
        <f>C38/$F38*$D31</f>
        <v>9.417808219178081E-2</v>
      </c>
      <c r="D28" s="77">
        <f>D38/$F38*$D31</f>
        <v>0.10273972602739725</v>
      </c>
      <c r="E28" s="77">
        <f>E38/$F38*$D31</f>
        <v>8.5616438356164379E-3</v>
      </c>
      <c r="F28" s="77">
        <f>C39/$F39*$D32</f>
        <v>0.13835616438356163</v>
      </c>
      <c r="G28" s="77">
        <f>D39/$F39*$D32</f>
        <v>0.12682648401826482</v>
      </c>
      <c r="H28" s="77">
        <f>E39/$F39*$D32</f>
        <v>1.1529680365296802E-2</v>
      </c>
      <c r="I28" s="77">
        <f>C40/$F40*$D33</f>
        <v>9.9200913242009123E-2</v>
      </c>
      <c r="J28" s="77">
        <f>D40/$F40*$D33</f>
        <v>0.10821917808219178</v>
      </c>
      <c r="K28" s="77">
        <f>E40/$F40*$D33</f>
        <v>9.0182648401826472E-3</v>
      </c>
      <c r="L28" s="77">
        <f>C41/$F41*$D34</f>
        <v>0.13812785388127852</v>
      </c>
      <c r="M28" s="77">
        <f>D41/$F41*$D34</f>
        <v>0.15068493150684931</v>
      </c>
      <c r="N28" s="78">
        <f>E41/$F41*$D34</f>
        <v>1.2557077625570776E-2</v>
      </c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80" t="s">
        <v>65</v>
      </c>
      <c r="C30" s="81" t="s">
        <v>66</v>
      </c>
      <c r="D30" s="82" t="s">
        <v>67</v>
      </c>
      <c r="E30" s="83" t="s">
        <v>113</v>
      </c>
      <c r="F30" s="82"/>
      <c r="G30" s="79"/>
      <c r="H30" s="79"/>
      <c r="I30" s="79"/>
      <c r="J30" s="79"/>
      <c r="K30" s="79"/>
      <c r="L30" s="79"/>
      <c r="M30" s="79"/>
      <c r="N30" s="79"/>
    </row>
    <row r="31" spans="2:14">
      <c r="B31" s="84" t="s">
        <v>95</v>
      </c>
      <c r="C31" s="85">
        <v>75</v>
      </c>
      <c r="D31" s="86">
        <f>C31/C35</f>
        <v>0.20547945205479451</v>
      </c>
      <c r="E31" s="87" t="s">
        <v>114</v>
      </c>
      <c r="F31" s="88"/>
      <c r="G31" s="79"/>
      <c r="H31" s="79"/>
      <c r="I31" s="79"/>
      <c r="J31" s="79"/>
      <c r="K31" s="79"/>
      <c r="L31" s="79"/>
      <c r="M31" s="79"/>
      <c r="N31" s="79"/>
    </row>
    <row r="32" spans="2:14">
      <c r="B32" s="89" t="s">
        <v>68</v>
      </c>
      <c r="C32" s="85">
        <v>101</v>
      </c>
      <c r="D32" s="86">
        <f>C32/C35</f>
        <v>0.27671232876712326</v>
      </c>
      <c r="E32" s="87" t="s">
        <v>115</v>
      </c>
      <c r="F32" s="88"/>
      <c r="G32" s="79"/>
      <c r="H32" s="79"/>
      <c r="I32" s="79"/>
      <c r="J32" s="79"/>
      <c r="K32" s="79"/>
      <c r="L32" s="79"/>
      <c r="M32" s="79"/>
      <c r="N32" s="79"/>
    </row>
    <row r="33" spans="2:14">
      <c r="B33" s="89" t="s">
        <v>88</v>
      </c>
      <c r="C33" s="85">
        <v>79</v>
      </c>
      <c r="D33" s="86">
        <f>C33/C35</f>
        <v>0.21643835616438356</v>
      </c>
      <c r="E33" s="87" t="s">
        <v>116</v>
      </c>
      <c r="F33" s="88"/>
      <c r="G33" s="79"/>
      <c r="H33" s="79"/>
      <c r="I33" s="79"/>
      <c r="J33" s="79"/>
      <c r="K33" s="79"/>
      <c r="L33" s="79"/>
      <c r="M33" s="79"/>
      <c r="N33" s="79"/>
    </row>
    <row r="34" spans="2:14">
      <c r="B34" s="90" t="s">
        <v>69</v>
      </c>
      <c r="C34" s="91">
        <v>110</v>
      </c>
      <c r="D34" s="92">
        <f>C34/C35</f>
        <v>0.30136986301369861</v>
      </c>
      <c r="E34" s="93" t="s">
        <v>117</v>
      </c>
      <c r="F34" s="94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95">
        <f>SUM(C31:C34)</f>
        <v>365</v>
      </c>
      <c r="D35" s="96">
        <f>SUM(D31:D34)</f>
        <v>0.99999999999999989</v>
      </c>
      <c r="E35" s="97"/>
      <c r="F35" s="95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98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118</v>
      </c>
      <c r="C37" s="99" t="s">
        <v>71</v>
      </c>
      <c r="D37" s="100" t="s">
        <v>72</v>
      </c>
      <c r="E37" s="81" t="s">
        <v>87</v>
      </c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101" t="s">
        <v>95</v>
      </c>
      <c r="C38" s="102">
        <v>11</v>
      </c>
      <c r="D38" s="103">
        <v>12</v>
      </c>
      <c r="E38" s="102">
        <v>1</v>
      </c>
      <c r="F38" s="95">
        <f>SUM(C38:E38)</f>
        <v>24</v>
      </c>
      <c r="G38" s="79"/>
      <c r="H38" s="79"/>
      <c r="I38" s="79"/>
      <c r="J38" s="79"/>
      <c r="K38" s="79"/>
      <c r="L38" s="79"/>
      <c r="M38" s="79"/>
      <c r="N38" s="79"/>
    </row>
    <row r="39" spans="2:14">
      <c r="B39" s="104" t="s">
        <v>68</v>
      </c>
      <c r="C39" s="105">
        <v>12</v>
      </c>
      <c r="D39" s="106">
        <v>11</v>
      </c>
      <c r="E39" s="105">
        <v>1</v>
      </c>
      <c r="F39" s="95">
        <f>SUM(C39:E39)</f>
        <v>24</v>
      </c>
      <c r="G39" s="95"/>
      <c r="H39" s="79"/>
      <c r="I39" s="79"/>
      <c r="J39" s="79"/>
      <c r="K39" s="79"/>
      <c r="L39" s="79"/>
      <c r="M39" s="79"/>
      <c r="N39" s="79"/>
    </row>
    <row r="40" spans="2:14">
      <c r="B40" s="104" t="s">
        <v>88</v>
      </c>
      <c r="C40" s="105">
        <v>11</v>
      </c>
      <c r="D40" s="106">
        <v>12</v>
      </c>
      <c r="E40" s="105">
        <v>1</v>
      </c>
      <c r="F40" s="95">
        <f>SUM(C40:E40)</f>
        <v>24</v>
      </c>
      <c r="G40" s="95"/>
      <c r="H40" s="79"/>
      <c r="I40" s="79"/>
      <c r="J40" s="79"/>
      <c r="K40" s="79"/>
      <c r="L40" s="79"/>
      <c r="M40" s="79"/>
      <c r="N40" s="79"/>
    </row>
    <row r="41" spans="2:14">
      <c r="B41" s="107" t="s">
        <v>69</v>
      </c>
      <c r="C41" s="108">
        <v>11</v>
      </c>
      <c r="D41" s="109">
        <v>12</v>
      </c>
      <c r="E41" s="108">
        <v>1</v>
      </c>
      <c r="F41" s="95">
        <f>SUM(C41:E41)</f>
        <v>24</v>
      </c>
      <c r="G41" s="95"/>
      <c r="H41" s="79"/>
      <c r="I41" s="79"/>
      <c r="J41" s="79"/>
      <c r="K41" s="79"/>
      <c r="L41" s="79"/>
      <c r="M41" s="79"/>
      <c r="N41" s="7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ColWidth="9.1328125" defaultRowHeight="12.75"/>
  <cols>
    <col min="1" max="1" width="2.73046875" style="23" customWidth="1"/>
    <col min="2" max="2" width="14.59765625" style="23" customWidth="1"/>
    <col min="3" max="3" width="12" style="23" bestFit="1" customWidth="1"/>
    <col min="4" max="4" width="12.265625" style="23" bestFit="1" customWidth="1"/>
    <col min="5" max="5" width="12.1328125" style="23" bestFit="1" customWidth="1"/>
    <col min="6" max="6" width="12.73046875" style="23" bestFit="1" customWidth="1"/>
    <col min="7" max="7" width="14.1328125" style="23" bestFit="1" customWidth="1"/>
    <col min="8" max="8" width="14" style="23" bestFit="1" customWidth="1"/>
    <col min="9" max="12" width="12" style="23" bestFit="1" customWidth="1"/>
    <col min="13" max="13" width="12.265625" style="23" bestFit="1" customWidth="1"/>
    <col min="14" max="14" width="12.1328125" style="23" bestFit="1" customWidth="1"/>
    <col min="15" max="16384" width="9.1328125" style="23"/>
  </cols>
  <sheetData>
    <row r="2" spans="2:14" ht="13.15">
      <c r="B2" s="22" t="s">
        <v>18</v>
      </c>
    </row>
    <row r="3" spans="2:14" ht="13.5" thickBot="1">
      <c r="B3" s="24" t="s">
        <v>19</v>
      </c>
      <c r="C3" s="24" t="s">
        <v>20</v>
      </c>
      <c r="D3" s="24" t="s">
        <v>21</v>
      </c>
      <c r="E3" s="24" t="s">
        <v>22</v>
      </c>
      <c r="F3" s="24" t="s">
        <v>2</v>
      </c>
      <c r="G3" s="23" t="s">
        <v>191</v>
      </c>
      <c r="H3" s="23" t="s">
        <v>3</v>
      </c>
    </row>
    <row r="4" spans="2:14">
      <c r="D4" s="23" t="s">
        <v>190</v>
      </c>
      <c r="F4" s="25">
        <v>0.8</v>
      </c>
      <c r="G4" s="23" t="s">
        <v>187</v>
      </c>
      <c r="H4" s="23" t="s">
        <v>86</v>
      </c>
    </row>
    <row r="6" spans="2:14">
      <c r="F6" s="26"/>
    </row>
    <row r="7" spans="2:14" ht="17.25">
      <c r="B7" s="27" t="s">
        <v>56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ht="13.15">
      <c r="B8" s="30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 ht="13.15">
      <c r="B9" s="31" t="s">
        <v>21</v>
      </c>
      <c r="C9" s="32" t="s">
        <v>97</v>
      </c>
      <c r="D9" s="33" t="s">
        <v>98</v>
      </c>
      <c r="E9" s="33" t="s">
        <v>99</v>
      </c>
      <c r="F9" s="33" t="s">
        <v>57</v>
      </c>
      <c r="G9" s="33" t="s">
        <v>58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59</v>
      </c>
      <c r="M9" s="33" t="s">
        <v>60</v>
      </c>
      <c r="N9" s="34" t="s">
        <v>104</v>
      </c>
    </row>
    <row r="10" spans="2:14" ht="13.15">
      <c r="B10" s="35"/>
      <c r="C10" s="32" t="s">
        <v>105</v>
      </c>
      <c r="D10" s="33" t="s">
        <v>106</v>
      </c>
      <c r="E10" s="33" t="s">
        <v>107</v>
      </c>
      <c r="F10" s="33" t="s">
        <v>61</v>
      </c>
      <c r="G10" s="33" t="s">
        <v>62</v>
      </c>
      <c r="H10" s="33" t="s">
        <v>108</v>
      </c>
      <c r="I10" s="33" t="s">
        <v>109</v>
      </c>
      <c r="J10" s="33" t="s">
        <v>110</v>
      </c>
      <c r="K10" s="33" t="s">
        <v>111</v>
      </c>
      <c r="L10" s="33" t="s">
        <v>63</v>
      </c>
      <c r="M10" s="33" t="s">
        <v>64</v>
      </c>
      <c r="N10" s="34" t="s">
        <v>112</v>
      </c>
    </row>
    <row r="11" spans="2:14" ht="13.15">
      <c r="B11" s="36" t="s">
        <v>49</v>
      </c>
      <c r="C11" s="37">
        <f>C23/$F23*$D15</f>
        <v>9.417808219178081E-2</v>
      </c>
      <c r="D11" s="38">
        <f>D23/$F23*$D15</f>
        <v>0.10273972602739725</v>
      </c>
      <c r="E11" s="38">
        <f>E23/$F23*$D15</f>
        <v>8.5616438356164379E-3</v>
      </c>
      <c r="F11" s="38">
        <f>C24/$F24*$D16</f>
        <v>0.12682648401826482</v>
      </c>
      <c r="G11" s="38">
        <f>D24/$F24*$D16</f>
        <v>0.13835616438356163</v>
      </c>
      <c r="H11" s="38">
        <f>E24/$F24*$D16</f>
        <v>1.1529680365296802E-2</v>
      </c>
      <c r="I11" s="38">
        <f>C25/$F25*$D17</f>
        <v>9.9200913242009123E-2</v>
      </c>
      <c r="J11" s="38">
        <f>D25/$F25*$D17</f>
        <v>0.10821917808219178</v>
      </c>
      <c r="K11" s="38">
        <f>E25/$F25*$D17</f>
        <v>9.0182648401826472E-3</v>
      </c>
      <c r="L11" s="38">
        <f>C26/$F26*$D18</f>
        <v>0.13812785388127852</v>
      </c>
      <c r="M11" s="38">
        <f>D26/$F26*$D18</f>
        <v>0.15068493150684931</v>
      </c>
      <c r="N11" s="39">
        <f>E26/$F26*$D18</f>
        <v>1.2557077625570776E-2</v>
      </c>
    </row>
    <row r="12" spans="2:14" ht="13.5">
      <c r="D12" s="40"/>
      <c r="E12" s="40"/>
      <c r="F12" s="40"/>
      <c r="G12" s="40"/>
      <c r="H12" s="40"/>
    </row>
    <row r="13" spans="2:14" ht="13.15">
      <c r="B13" s="22"/>
      <c r="C13" s="22"/>
    </row>
    <row r="14" spans="2:14" ht="15">
      <c r="B14" s="41" t="s">
        <v>65</v>
      </c>
      <c r="C14" s="42" t="s">
        <v>66</v>
      </c>
      <c r="D14" s="43" t="s">
        <v>67</v>
      </c>
      <c r="E14" s="44" t="s">
        <v>113</v>
      </c>
      <c r="F14" s="43"/>
    </row>
    <row r="15" spans="2:14" ht="13.15">
      <c r="B15" s="45" t="s">
        <v>95</v>
      </c>
      <c r="C15" s="46">
        <v>75</v>
      </c>
      <c r="D15" s="47">
        <f>C15/C19</f>
        <v>0.20547945205479451</v>
      </c>
      <c r="E15" s="48" t="s">
        <v>114</v>
      </c>
      <c r="F15" s="49"/>
    </row>
    <row r="16" spans="2:14" ht="13.15">
      <c r="B16" s="50" t="s">
        <v>68</v>
      </c>
      <c r="C16" s="46">
        <v>101</v>
      </c>
      <c r="D16" s="47">
        <f>C16/C19</f>
        <v>0.27671232876712326</v>
      </c>
      <c r="E16" s="48" t="s">
        <v>115</v>
      </c>
      <c r="F16" s="49"/>
    </row>
    <row r="17" spans="2:7" ht="13.15">
      <c r="B17" s="50" t="s">
        <v>88</v>
      </c>
      <c r="C17" s="46">
        <v>79</v>
      </c>
      <c r="D17" s="47">
        <f>C17/C19</f>
        <v>0.21643835616438356</v>
      </c>
      <c r="E17" s="48" t="s">
        <v>116</v>
      </c>
      <c r="F17" s="49"/>
    </row>
    <row r="18" spans="2:7" ht="13.15">
      <c r="B18" s="51" t="s">
        <v>69</v>
      </c>
      <c r="C18" s="52">
        <v>110</v>
      </c>
      <c r="D18" s="53">
        <f>C18/C19</f>
        <v>0.30136986301369861</v>
      </c>
      <c r="E18" s="54" t="s">
        <v>117</v>
      </c>
      <c r="F18" s="55"/>
    </row>
    <row r="19" spans="2:7">
      <c r="C19" s="56">
        <f>SUM(C15:C18)</f>
        <v>365</v>
      </c>
      <c r="D19" s="57">
        <f>SUM(D15:D18)</f>
        <v>0.99999999999999989</v>
      </c>
      <c r="E19" s="58"/>
      <c r="F19" s="56"/>
    </row>
    <row r="20" spans="2:7">
      <c r="D20" s="57"/>
      <c r="E20" s="58"/>
      <c r="F20" s="56"/>
    </row>
    <row r="21" spans="2:7">
      <c r="D21" s="59"/>
    </row>
    <row r="22" spans="2:7" ht="15">
      <c r="B22" s="41" t="s">
        <v>118</v>
      </c>
      <c r="C22" s="60" t="s">
        <v>71</v>
      </c>
      <c r="D22" s="61" t="s">
        <v>72</v>
      </c>
      <c r="E22" s="42" t="s">
        <v>87</v>
      </c>
    </row>
    <row r="23" spans="2:7" ht="13.15">
      <c r="B23" s="62" t="s">
        <v>95</v>
      </c>
      <c r="C23" s="60">
        <v>11</v>
      </c>
      <c r="D23" s="33">
        <v>12</v>
      </c>
      <c r="E23" s="60">
        <v>1</v>
      </c>
      <c r="F23" s="56">
        <f>SUM(C23:E23)</f>
        <v>24</v>
      </c>
    </row>
    <row r="24" spans="2:7" ht="13.15">
      <c r="B24" s="63" t="s">
        <v>68</v>
      </c>
      <c r="C24" s="64">
        <v>11</v>
      </c>
      <c r="D24" s="65">
        <v>12</v>
      </c>
      <c r="E24" s="64">
        <v>1</v>
      </c>
      <c r="F24" s="56">
        <f>SUM(C24:E24)</f>
        <v>24</v>
      </c>
      <c r="G24" s="56"/>
    </row>
    <row r="25" spans="2:7" ht="13.15">
      <c r="B25" s="63" t="s">
        <v>88</v>
      </c>
      <c r="C25" s="64">
        <v>11</v>
      </c>
      <c r="D25" s="65">
        <v>12</v>
      </c>
      <c r="E25" s="64">
        <v>1</v>
      </c>
      <c r="F25" s="56">
        <f>SUM(C25:E25)</f>
        <v>24</v>
      </c>
      <c r="G25" s="56"/>
    </row>
    <row r="26" spans="2:7" ht="13.15">
      <c r="B26" s="66" t="s">
        <v>69</v>
      </c>
      <c r="C26" s="67">
        <v>11</v>
      </c>
      <c r="D26" s="68">
        <v>12</v>
      </c>
      <c r="E26" s="67">
        <v>1</v>
      </c>
      <c r="F26" s="56">
        <f>SUM(C26:E26)</f>
        <v>24</v>
      </c>
      <c r="G26" s="56"/>
    </row>
    <row r="27" spans="2:7" ht="13.15">
      <c r="B27" s="69"/>
      <c r="C27" s="56"/>
      <c r="D27" s="56"/>
      <c r="E27" s="56"/>
      <c r="F27" s="56"/>
      <c r="G27" s="5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45"/>
  <sheetViews>
    <sheetView tabSelected="1" workbookViewId="0">
      <selection activeCell="H29" sqref="H29"/>
    </sheetView>
  </sheetViews>
  <sheetFormatPr defaultRowHeight="12.75"/>
  <cols>
    <col min="3" max="3" width="15.796875" bestFit="1" customWidth="1"/>
    <col min="4" max="4" width="14.265625" bestFit="1" customWidth="1"/>
  </cols>
  <sheetData>
    <row r="4" spans="2:5" ht="13.15">
      <c r="B4" s="120"/>
      <c r="C4" s="122" t="s">
        <v>18</v>
      </c>
      <c r="D4" s="120"/>
      <c r="E4" s="120"/>
    </row>
    <row r="5" spans="2:5" ht="13.15">
      <c r="B5" s="120"/>
      <c r="C5" s="121" t="s">
        <v>21</v>
      </c>
      <c r="D5" s="121" t="s">
        <v>3</v>
      </c>
      <c r="E5" s="121" t="s">
        <v>2</v>
      </c>
    </row>
    <row r="6" spans="2:5">
      <c r="B6" s="120"/>
      <c r="C6" s="120" t="s">
        <v>277</v>
      </c>
      <c r="D6" s="120" t="s">
        <v>278</v>
      </c>
      <c r="E6" s="120">
        <v>1</v>
      </c>
    </row>
    <row r="7" spans="2:5">
      <c r="B7" s="120"/>
      <c r="C7" s="120" t="s">
        <v>277</v>
      </c>
      <c r="D7" s="120" t="s">
        <v>284</v>
      </c>
      <c r="E7" s="120">
        <v>1</v>
      </c>
    </row>
    <row r="8" spans="2:5">
      <c r="B8" s="120"/>
      <c r="C8" s="120" t="s">
        <v>277</v>
      </c>
      <c r="D8" s="120" t="s">
        <v>279</v>
      </c>
      <c r="E8" s="120">
        <v>1</v>
      </c>
    </row>
    <row r="9" spans="2:5">
      <c r="B9" s="120"/>
      <c r="C9" s="120" t="s">
        <v>277</v>
      </c>
      <c r="D9" s="120" t="s">
        <v>280</v>
      </c>
      <c r="E9" s="120">
        <v>1</v>
      </c>
    </row>
    <row r="10" spans="2:5">
      <c r="B10" s="120"/>
      <c r="C10" s="120" t="s">
        <v>277</v>
      </c>
      <c r="D10" s="120" t="s">
        <v>281</v>
      </c>
      <c r="E10" s="120">
        <v>0</v>
      </c>
    </row>
    <row r="11" spans="2:5">
      <c r="B11" s="120"/>
      <c r="C11" s="120" t="s">
        <v>277</v>
      </c>
      <c r="D11" s="120" t="s">
        <v>282</v>
      </c>
      <c r="E11" s="120">
        <v>1</v>
      </c>
    </row>
    <row r="12" spans="2:5">
      <c r="B12" s="120"/>
      <c r="C12" s="120" t="s">
        <v>277</v>
      </c>
      <c r="D12" s="120" t="s">
        <v>283</v>
      </c>
      <c r="E12" s="120">
        <v>1</v>
      </c>
    </row>
    <row r="13" spans="2:5">
      <c r="C13" s="120" t="s">
        <v>277</v>
      </c>
      <c r="D13" s="120" t="s">
        <v>285</v>
      </c>
      <c r="E13" s="120">
        <v>1</v>
      </c>
    </row>
    <row r="14" spans="2:5">
      <c r="C14" s="120" t="s">
        <v>277</v>
      </c>
      <c r="D14" s="120" t="s">
        <v>290</v>
      </c>
      <c r="E14" s="120">
        <v>-1</v>
      </c>
    </row>
    <row r="15" spans="2:5">
      <c r="C15" t="s">
        <v>277</v>
      </c>
      <c r="D15" t="s">
        <v>291</v>
      </c>
      <c r="E15">
        <v>2</v>
      </c>
    </row>
    <row r="18" spans="3:10">
      <c r="J18" s="11"/>
    </row>
    <row r="19" spans="3:10">
      <c r="J19" s="120"/>
    </row>
    <row r="20" spans="3:10">
      <c r="C20" t="s">
        <v>312</v>
      </c>
      <c r="J20" s="120"/>
    </row>
    <row r="21" spans="3:10">
      <c r="C21" t="s">
        <v>314</v>
      </c>
      <c r="D21" t="s">
        <v>315</v>
      </c>
      <c r="J21" s="120"/>
    </row>
    <row r="22" spans="3:10">
      <c r="C22" t="s">
        <v>299</v>
      </c>
      <c r="D22" t="s">
        <v>316</v>
      </c>
    </row>
    <row r="23" spans="3:10">
      <c r="C23" t="s">
        <v>300</v>
      </c>
      <c r="D23" t="s">
        <v>316</v>
      </c>
    </row>
    <row r="24" spans="3:10">
      <c r="C24" t="s">
        <v>301</v>
      </c>
      <c r="D24" t="s">
        <v>316</v>
      </c>
    </row>
    <row r="25" spans="3:10">
      <c r="C25" t="s">
        <v>302</v>
      </c>
      <c r="D25" t="s">
        <v>316</v>
      </c>
    </row>
    <row r="26" spans="3:10">
      <c r="C26" t="s">
        <v>317</v>
      </c>
      <c r="D26" t="s">
        <v>316</v>
      </c>
    </row>
    <row r="27" spans="3:10" ht="13.15">
      <c r="C27" s="3" t="s">
        <v>303</v>
      </c>
    </row>
    <row r="30" spans="3:10">
      <c r="C30" t="s">
        <v>318</v>
      </c>
      <c r="D30" t="s">
        <v>319</v>
      </c>
    </row>
    <row r="31" spans="3:10">
      <c r="C31" s="14" t="s">
        <v>320</v>
      </c>
      <c r="D31" s="14" t="s">
        <v>304</v>
      </c>
      <c r="E31" s="14" t="s">
        <v>311</v>
      </c>
    </row>
    <row r="32" spans="3:10">
      <c r="C32" s="14" t="s">
        <v>321</v>
      </c>
      <c r="D32" s="14" t="s">
        <v>305</v>
      </c>
      <c r="E32" s="14" t="s">
        <v>311</v>
      </c>
    </row>
    <row r="33" spans="3:5">
      <c r="C33" s="14" t="s">
        <v>322</v>
      </c>
      <c r="D33" s="14" t="s">
        <v>307</v>
      </c>
      <c r="E33" s="14" t="s">
        <v>311</v>
      </c>
    </row>
    <row r="34" spans="3:5">
      <c r="C34" s="14" t="s">
        <v>323</v>
      </c>
      <c r="D34" s="14" t="s">
        <v>308</v>
      </c>
      <c r="E34" s="14" t="s">
        <v>311</v>
      </c>
    </row>
    <row r="35" spans="3:5">
      <c r="C35" s="14" t="s">
        <v>310</v>
      </c>
      <c r="D35" s="14" t="s">
        <v>306</v>
      </c>
      <c r="E35" s="119" t="s">
        <v>309</v>
      </c>
    </row>
    <row r="38" spans="3:5" ht="17.25" thickBot="1">
      <c r="C38" s="124" t="s">
        <v>310</v>
      </c>
    </row>
    <row r="39" spans="3:5" ht="15" thickTop="1" thickBot="1">
      <c r="C39" s="125" t="s">
        <v>324</v>
      </c>
      <c r="D39" s="125" t="s">
        <v>325</v>
      </c>
      <c r="E39" s="125" t="s">
        <v>326</v>
      </c>
    </row>
    <row r="40" spans="3:5">
      <c r="C40" t="s">
        <v>327</v>
      </c>
      <c r="D40" s="126" t="s">
        <v>328</v>
      </c>
    </row>
    <row r="41" spans="3:5">
      <c r="C41" t="s">
        <v>329</v>
      </c>
      <c r="D41" s="126" t="s">
        <v>330</v>
      </c>
    </row>
    <row r="42" spans="3:5">
      <c r="C42" t="s">
        <v>331</v>
      </c>
      <c r="D42" t="s">
        <v>332</v>
      </c>
    </row>
    <row r="43" spans="3:5">
      <c r="C43" t="s">
        <v>333</v>
      </c>
      <c r="E43" t="s">
        <v>334</v>
      </c>
    </row>
    <row r="44" spans="3:5">
      <c r="C44" t="s">
        <v>333</v>
      </c>
      <c r="E44" t="s">
        <v>334</v>
      </c>
    </row>
    <row r="45" spans="3:5">
      <c r="C45" t="s">
        <v>335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328125" customWidth="1"/>
    <col min="4" max="4" width="15.59765625" bestFit="1" customWidth="1"/>
    <col min="5" max="5" width="4" bestFit="1" customWidth="1"/>
    <col min="6" max="6" width="4.59765625" bestFit="1" customWidth="1"/>
    <col min="7" max="7" width="4.265625" bestFit="1" customWidth="1"/>
    <col min="8" max="8" width="5" bestFit="1" customWidth="1"/>
  </cols>
  <sheetData>
    <row r="2" spans="2:11" ht="13.15">
      <c r="B2" s="1" t="s">
        <v>42</v>
      </c>
      <c r="D2" s="1" t="s">
        <v>44</v>
      </c>
    </row>
    <row r="3" spans="2:11" ht="13.15" thickBot="1">
      <c r="B3" s="12" t="s">
        <v>43</v>
      </c>
      <c r="D3" s="12" t="s">
        <v>31</v>
      </c>
      <c r="E3" s="16" t="s">
        <v>52</v>
      </c>
      <c r="F3" s="16" t="s">
        <v>55</v>
      </c>
      <c r="G3" s="16" t="s">
        <v>81</v>
      </c>
      <c r="H3" s="16" t="s">
        <v>82</v>
      </c>
      <c r="I3" s="16" t="s">
        <v>83</v>
      </c>
    </row>
    <row r="4" spans="2:11">
      <c r="B4" s="14" t="s">
        <v>86</v>
      </c>
      <c r="D4" t="s">
        <v>45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84</v>
      </c>
    </row>
    <row r="5" spans="2:11">
      <c r="B5" t="s">
        <v>187</v>
      </c>
      <c r="D5" t="s">
        <v>46</v>
      </c>
      <c r="E5" s="14" t="s">
        <v>53</v>
      </c>
      <c r="F5" s="14" t="s">
        <v>80</v>
      </c>
      <c r="G5" s="14" t="s">
        <v>80</v>
      </c>
      <c r="H5" s="14" t="s">
        <v>53</v>
      </c>
      <c r="I5" s="14" t="s">
        <v>85</v>
      </c>
    </row>
    <row r="6" spans="2:11"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4" t="s">
        <v>84</v>
      </c>
    </row>
    <row r="13" spans="2:11">
      <c r="B13" t="s">
        <v>238</v>
      </c>
    </row>
    <row r="14" spans="2:11">
      <c r="B14" t="s">
        <v>213</v>
      </c>
      <c r="C14" t="s">
        <v>214</v>
      </c>
      <c r="D14" s="118" t="s">
        <v>215</v>
      </c>
    </row>
    <row r="15" spans="2:11">
      <c r="B15" t="s">
        <v>216</v>
      </c>
      <c r="C15" t="s">
        <v>51</v>
      </c>
      <c r="D15" s="118">
        <v>1055.55</v>
      </c>
      <c r="K15" s="119" t="s">
        <v>240</v>
      </c>
    </row>
    <row r="16" spans="2:11">
      <c r="B16" t="s">
        <v>217</v>
      </c>
      <c r="C16" t="s">
        <v>51</v>
      </c>
      <c r="D16" s="118">
        <v>3.6</v>
      </c>
    </row>
    <row r="17" spans="2:11">
      <c r="B17" t="s">
        <v>218</v>
      </c>
      <c r="C17" t="s">
        <v>219</v>
      </c>
      <c r="D17" s="118">
        <v>1000</v>
      </c>
      <c r="K17" s="119" t="s">
        <v>239</v>
      </c>
    </row>
    <row r="18" spans="2:11">
      <c r="B18" t="s">
        <v>220</v>
      </c>
      <c r="C18" t="s">
        <v>221</v>
      </c>
      <c r="D18" s="118">
        <v>1000</v>
      </c>
    </row>
    <row r="19" spans="2:11">
      <c r="B19" t="s">
        <v>222</v>
      </c>
      <c r="C19" t="s">
        <v>51</v>
      </c>
      <c r="D19" s="118">
        <v>1.05555</v>
      </c>
    </row>
    <row r="20" spans="2:11">
      <c r="B20" t="s">
        <v>223</v>
      </c>
      <c r="C20" t="s">
        <v>51</v>
      </c>
      <c r="D20" s="118">
        <v>4.1868000000000002E-2</v>
      </c>
    </row>
    <row r="21" spans="2:11">
      <c r="B21" t="s">
        <v>224</v>
      </c>
      <c r="C21" t="s">
        <v>51</v>
      </c>
      <c r="D21" s="118">
        <v>41.868000000000002</v>
      </c>
    </row>
    <row r="22" spans="2:11">
      <c r="B22" t="s">
        <v>225</v>
      </c>
      <c r="C22" t="s">
        <v>51</v>
      </c>
      <c r="D22" s="118">
        <v>3.5999999999999999E-3</v>
      </c>
    </row>
    <row r="23" spans="2:11">
      <c r="B23" t="s">
        <v>226</v>
      </c>
      <c r="C23" t="s">
        <v>219</v>
      </c>
      <c r="D23" s="118">
        <v>1000000</v>
      </c>
    </row>
    <row r="24" spans="2:11">
      <c r="B24" t="s">
        <v>227</v>
      </c>
      <c r="C24" t="s">
        <v>228</v>
      </c>
      <c r="D24" s="118">
        <v>1000</v>
      </c>
    </row>
    <row r="25" spans="2:11">
      <c r="B25" t="s">
        <v>229</v>
      </c>
      <c r="C25" t="s">
        <v>230</v>
      </c>
      <c r="D25" s="118">
        <v>0.15384600000000001</v>
      </c>
    </row>
    <row r="26" spans="2:11">
      <c r="B26" t="s">
        <v>231</v>
      </c>
      <c r="C26" t="s">
        <v>232</v>
      </c>
      <c r="D26" s="118">
        <v>-1E-3</v>
      </c>
    </row>
    <row r="27" spans="2:11">
      <c r="B27" t="s">
        <v>233</v>
      </c>
      <c r="C27" t="s">
        <v>51</v>
      </c>
      <c r="D27" s="118">
        <v>1000</v>
      </c>
    </row>
    <row r="28" spans="2:11">
      <c r="B28" t="s">
        <v>234</v>
      </c>
      <c r="C28" t="s">
        <v>51</v>
      </c>
      <c r="D28" s="118">
        <v>37.681199999999997</v>
      </c>
    </row>
    <row r="29" spans="2:11">
      <c r="B29" t="s">
        <v>235</v>
      </c>
      <c r="C29" t="s">
        <v>51</v>
      </c>
      <c r="D29" s="118">
        <v>2299</v>
      </c>
    </row>
    <row r="30" spans="2:11">
      <c r="B30" t="s">
        <v>236</v>
      </c>
      <c r="C30" t="s">
        <v>230</v>
      </c>
      <c r="D30" s="118">
        <v>2.7777769999999999</v>
      </c>
    </row>
    <row r="31" spans="2:11">
      <c r="B31" t="s">
        <v>237</v>
      </c>
      <c r="C31" t="s">
        <v>51</v>
      </c>
      <c r="D31" s="118">
        <v>3.6</v>
      </c>
    </row>
    <row r="32" spans="2:11">
      <c r="B32" t="s">
        <v>51</v>
      </c>
      <c r="C32" t="s">
        <v>51</v>
      </c>
      <c r="D32" s="118">
        <v>1</v>
      </c>
    </row>
    <row r="33" spans="2:4">
      <c r="B33" t="s">
        <v>80</v>
      </c>
      <c r="C33" t="s">
        <v>286</v>
      </c>
      <c r="D33" s="118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2024-09-19T04:56:29Z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  <property fmtid="{D5CDD505-2E9C-101B-9397-08002B2CF9AE}" pid="3" name="{A44787D4-0540-4523-9961-78E4036D8C6D}">
    <vt:lpwstr>{83F8F857-1E33-4EF3-B786-F3F2AC35945F}</vt:lpwstr>
  </property>
</Properties>
</file>