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7AAB5098-2DEB-4462-834C-070084C2D3AB}" xr6:coauthVersionLast="45" xr6:coauthVersionMax="47" xr10:uidLastSave="{00000000-0000-0000-0000-000000000000}"/>
  <bookViews>
    <workbookView xWindow="-120" yWindow="-120" windowWidth="29040" windowHeight="15720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0" l="1"/>
  <c r="S8" i="10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19" i="10"/>
  <c r="L19" i="10" s="1"/>
  <c r="K18" i="10"/>
  <c r="L18" i="10" s="1"/>
  <c r="K17" i="10"/>
  <c r="L17" i="10" s="1"/>
  <c r="S11" i="10"/>
  <c r="J188" i="10" s="1"/>
  <c r="S10" i="10"/>
  <c r="J173" i="10" s="1"/>
  <c r="J156" i="10"/>
  <c r="J136" i="10"/>
  <c r="S7" i="10"/>
  <c r="J116" i="10" s="1"/>
  <c r="S6" i="10"/>
  <c r="J95" i="10" s="1"/>
  <c r="S5" i="10"/>
  <c r="J80" i="10" s="1"/>
  <c r="S4" i="10"/>
  <c r="J67" i="10" s="1"/>
  <c r="S3" i="10"/>
  <c r="J46" i="10" s="1"/>
  <c r="S2" i="10"/>
  <c r="J31" i="10" s="1"/>
  <c r="S1" i="10"/>
  <c r="J17" i="10" s="1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K119" i="10" s="1"/>
  <c r="U117" i="10"/>
  <c r="J138" i="10"/>
  <c r="U137" i="10"/>
  <c r="J97" i="10"/>
  <c r="U96" i="10"/>
  <c r="J175" i="10"/>
  <c r="U174" i="10"/>
  <c r="T119" i="10" l="1"/>
  <c r="L119" i="10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K20" i="10"/>
  <c r="U20" i="10"/>
  <c r="J50" i="10"/>
  <c r="U49" i="10"/>
  <c r="J35" i="10"/>
  <c r="U34" i="10"/>
  <c r="K70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L70" i="10"/>
  <c r="T20" i="10"/>
  <c r="L20" i="10"/>
  <c r="U71" i="10"/>
  <c r="K71" i="10"/>
  <c r="L71" i="10" s="1"/>
  <c r="J72" i="10"/>
  <c r="U35" i="10"/>
  <c r="K35" i="10"/>
  <c r="L35" i="10" s="1"/>
  <c r="J36" i="10"/>
  <c r="U50" i="10"/>
  <c r="K50" i="10"/>
  <c r="L50" i="10" s="1"/>
  <c r="J51" i="10"/>
  <c r="U21" i="10"/>
  <c r="J22" i="10"/>
  <c r="K21" i="10"/>
  <c r="L21" i="10" s="1"/>
  <c r="U120" i="10"/>
  <c r="K120" i="10"/>
  <c r="L120" i="10" s="1"/>
  <c r="J121" i="10"/>
  <c r="U84" i="10"/>
  <c r="J85" i="10"/>
  <c r="K84" i="10"/>
  <c r="L84" i="10" s="1"/>
  <c r="U140" i="10"/>
  <c r="J141" i="10"/>
  <c r="K140" i="10"/>
  <c r="L140" i="10" s="1"/>
  <c r="U160" i="10"/>
  <c r="J161" i="10"/>
  <c r="K160" i="10"/>
  <c r="L160" i="10" s="1"/>
  <c r="U192" i="10"/>
  <c r="K192" i="10"/>
  <c r="L192" i="10" s="1"/>
  <c r="J193" i="10"/>
  <c r="K177" i="10"/>
  <c r="L177" i="10" s="1"/>
  <c r="U177" i="10"/>
  <c r="J178" i="10"/>
  <c r="U99" i="10"/>
  <c r="J100" i="10"/>
  <c r="K99" i="10"/>
  <c r="L99" i="10" s="1"/>
  <c r="T21" i="10" l="1"/>
  <c r="P21" i="10"/>
  <c r="M21" i="10"/>
  <c r="N21" i="10"/>
  <c r="O21" i="10"/>
  <c r="U22" i="10"/>
  <c r="J23" i="10"/>
  <c r="K22" i="10"/>
  <c r="L22" i="10" s="1"/>
  <c r="U51" i="10"/>
  <c r="K51" i="10"/>
  <c r="L51" i="10" s="1"/>
  <c r="J52" i="10"/>
  <c r="T50" i="10"/>
  <c r="M50" i="10"/>
  <c r="O50" i="10"/>
  <c r="P50" i="10"/>
  <c r="N50" i="10"/>
  <c r="U36" i="10"/>
  <c r="K36" i="10"/>
  <c r="L36" i="10" s="1"/>
  <c r="J37" i="10"/>
  <c r="T35" i="10"/>
  <c r="M35" i="10"/>
  <c r="P35" i="10"/>
  <c r="O35" i="10"/>
  <c r="N35" i="10"/>
  <c r="U72" i="10"/>
  <c r="K72" i="10"/>
  <c r="L72" i="10" s="1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K193" i="10"/>
  <c r="L193" i="10" s="1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K161" i="10"/>
  <c r="L161" i="10" s="1"/>
  <c r="T140" i="10"/>
  <c r="N140" i="10"/>
  <c r="M140" i="10"/>
  <c r="P140" i="10"/>
  <c r="O140" i="10"/>
  <c r="U141" i="10"/>
  <c r="K141" i="10"/>
  <c r="L141" i="10" s="1"/>
  <c r="J142" i="10"/>
  <c r="T84" i="10"/>
  <c r="O84" i="10"/>
  <c r="P84" i="10"/>
  <c r="N84" i="10"/>
  <c r="M84" i="10"/>
  <c r="T99" i="10"/>
  <c r="P99" i="10"/>
  <c r="O99" i="10"/>
  <c r="N99" i="10"/>
  <c r="M99" i="10"/>
  <c r="U85" i="10"/>
  <c r="K85" i="10"/>
  <c r="L85" i="10" s="1"/>
  <c r="J86" i="10"/>
  <c r="U100" i="10"/>
  <c r="K100" i="10"/>
  <c r="L100" i="10" s="1"/>
  <c r="J101" i="10"/>
  <c r="U121" i="10"/>
  <c r="K121" i="10"/>
  <c r="L121" i="10" s="1"/>
  <c r="J122" i="10"/>
  <c r="K178" i="10"/>
  <c r="L178" i="10" s="1"/>
  <c r="U178" i="10"/>
  <c r="J179" i="10"/>
  <c r="T120" i="10"/>
  <c r="P120" i="10"/>
  <c r="O120" i="10"/>
  <c r="M120" i="10"/>
  <c r="N120" i="10"/>
  <c r="U73" i="10" l="1"/>
  <c r="K73" i="10"/>
  <c r="L73" i="10" s="1"/>
  <c r="J74" i="10"/>
  <c r="U52" i="10"/>
  <c r="J53" i="10"/>
  <c r="K52" i="10"/>
  <c r="L52" i="10" s="1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K23" i="10"/>
  <c r="L23" i="10" s="1"/>
  <c r="U37" i="10"/>
  <c r="K37" i="10"/>
  <c r="L37" i="10" s="1"/>
  <c r="J38" i="10"/>
  <c r="T36" i="10"/>
  <c r="O36" i="10"/>
  <c r="N36" i="10"/>
  <c r="P36" i="10"/>
  <c r="M36" i="10"/>
  <c r="U101" i="10"/>
  <c r="K101" i="10"/>
  <c r="L101" i="10" s="1"/>
  <c r="J102" i="10"/>
  <c r="T100" i="10"/>
  <c r="P100" i="10"/>
  <c r="O100" i="10"/>
  <c r="N100" i="10"/>
  <c r="M100" i="10"/>
  <c r="U142" i="10"/>
  <c r="J143" i="10"/>
  <c r="K142" i="10"/>
  <c r="L142" i="10" s="1"/>
  <c r="T141" i="10"/>
  <c r="O141" i="10"/>
  <c r="P141" i="10"/>
  <c r="M141" i="10"/>
  <c r="N141" i="10"/>
  <c r="T85" i="10"/>
  <c r="N85" i="10"/>
  <c r="M85" i="10"/>
  <c r="O85" i="10"/>
  <c r="P85" i="10"/>
  <c r="U194" i="10"/>
  <c r="K194" i="10"/>
  <c r="L194" i="10" s="1"/>
  <c r="J195" i="10"/>
  <c r="T193" i="10"/>
  <c r="M193" i="10"/>
  <c r="P193" i="10"/>
  <c r="N193" i="10"/>
  <c r="O193" i="10"/>
  <c r="K179" i="10"/>
  <c r="L179" i="10" s="1"/>
  <c r="U179" i="10"/>
  <c r="J180" i="10"/>
  <c r="T161" i="10"/>
  <c r="N161" i="10"/>
  <c r="M161" i="10"/>
  <c r="O161" i="10"/>
  <c r="P161" i="10"/>
  <c r="U162" i="10"/>
  <c r="K162" i="10"/>
  <c r="L162" i="10" s="1"/>
  <c r="J163" i="10"/>
  <c r="U86" i="10"/>
  <c r="J87" i="10"/>
  <c r="K86" i="10"/>
  <c r="L86" i="10" s="1"/>
  <c r="U122" i="10"/>
  <c r="K122" i="10"/>
  <c r="L122" i="10" s="1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K38" i="10"/>
  <c r="L38" i="10" s="1"/>
  <c r="T37" i="10"/>
  <c r="O37" i="10"/>
  <c r="P37" i="10"/>
  <c r="M37" i="10"/>
  <c r="N37" i="10"/>
  <c r="T23" i="10"/>
  <c r="O23" i="10"/>
  <c r="P23" i="10"/>
  <c r="N23" i="10"/>
  <c r="M23" i="10"/>
  <c r="U24" i="10"/>
  <c r="K24" i="10"/>
  <c r="L24" i="10" s="1"/>
  <c r="J25" i="10"/>
  <c r="T52" i="10"/>
  <c r="P52" i="10"/>
  <c r="O52" i="10"/>
  <c r="N52" i="10"/>
  <c r="M52" i="10"/>
  <c r="U53" i="10"/>
  <c r="K53" i="10"/>
  <c r="L53" i="10" s="1"/>
  <c r="J54" i="10"/>
  <c r="U74" i="10"/>
  <c r="J75" i="10"/>
  <c r="K74" i="10"/>
  <c r="L74" i="10" s="1"/>
  <c r="T73" i="10"/>
  <c r="O73" i="10"/>
  <c r="M73" i="10"/>
  <c r="P73" i="10"/>
  <c r="N73" i="10"/>
  <c r="K180" i="10"/>
  <c r="L180" i="10" s="1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K123" i="10"/>
  <c r="L123" i="10" s="1"/>
  <c r="J124" i="10"/>
  <c r="U87" i="10"/>
  <c r="J88" i="10"/>
  <c r="K87" i="10"/>
  <c r="L87" i="10" s="1"/>
  <c r="T142" i="10"/>
  <c r="N142" i="10"/>
  <c r="M142" i="10"/>
  <c r="O142" i="10"/>
  <c r="P142" i="10"/>
  <c r="U143" i="10"/>
  <c r="K143" i="10"/>
  <c r="L143" i="10" s="1"/>
  <c r="J144" i="10"/>
  <c r="T122" i="10"/>
  <c r="O122" i="10"/>
  <c r="M122" i="10"/>
  <c r="P122" i="10"/>
  <c r="N122" i="10"/>
  <c r="U163" i="10"/>
  <c r="K163" i="10"/>
  <c r="L163" i="10" s="1"/>
  <c r="J164" i="10"/>
  <c r="U195" i="10"/>
  <c r="J196" i="10"/>
  <c r="K195" i="10"/>
  <c r="L195" i="10" s="1"/>
  <c r="T194" i="10"/>
  <c r="N194" i="10"/>
  <c r="M194" i="10"/>
  <c r="P194" i="10"/>
  <c r="O194" i="10"/>
  <c r="U102" i="10"/>
  <c r="K102" i="10"/>
  <c r="L102" i="10" s="1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K25" i="10"/>
  <c r="L25" i="10" s="1"/>
  <c r="T24" i="10"/>
  <c r="N24" i="10"/>
  <c r="M24" i="10"/>
  <c r="O24" i="10"/>
  <c r="P24" i="10"/>
  <c r="T74" i="10"/>
  <c r="P74" i="10"/>
  <c r="N74" i="10"/>
  <c r="M74" i="10"/>
  <c r="O74" i="10"/>
  <c r="U75" i="10"/>
  <c r="J76" i="10"/>
  <c r="K75" i="10"/>
  <c r="L75" i="10" s="1"/>
  <c r="U54" i="10"/>
  <c r="K54" i="10"/>
  <c r="L54" i="10" s="1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K39" i="10"/>
  <c r="L39" i="10" s="1"/>
  <c r="T123" i="10"/>
  <c r="M123" i="10"/>
  <c r="P123" i="10"/>
  <c r="N123" i="10"/>
  <c r="O123" i="10"/>
  <c r="U144" i="10"/>
  <c r="K144" i="10"/>
  <c r="L144" i="10" s="1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K124" i="10"/>
  <c r="L124" i="10" s="1"/>
  <c r="U196" i="10"/>
  <c r="J197" i="10"/>
  <c r="K196" i="10"/>
  <c r="L196" i="10" s="1"/>
  <c r="U103" i="10"/>
  <c r="K103" i="10"/>
  <c r="L103" i="10" s="1"/>
  <c r="J104" i="10"/>
  <c r="U164" i="10"/>
  <c r="J165" i="10"/>
  <c r="K164" i="10"/>
  <c r="L164" i="10" s="1"/>
  <c r="T87" i="10"/>
  <c r="N87" i="10"/>
  <c r="M87" i="10"/>
  <c r="P87" i="10"/>
  <c r="O87" i="10"/>
  <c r="K181" i="10"/>
  <c r="L181" i="10" s="1"/>
  <c r="U181" i="10"/>
  <c r="J182" i="10"/>
  <c r="T163" i="10"/>
  <c r="P163" i="10"/>
  <c r="M163" i="10"/>
  <c r="N163" i="10"/>
  <c r="O163" i="10"/>
  <c r="U88" i="10"/>
  <c r="J89" i="10"/>
  <c r="K88" i="10"/>
  <c r="L88" i="10" s="1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K40" i="10"/>
  <c r="L40" i="10" s="1"/>
  <c r="J41" i="10"/>
  <c r="J77" i="10"/>
  <c r="U76" i="10"/>
  <c r="U55" i="10"/>
  <c r="K55" i="10"/>
  <c r="L55" i="10" s="1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K26" i="10"/>
  <c r="L26" i="10" s="1"/>
  <c r="K182" i="10"/>
  <c r="L182" i="10" s="1"/>
  <c r="U182" i="10"/>
  <c r="J183" i="10"/>
  <c r="U145" i="10"/>
  <c r="K145" i="10"/>
  <c r="L145" i="10" s="1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K197" i="10"/>
  <c r="L197" i="10" s="1"/>
  <c r="J198" i="10"/>
  <c r="U125" i="10"/>
  <c r="J126" i="10"/>
  <c r="K125" i="10"/>
  <c r="L125" i="10" s="1"/>
  <c r="U104" i="10"/>
  <c r="J105" i="10"/>
  <c r="K104" i="10"/>
  <c r="L104" i="10" s="1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K89" i="10"/>
  <c r="L89" i="10" s="1"/>
  <c r="J90" i="10"/>
  <c r="U165" i="10"/>
  <c r="J166" i="10"/>
  <c r="K165" i="10"/>
  <c r="L165" i="10" s="1"/>
  <c r="J28" i="10" l="1"/>
  <c r="U27" i="10"/>
  <c r="J78" i="10"/>
  <c r="U77" i="10"/>
  <c r="U41" i="10"/>
  <c r="J42" i="10"/>
  <c r="K41" i="10"/>
  <c r="L41" i="10" s="1"/>
  <c r="T40" i="10"/>
  <c r="M40" i="10"/>
  <c r="N40" i="10"/>
  <c r="P40" i="10"/>
  <c r="O40" i="10"/>
  <c r="T26" i="10"/>
  <c r="O26" i="10"/>
  <c r="N26" i="10"/>
  <c r="M26" i="10"/>
  <c r="P26" i="10"/>
  <c r="U56" i="10"/>
  <c r="J57" i="10"/>
  <c r="K56" i="10"/>
  <c r="L56" i="10" s="1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K198" i="10"/>
  <c r="L198" i="10" s="1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K90" i="10"/>
  <c r="L90" i="10" s="1"/>
  <c r="J91" i="10"/>
  <c r="T145" i="10"/>
  <c r="P145" i="10"/>
  <c r="M145" i="10"/>
  <c r="N145" i="10"/>
  <c r="O145" i="10"/>
  <c r="U105" i="10"/>
  <c r="J106" i="10"/>
  <c r="K105" i="10"/>
  <c r="L105" i="10" s="1"/>
  <c r="K183" i="10"/>
  <c r="L183" i="10" s="1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K57" i="10"/>
  <c r="L57" i="10" s="1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K184" i="10"/>
  <c r="L184" i="10" s="1"/>
  <c r="U184" i="10"/>
  <c r="J185" i="10"/>
  <c r="J148" i="10"/>
  <c r="U147" i="10"/>
  <c r="J92" i="10"/>
  <c r="U91" i="10"/>
  <c r="K199" i="10"/>
  <c r="L199" i="10" s="1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<sst xmlns="http://schemas.openxmlformats.org/spreadsheetml/2006/main" count="497" uniqueCount="79">
  <si>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</si>
  <si>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</si>
  <si>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</si>
  <si>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</si>
  <si>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</si>
  <si>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</si>
  <si>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</si>
  <si>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</si>
  <si>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</si>
  <si>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</si>
  <si>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</si>
  <si>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</si>
  <si>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</si>
  <si>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</si>
  <si>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</si>
  <si>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</si>
  <si>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</si>
  <si>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</si>
  <si>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</si>
  <si>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</si>
  <si>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</si>
  <si>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</si>
  <si>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</si>
  <si>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</si>
  <si>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</si>
  <si>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</si>
  <si>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</si>
  <si>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gsl-hyb</t>
  </si>
  <si>
    <t>gsl-pih</t>
  </si>
  <si>
    <t>dsl-hyb</t>
  </si>
  <si>
    <t>dsl-pih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</si>
  <si>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</si>
  <si>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</si>
  <si>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</si>
  <si>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</si>
  <si>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</si>
  <si>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</si>
  <si>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</si>
  <si>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</si>
  <si>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</si>
  <si>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</si>
  <si>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</si>
  <si>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</si>
  <si>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</si>
  <si>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</si>
  <si>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</si>
  <si>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</si>
  <si>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</si>
  <si>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</si>
  <si>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</si>
  <si>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</si>
  <si>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</si>
  <si>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</si>
  <si>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</si>
  <si>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</si>
  <si>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</si>
  <si>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</si>
  <si>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</si>
  <si>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</si>
  <si>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</si>
  <si>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</si>
  <si>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</si>
  <si>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</si>
  <si>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</si>
  <si>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</si>
  <si>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sets</t>
  </si>
  <si>
    <t>name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</si>
  <si>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</si>
  <si>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</si>
  <si>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</si>
  <si>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</si>
  <si>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</si>
  <si>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</si>
  <si>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</si>
  <si>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</si>
  <si>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</si>
  <si>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</si>
  <si>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Trd_car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</si>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</sst>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D14"/>
  <sheetViews>
    <sheetView tabSelected="1" workbookViewId="0">
      <selection activeCell="B15" sqref="B15"/>
    </sheetView>
  </sheetViews>
  <sheetFormatPr defaultRowHeight="15" x14ac:dyDescent="0.25"/>
  <sheetData>
    <row r="3" spans="2:4" x14ac:dyDescent="0.25">
      <c r="B3" t="s">
        <v>64</v>
      </c>
    </row>
    <row r="4" spans="2:4" x14ac:dyDescent="0.25">
      <c r="B4" t="s">
        <v>65</v>
      </c>
      <c r="C4" t="s">
        <v>66</v>
      </c>
      <c r="D4" t="s">
        <v>67</v>
      </c>
    </row>
    <row r="5" spans="2:4" x14ac:dyDescent="0.25">
      <c r="B5" t="s">
        <v>68</v>
      </c>
      <c r="C5" t="s">
        <v>72</v>
      </c>
      <c r="D5" t="s">
        <v>76</v>
      </c>
    </row>
    <row r="6" spans="2:4" x14ac:dyDescent="0.25">
      <c r="C6" t="s">
        <v>74</v>
      </c>
      <c r="D6" t="s">
        <v>76</v>
      </c>
    </row>
    <row r="7" spans="2:4" x14ac:dyDescent="0.25">
      <c r="C7" t="s">
        <v>69</v>
      </c>
      <c r="D7" t="s">
        <v>76</v>
      </c>
    </row>
    <row r="8" spans="2:4" x14ac:dyDescent="0.25">
      <c r="C8" t="s">
        <v>70</v>
      </c>
      <c r="D8" t="s">
        <v>76</v>
      </c>
    </row>
    <row r="9" spans="2:4" x14ac:dyDescent="0.25">
      <c r="C9" t="s">
        <v>71</v>
      </c>
      <c r="D9" t="s">
        <v>76</v>
      </c>
    </row>
    <row r="10" spans="2:4" x14ac:dyDescent="0.25">
      <c r="C10" t="s">
        <v>70</v>
      </c>
      <c r="D10" t="s">
        <v>76</v>
      </c>
    </row>
    <row r="11" spans="2:4" x14ac:dyDescent="0.25">
      <c r="C11" t="s">
        <v>71</v>
      </c>
      <c r="D11" t="s">
        <v>76</v>
      </c>
    </row>
    <row r="12" spans="2:4" x14ac:dyDescent="0.25">
      <c r="C12" t="s">
        <v>73</v>
      </c>
      <c r="D12" t="s">
        <v>76</v>
      </c>
    </row>
    <row r="13" spans="2:4" x14ac:dyDescent="0.25">
      <c r="C13" t="s">
        <v>75</v>
      </c>
      <c r="D13" t="s">
        <v>76</v>
      </c>
    </row>
    <row r="14" spans="2:4" x14ac:dyDescent="0.25">
      <c r="B14" t="s">
        <v>78</v>
      </c>
      <c r="C14" t="s">
        <v>77</v>
      </c>
      <c r="D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zoomScaleNormal="100" workbookViewId="0">
      <selection activeCell="L20" sqref="L20"/>
    </sheetView>
  </sheetViews>
  <sheetFormatPr defaultRowHeight="15" x14ac:dyDescent="0.25"/>
  <cols>
    <col min="1" max="1" width="7.5703125" customWidth="1"/>
    <col min="2" max="2" width="38.28515625" style="8" customWidth="1"/>
    <col min="3" max="3" width="9.7109375" customWidth="1"/>
    <col min="4" max="6" width="6.28515625" customWidth="1"/>
    <col min="10" max="10" width="15.140625" bestFit="1" customWidth="1"/>
    <col min="11" max="11" width="18.28515625" bestFit="1" customWidth="1"/>
    <col min="12" max="12" width="11.140625" bestFit="1" customWidth="1"/>
    <col min="13" max="13" width="7" bestFit="1" customWidth="1"/>
    <col min="14" max="16" width="6" bestFit="1" customWidth="1"/>
    <col min="18" max="18" width="62.85546875" bestFit="1" customWidth="1"/>
    <col min="20" max="20" width="18.28515625" bestFit="1" customWidth="1"/>
    <col min="21" max="21" width="21.85546875" customWidth="1"/>
  </cols>
  <sheetData>
    <row r="1" spans="2:23" ht="15.75" x14ac:dyDescent="0.25">
      <c r="B1" s="22" t="s">
        <v>10</v>
      </c>
      <c r="C1" s="23"/>
      <c r="D1" s="23"/>
      <c r="E1" s="23"/>
      <c r="F1" s="24"/>
      <c r="Q1" t="s">
        <v>25</v>
      </c>
      <c r="R1" t="s">
        <v>42</v>
      </c>
      <c r="S1" t="str">
        <f>"Trd_car_"&amp;Q1</f>
        <v>Trd_car_gsl</v>
      </c>
    </row>
    <row r="2" spans="2:23" x14ac:dyDescent="0.25">
      <c r="B2" s="28" t="s">
        <v>19</v>
      </c>
      <c r="C2" s="29"/>
      <c r="D2" s="29"/>
      <c r="E2" s="29"/>
      <c r="F2" s="29"/>
      <c r="I2" s="21">
        <v>5.2009937889998747E-2</v>
      </c>
      <c r="J2" s="18" t="s">
        <v>35</v>
      </c>
      <c r="Q2" t="s">
        <v>27</v>
      </c>
      <c r="R2" t="s">
        <v>43</v>
      </c>
      <c r="S2" t="str">
        <f t="shared" ref="S2:S11" si="0">"Trd_car_"&amp;Q2</f>
        <v>Trd_car_gsl-hyb</v>
      </c>
    </row>
    <row r="3" spans="2:23" x14ac:dyDescent="0.25">
      <c r="I3" s="17">
        <f>31536000/10^9</f>
        <v>3.1536000000000002E-2</v>
      </c>
      <c r="J3" s="18" t="s">
        <v>20</v>
      </c>
      <c r="Q3" t="s">
        <v>28</v>
      </c>
      <c r="R3" t="s">
        <v>44</v>
      </c>
      <c r="S3" t="str">
        <f t="shared" si="0"/>
        <v>Trd_car_gsl-pih</v>
      </c>
    </row>
    <row r="4" spans="2:23" x14ac:dyDescent="0.25">
      <c r="I4" s="18">
        <v>3.7999999999999999E-2</v>
      </c>
      <c r="J4" s="18" t="s">
        <v>21</v>
      </c>
      <c r="Q4" t="s">
        <v>26</v>
      </c>
      <c r="R4" t="s">
        <v>45</v>
      </c>
      <c r="S4" t="str">
        <f t="shared" si="0"/>
        <v>Trd_car_dsl</v>
      </c>
    </row>
    <row r="5" spans="2:23" x14ac:dyDescent="0.25">
      <c r="I5" s="21">
        <f>1.406/26.137</f>
        <v>5.3793472854573969E-2</v>
      </c>
      <c r="J5" s="18" t="s">
        <v>24</v>
      </c>
      <c r="Q5" t="s">
        <v>29</v>
      </c>
      <c r="R5" t="s">
        <v>46</v>
      </c>
      <c r="S5" t="str">
        <f t="shared" si="0"/>
        <v>Trd_car_dsl-hyb</v>
      </c>
    </row>
    <row r="6" spans="2:23" x14ac:dyDescent="0.25">
      <c r="I6" s="21">
        <v>2.5590000000000002E-2</v>
      </c>
      <c r="J6" s="18" t="s">
        <v>23</v>
      </c>
      <c r="Q6" t="s">
        <v>30</v>
      </c>
      <c r="R6" t="s">
        <v>47</v>
      </c>
      <c r="S6" t="str">
        <f t="shared" si="0"/>
        <v>Trd_car_dsl-pih</v>
      </c>
    </row>
    <row r="7" spans="2:23" x14ac:dyDescent="0.25">
      <c r="Q7" t="s">
        <v>31</v>
      </c>
      <c r="R7" t="s">
        <v>48</v>
      </c>
      <c r="S7" t="str">
        <f t="shared" si="0"/>
        <v>Trd_car_cng</v>
      </c>
    </row>
    <row r="8" spans="2:23" x14ac:dyDescent="0.25">
      <c r="Q8" t="s">
        <v>32</v>
      </c>
      <c r="R8" t="s">
        <v>49</v>
      </c>
      <c r="S8" t="str">
        <f>"\I:Trd_car_"&amp;Q8</f>
        <v>\I:Trd_car_lpg</v>
      </c>
    </row>
    <row r="9" spans="2:23" ht="15" customHeight="1" x14ac:dyDescent="0.25">
      <c r="Q9" t="s">
        <v>36</v>
      </c>
      <c r="R9" t="s">
        <v>50</v>
      </c>
      <c r="S9" t="str">
        <f>"\I:Trd_car_"&amp;Q9</f>
        <v>\I:Trd_car_E85</v>
      </c>
    </row>
    <row r="10" spans="2:23" x14ac:dyDescent="0.25">
      <c r="B10" s="13" t="s">
        <v>3</v>
      </c>
      <c r="Q10" t="s">
        <v>33</v>
      </c>
      <c r="R10" t="s">
        <v>51</v>
      </c>
      <c r="S10" t="str">
        <f t="shared" si="0"/>
        <v>Trd_car_elc</v>
      </c>
    </row>
    <row r="11" spans="2:23" ht="15" customHeight="1" x14ac:dyDescent="0.25">
      <c r="B11" s="25">
        <v>2015</v>
      </c>
      <c r="C11" s="25"/>
      <c r="D11" s="25"/>
      <c r="Q11" t="s">
        <v>34</v>
      </c>
      <c r="R11" t="s">
        <v>52</v>
      </c>
      <c r="S11" t="str">
        <f t="shared" si="0"/>
        <v>Trd_car_hh2</v>
      </c>
    </row>
    <row r="12" spans="2:23" ht="15.75" customHeight="1" x14ac:dyDescent="0.2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75" x14ac:dyDescent="0.25">
      <c r="B13" s="2" t="s">
        <v>9</v>
      </c>
      <c r="C13" s="14" t="s">
        <v>37</v>
      </c>
      <c r="D13" s="4">
        <v>19114.10807171226</v>
      </c>
      <c r="I13" s="20" t="s">
        <v>22</v>
      </c>
      <c r="S13" s="43">
        <v>0.90149999999999997</v>
      </c>
    </row>
    <row r="14" spans="2:23" x14ac:dyDescent="0.25">
      <c r="B14" s="40"/>
      <c r="C14" s="41"/>
      <c r="D14" s="42"/>
      <c r="I14" s="20"/>
    </row>
    <row r="15" spans="2:23" ht="15.75" thickBot="1" x14ac:dyDescent="0.3">
      <c r="B15" s="40"/>
      <c r="C15" s="41"/>
      <c r="D15" s="42"/>
      <c r="I15" s="20"/>
      <c r="K15" s="47" t="s">
        <v>63</v>
      </c>
      <c r="S15" s="47" t="s">
        <v>54</v>
      </c>
      <c r="T15" s="45"/>
      <c r="U15" s="45"/>
      <c r="V15" s="45"/>
      <c r="W15" s="45"/>
    </row>
    <row r="16" spans="2:23" x14ac:dyDescent="0.25">
      <c r="I16" t="s">
        <v>38</v>
      </c>
      <c r="J16" t="s">
        <v>40</v>
      </c>
      <c r="K16" t="s">
        <v>39</v>
      </c>
      <c r="L16" t="s">
        <v>62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41</v>
      </c>
      <c r="S16" s="45" t="s">
        <v>55</v>
      </c>
      <c r="T16" s="45" t="s">
        <v>56</v>
      </c>
      <c r="U16" s="45" t="s">
        <v>57</v>
      </c>
      <c r="V16" s="45" t="s">
        <v>58</v>
      </c>
      <c r="W16" s="45" t="s">
        <v>59</v>
      </c>
    </row>
    <row r="17" spans="2:23" ht="15" customHeight="1" x14ac:dyDescent="0.25">
      <c r="B17" s="26" t="s">
        <v>16</v>
      </c>
      <c r="C17" s="26" t="s">
        <v>42</v>
      </c>
      <c r="D17" s="26"/>
      <c r="E17" s="26"/>
      <c r="F17" s="26"/>
      <c r="J17" t="str">
        <f>IFERROR(VLOOKUP(C17,$R$1:$S$11,2,FALSE),J16)</f>
        <v>Trd_car_gsl</v>
      </c>
      <c r="K17" t="str">
        <f>IFERROR(IF(VALUE(C17)&gt;2020,J17&amp;"_"&amp;TEXT(B17*100,"00"),"\I:"),"\I:")</f>
        <v>\I:</v>
      </c>
      <c r="L17" t="str">
        <f>LEFT(K17,7)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53</v>
      </c>
      <c r="T17" t="str">
        <f t="shared" ref="T17:T48" si="1">K17</f>
        <v>\I:</v>
      </c>
      <c r="U17" t="str">
        <f t="shared" ref="U17:U48" ca="1" si="2">OFFSET($S$1,MATCH(J17,$S$1:$S$11,0)-1,-1)&amp;" -- "&amp;TEXT(B17,"00%")</f>
        <v>ICE medium size gasoline car -- Reduction of specific energy consumption relative to 2015 gasoline vehicle (%)</v>
      </c>
      <c r="V17" s="46" t="s">
        <v>60</v>
      </c>
      <c r="W17" s="46" t="s">
        <v>61</v>
      </c>
    </row>
    <row r="18" spans="2:23" x14ac:dyDescent="0.25">
      <c r="B18" s="26"/>
      <c r="C18" s="26"/>
      <c r="D18" s="26"/>
      <c r="E18" s="26"/>
      <c r="F18" s="26"/>
      <c r="J18" t="str">
        <f t="shared" ref="J18:J81" si="3">IFERROR(VLOOKUP(C18,$R$1:$S$11,2,FALSE),J17)</f>
        <v>Trd_car_gsl</v>
      </c>
      <c r="K18" t="str">
        <f t="shared" ref="K18:K81" si="4">IFERROR(IF(VALUE(C18)&gt;2020,J18&amp;"_"&amp;TEXT(B18*100,"00"),"\I:"),"\I:")</f>
        <v>\I:</v>
      </c>
      <c r="L18" t="str">
        <f t="shared" ref="L18:L81" si="5">LEFT(K18,7)</f>
        <v>\I:</v>
      </c>
      <c r="M18" s="1" t="str">
        <f t="shared" ref="M18:M81" si="6">IF($K18="\I:","",C18)</f>
        <v/>
      </c>
      <c r="N18" s="1" t="str">
        <f t="shared" ref="N18:N81" si="7">IF($K18="\I:","",D18)</f>
        <v/>
      </c>
      <c r="O18" s="1" t="str">
        <f t="shared" ref="O18:O81" si="8">IF($K18="\I:","",E18)</f>
        <v/>
      </c>
      <c r="P18" s="1" t="str">
        <f t="shared" ref="P18:P81" si="9">IF($K18="\I:","",F18)</f>
        <v/>
      </c>
      <c r="S18" t="s">
        <v>53</v>
      </c>
      <c r="T18" t="str">
        <f t="shared" si="1"/>
        <v>\I:</v>
      </c>
      <c r="U18" t="str">
        <f t="shared" ca="1" si="2"/>
        <v>ICE medium size gasoline car -- 00%</v>
      </c>
      <c r="V18" s="46" t="s">
        <v>60</v>
      </c>
      <c r="W18" s="46" t="s">
        <v>61</v>
      </c>
    </row>
    <row r="19" spans="2:23" x14ac:dyDescent="0.25">
      <c r="B19" s="26"/>
      <c r="C19" s="26"/>
      <c r="D19" s="26"/>
      <c r="E19" s="26"/>
      <c r="F19" s="26"/>
      <c r="J19" t="str">
        <f t="shared" si="3"/>
        <v>Trd_car_gsl</v>
      </c>
      <c r="K19" t="str">
        <f t="shared" si="4"/>
        <v>\I:</v>
      </c>
      <c r="L19" t="str">
        <f t="shared" si="5"/>
        <v>\I:</v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S19" t="s">
        <v>53</v>
      </c>
      <c r="T19" t="str">
        <f t="shared" si="1"/>
        <v>\I:</v>
      </c>
      <c r="U19" t="str">
        <f t="shared" ca="1" si="2"/>
        <v>ICE medium size gasoline car -- 00%</v>
      </c>
      <c r="V19" s="46" t="s">
        <v>60</v>
      </c>
      <c r="W19" s="46" t="s">
        <v>61</v>
      </c>
    </row>
    <row r="20" spans="2:23" x14ac:dyDescent="0.2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3"/>
        <v>Trd_car_gsl</v>
      </c>
      <c r="K20" s="13" t="str">
        <f>IFERROR(IF(VALUE(C20)&gt;200,J20&amp;"_"&amp;TEXT(B20*100,"00"),"\I:"),"\I:")</f>
        <v>Trd_car_gsl_00</v>
      </c>
      <c r="L20" t="str">
        <f t="shared" si="5"/>
        <v>Trd_car</v>
      </c>
      <c r="M20" s="44">
        <f>D13</f>
        <v>19114.10807171226</v>
      </c>
      <c r="N20" s="1"/>
      <c r="O20" s="1"/>
      <c r="P20" s="1"/>
      <c r="S20" t="s">
        <v>53</v>
      </c>
      <c r="T20" t="str">
        <f t="shared" si="1"/>
        <v>Trd_car_gsl_00</v>
      </c>
      <c r="U20" t="str">
        <f t="shared" ca="1" si="2"/>
        <v>ICE medium size gasoline car -- 00%</v>
      </c>
      <c r="V20" s="46" t="s">
        <v>60</v>
      </c>
      <c r="W20" s="46" t="s">
        <v>61</v>
      </c>
    </row>
    <row r="21" spans="2:23" x14ac:dyDescent="0.2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3"/>
        <v>Trd_car_gsl</v>
      </c>
      <c r="K21" t="str">
        <f t="shared" si="4"/>
        <v>Trd_car_gsl_13</v>
      </c>
      <c r="L21" t="str">
        <f t="shared" si="5"/>
        <v>Trd_car</v>
      </c>
      <c r="M21" s="1">
        <f t="shared" si="6"/>
        <v>19378.328890127392</v>
      </c>
      <c r="N21" s="1">
        <f t="shared" si="7"/>
        <v>19184.953531911025</v>
      </c>
      <c r="O21" s="1">
        <f t="shared" si="8"/>
        <v>19184.953531911025</v>
      </c>
      <c r="P21" s="1">
        <f t="shared" si="9"/>
        <v>19184.953531911025</v>
      </c>
      <c r="S21" t="s">
        <v>53</v>
      </c>
      <c r="T21" t="str">
        <f t="shared" si="1"/>
        <v>Trd_car_gsl_13</v>
      </c>
      <c r="U21" t="str">
        <f t="shared" ca="1" si="2"/>
        <v>ICE medium size gasoline car -- 13%</v>
      </c>
      <c r="V21" s="46" t="s">
        <v>60</v>
      </c>
      <c r="W21" s="46" t="s">
        <v>61</v>
      </c>
    </row>
    <row r="22" spans="2:23" x14ac:dyDescent="0.2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10">(1+B22)</f>
        <v>1.2336239589419717</v>
      </c>
      <c r="J22" t="str">
        <f t="shared" si="3"/>
        <v>Trd_car_gsl</v>
      </c>
      <c r="K22" t="str">
        <f t="shared" si="4"/>
        <v>Trd_car_gsl_23</v>
      </c>
      <c r="L22" t="str">
        <f t="shared" si="5"/>
        <v>Trd_car</v>
      </c>
      <c r="M22" s="1">
        <f t="shared" si="6"/>
        <v>20194.176122530564</v>
      </c>
      <c r="N22" s="1">
        <f t="shared" si="7"/>
        <v>19445.906034547221</v>
      </c>
      <c r="O22" s="1">
        <f t="shared" si="8"/>
        <v>19445.906034547221</v>
      </c>
      <c r="P22" s="1">
        <f t="shared" si="9"/>
        <v>19445.906034547221</v>
      </c>
      <c r="S22" t="s">
        <v>53</v>
      </c>
      <c r="T22" t="str">
        <f t="shared" si="1"/>
        <v>Trd_car_gsl_23</v>
      </c>
      <c r="U22" t="str">
        <f t="shared" ca="1" si="2"/>
        <v>ICE medium size gasoline car -- 23%</v>
      </c>
      <c r="V22" s="46" t="s">
        <v>60</v>
      </c>
      <c r="W22" s="46" t="s">
        <v>61</v>
      </c>
    </row>
    <row r="23" spans="2:23" x14ac:dyDescent="0.2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10"/>
        <v>1.3336239589419716</v>
      </c>
      <c r="J23" t="str">
        <f t="shared" si="3"/>
        <v>Trd_car_gsl</v>
      </c>
      <c r="K23" t="str">
        <f t="shared" si="4"/>
        <v>Trd_car_gsl_33</v>
      </c>
      <c r="L23" t="str">
        <f t="shared" si="5"/>
        <v>Trd_car</v>
      </c>
      <c r="M23" s="1">
        <f t="shared" si="6"/>
        <v>21957.323653611544</v>
      </c>
      <c r="N23" s="1">
        <f t="shared" si="7"/>
        <v>20077.205248730013</v>
      </c>
      <c r="O23" s="1">
        <f t="shared" si="8"/>
        <v>20077.205248730013</v>
      </c>
      <c r="P23" s="1">
        <f t="shared" si="9"/>
        <v>20077.205248730013</v>
      </c>
      <c r="S23" t="s">
        <v>53</v>
      </c>
      <c r="T23" t="str">
        <f t="shared" si="1"/>
        <v>Trd_car_gsl_33</v>
      </c>
      <c r="U23" t="str">
        <f t="shared" ca="1" si="2"/>
        <v>ICE medium size gasoline car -- 33%</v>
      </c>
      <c r="V23" s="46" t="s">
        <v>60</v>
      </c>
      <c r="W23" s="46" t="s">
        <v>61</v>
      </c>
    </row>
    <row r="24" spans="2:23" x14ac:dyDescent="0.2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10"/>
        <v>1.3836239589419717</v>
      </c>
      <c r="J24" t="str">
        <f t="shared" si="3"/>
        <v>Trd_car_gsl</v>
      </c>
      <c r="K24" t="str">
        <f t="shared" si="4"/>
        <v>Trd_car_gsl_38</v>
      </c>
      <c r="L24" t="str">
        <f t="shared" si="5"/>
        <v>Trd_car</v>
      </c>
      <c r="M24" s="1">
        <f t="shared" si="6"/>
        <v>24470.648285245119</v>
      </c>
      <c r="N24" s="1">
        <f t="shared" si="7"/>
        <v>20810.3469623741</v>
      </c>
      <c r="O24" s="1">
        <f t="shared" si="8"/>
        <v>20810.3469623741</v>
      </c>
      <c r="P24" s="1">
        <f t="shared" si="9"/>
        <v>20810.3469623741</v>
      </c>
      <c r="S24" t="s">
        <v>53</v>
      </c>
      <c r="T24" t="str">
        <f t="shared" si="1"/>
        <v>Trd_car_gsl_38</v>
      </c>
      <c r="U24" t="str">
        <f t="shared" ca="1" si="2"/>
        <v>ICE medium size gasoline car -- 38%</v>
      </c>
      <c r="V24" s="46" t="s">
        <v>60</v>
      </c>
      <c r="W24" s="46" t="s">
        <v>61</v>
      </c>
    </row>
    <row r="25" spans="2:23" x14ac:dyDescent="0.2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10"/>
        <v>1.4336239589419717</v>
      </c>
      <c r="J25" t="str">
        <f t="shared" si="3"/>
        <v>Trd_car_gsl</v>
      </c>
      <c r="K25" t="str">
        <f t="shared" si="4"/>
        <v>Trd_car_gsl_43</v>
      </c>
      <c r="L25" t="str">
        <f t="shared" si="5"/>
        <v>Trd_car</v>
      </c>
      <c r="M25" s="1">
        <f t="shared" si="6"/>
        <v>53739.80345647566</v>
      </c>
      <c r="N25" s="1">
        <f t="shared" si="7"/>
        <v>22623.261096116577</v>
      </c>
      <c r="O25" s="1">
        <f t="shared" si="8"/>
        <v>22623.261096116577</v>
      </c>
      <c r="P25" s="1">
        <f t="shared" si="9"/>
        <v>22623.261096116577</v>
      </c>
      <c r="S25" t="s">
        <v>53</v>
      </c>
      <c r="T25" t="str">
        <f t="shared" si="1"/>
        <v>Trd_car_gsl_43</v>
      </c>
      <c r="U25" t="str">
        <f t="shared" ca="1" si="2"/>
        <v>ICE medium size gasoline car -- 43%</v>
      </c>
      <c r="V25" s="46" t="s">
        <v>60</v>
      </c>
      <c r="W25" s="46" t="s">
        <v>61</v>
      </c>
    </row>
    <row r="26" spans="2:23" x14ac:dyDescent="0.2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10"/>
        <v>1.4836239589419717</v>
      </c>
      <c r="J26" t="str">
        <f t="shared" si="3"/>
        <v>Trd_car_gsl</v>
      </c>
      <c r="K26" t="str">
        <f t="shared" si="4"/>
        <v>Trd_car_gsl_48</v>
      </c>
      <c r="L26" t="str">
        <f t="shared" si="5"/>
        <v>Trd_car</v>
      </c>
      <c r="M26" s="1">
        <f t="shared" si="6"/>
        <v>118918.12</v>
      </c>
      <c r="N26" s="1">
        <f t="shared" si="7"/>
        <v>41097.305493603737</v>
      </c>
      <c r="O26" s="1">
        <f t="shared" si="8"/>
        <v>41097.305493603737</v>
      </c>
      <c r="P26" s="1">
        <f t="shared" si="9"/>
        <v>41097.305493603737</v>
      </c>
      <c r="S26" t="s">
        <v>53</v>
      </c>
      <c r="T26" t="str">
        <f t="shared" si="1"/>
        <v>Trd_car_gsl_48</v>
      </c>
      <c r="U26" t="str">
        <f t="shared" ca="1" si="2"/>
        <v>ICE medium size gasoline car -- 48%</v>
      </c>
      <c r="V26" s="46" t="s">
        <v>60</v>
      </c>
      <c r="W26" s="46" t="s">
        <v>61</v>
      </c>
    </row>
    <row r="27" spans="2:23" x14ac:dyDescent="0.25">
      <c r="C27" s="8"/>
      <c r="D27" s="8"/>
      <c r="E27" s="8"/>
      <c r="F27" s="8"/>
      <c r="J27" t="str">
        <f t="shared" si="3"/>
        <v>Trd_car_gsl</v>
      </c>
      <c r="K27" t="str">
        <f t="shared" si="4"/>
        <v>\I:</v>
      </c>
      <c r="L27" t="str">
        <f t="shared" si="5"/>
        <v>\I:</v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T27" t="str">
        <f t="shared" si="1"/>
        <v>\I:</v>
      </c>
      <c r="U27" t="str">
        <f t="shared" ca="1" si="2"/>
        <v>ICE medium size gasoline car -- 00%</v>
      </c>
      <c r="V27" s="46" t="s">
        <v>60</v>
      </c>
      <c r="W27" s="46" t="s">
        <v>61</v>
      </c>
    </row>
    <row r="28" spans="2:23" x14ac:dyDescent="0.25">
      <c r="J28" t="str">
        <f t="shared" si="3"/>
        <v>Trd_car_gsl</v>
      </c>
      <c r="K28" t="str">
        <f t="shared" si="4"/>
        <v>\I:</v>
      </c>
      <c r="L28" t="str">
        <f t="shared" si="5"/>
        <v>\I:</v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T28" t="str">
        <f t="shared" si="1"/>
        <v>\I:</v>
      </c>
      <c r="U28" t="str">
        <f t="shared" ca="1" si="2"/>
        <v>ICE medium size gasoline car -- 00%</v>
      </c>
      <c r="V28" s="46" t="s">
        <v>60</v>
      </c>
      <c r="W28" s="46" t="s">
        <v>61</v>
      </c>
    </row>
    <row r="29" spans="2:23" x14ac:dyDescent="0.25">
      <c r="J29" t="str">
        <f t="shared" si="3"/>
        <v>Trd_car_gsl</v>
      </c>
      <c r="K29" t="str">
        <f t="shared" si="4"/>
        <v>\I:</v>
      </c>
      <c r="L29" t="str">
        <f t="shared" si="5"/>
        <v>\I:</v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T29" t="str">
        <f t="shared" si="1"/>
        <v>\I:</v>
      </c>
      <c r="U29" t="str">
        <f t="shared" ca="1" si="2"/>
        <v>ICE medium size gasoline car -- 00%</v>
      </c>
      <c r="V29" s="46" t="s">
        <v>60</v>
      </c>
      <c r="W29" s="46" t="s">
        <v>61</v>
      </c>
    </row>
    <row r="30" spans="2:23" x14ac:dyDescent="0.25">
      <c r="J30" t="str">
        <f t="shared" si="3"/>
        <v>Trd_car_gsl</v>
      </c>
      <c r="K30" t="str">
        <f t="shared" si="4"/>
        <v>\I:</v>
      </c>
      <c r="L30" t="str">
        <f t="shared" si="5"/>
        <v>\I:</v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T30" t="str">
        <f t="shared" si="1"/>
        <v>\I:</v>
      </c>
      <c r="U30" t="str">
        <f t="shared" ca="1" si="2"/>
        <v>ICE medium size gasoline car -- 00%</v>
      </c>
      <c r="V30" s="46" t="s">
        <v>60</v>
      </c>
      <c r="W30" s="46" t="s">
        <v>61</v>
      </c>
    </row>
    <row r="31" spans="2:23" ht="15" customHeight="1" x14ac:dyDescent="0.25">
      <c r="B31" s="26" t="s">
        <v>16</v>
      </c>
      <c r="C31" s="26" t="s">
        <v>43</v>
      </c>
      <c r="D31" s="26"/>
      <c r="E31" s="26"/>
      <c r="F31" s="26"/>
      <c r="J31" t="str">
        <f t="shared" si="3"/>
        <v>Trd_car_gsl-hyb</v>
      </c>
      <c r="K31" t="str">
        <f t="shared" si="4"/>
        <v>\I:</v>
      </c>
      <c r="L31" t="str">
        <f t="shared" si="5"/>
        <v>\I:</v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T31" t="str">
        <f t="shared" si="1"/>
        <v>\I:</v>
      </c>
      <c r="U31" t="str">
        <f t="shared" ca="1" si="2"/>
        <v>ICE medium size hybrid gasoline car -- Reduction of specific energy consumption relative to 2015 gasoline vehicle (%)</v>
      </c>
      <c r="V31" s="46" t="s">
        <v>60</v>
      </c>
      <c r="W31" s="46" t="s">
        <v>61</v>
      </c>
    </row>
    <row r="32" spans="2:23" x14ac:dyDescent="0.25">
      <c r="B32" s="26"/>
      <c r="C32" s="26"/>
      <c r="D32" s="26"/>
      <c r="E32" s="26"/>
      <c r="F32" s="26"/>
      <c r="J32" t="str">
        <f t="shared" si="3"/>
        <v>Trd_car_gsl-hyb</v>
      </c>
      <c r="K32" t="str">
        <f t="shared" si="4"/>
        <v>\I:</v>
      </c>
      <c r="L32" t="str">
        <f t="shared" si="5"/>
        <v>\I:</v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T32" t="str">
        <f t="shared" si="1"/>
        <v>\I:</v>
      </c>
      <c r="U32" t="str">
        <f t="shared" ca="1" si="2"/>
        <v>ICE medium size hybrid gasoline car -- 00%</v>
      </c>
      <c r="V32" s="46" t="s">
        <v>60</v>
      </c>
      <c r="W32" s="46" t="s">
        <v>61</v>
      </c>
    </row>
    <row r="33" spans="2:23" x14ac:dyDescent="0.25">
      <c r="B33" s="26"/>
      <c r="C33" s="26"/>
      <c r="D33" s="26"/>
      <c r="E33" s="26"/>
      <c r="F33" s="26"/>
      <c r="J33" t="str">
        <f t="shared" si="3"/>
        <v>Trd_car_gsl-hyb</v>
      </c>
      <c r="K33" t="str">
        <f t="shared" si="4"/>
        <v>\I:</v>
      </c>
      <c r="L33" t="str">
        <f t="shared" si="5"/>
        <v>\I:</v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T33" t="str">
        <f t="shared" si="1"/>
        <v>\I:</v>
      </c>
      <c r="U33" t="str">
        <f t="shared" ca="1" si="2"/>
        <v>ICE medium size hybrid gasoline car -- 00%</v>
      </c>
      <c r="V33" s="46" t="s">
        <v>60</v>
      </c>
      <c r="W33" s="46" t="s">
        <v>61</v>
      </c>
    </row>
    <row r="34" spans="2:23" x14ac:dyDescent="0.2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3"/>
        <v>Trd_car_gsl-hyb</v>
      </c>
      <c r="K34" t="str">
        <f t="shared" si="4"/>
        <v>\I:</v>
      </c>
      <c r="L34" t="str">
        <f t="shared" si="5"/>
        <v>\I:</v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T34" t="str">
        <f t="shared" si="1"/>
        <v>\I:</v>
      </c>
      <c r="U34" t="str">
        <f t="shared" ca="1" si="2"/>
        <v>ICE medium size hybrid gasoline car -- 00%</v>
      </c>
      <c r="V34" s="46" t="s">
        <v>60</v>
      </c>
      <c r="W34" s="46" t="s">
        <v>61</v>
      </c>
    </row>
    <row r="35" spans="2:23" x14ac:dyDescent="0.2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3"/>
        <v>Trd_car_gsl-hyb</v>
      </c>
      <c r="K35" t="str">
        <f t="shared" si="4"/>
        <v>Trd_car_gsl-hyb_24</v>
      </c>
      <c r="L35" t="str">
        <f t="shared" si="5"/>
        <v>Trd_car</v>
      </c>
      <c r="M35" s="1">
        <f t="shared" si="6"/>
        <v>21857.343729148764</v>
      </c>
      <c r="N35" s="1">
        <f t="shared" si="7"/>
        <v>20782.130896129282</v>
      </c>
      <c r="O35" s="1">
        <f t="shared" si="8"/>
        <v>20782.130896129282</v>
      </c>
      <c r="P35" s="1">
        <f t="shared" si="9"/>
        <v>20782.130896129282</v>
      </c>
      <c r="T35" t="str">
        <f t="shared" si="1"/>
        <v>Trd_car_gsl-hyb_24</v>
      </c>
      <c r="U35" t="str">
        <f t="shared" ca="1" si="2"/>
        <v>ICE medium size hybrid gasoline car -- 24%</v>
      </c>
      <c r="V35" s="46" t="s">
        <v>60</v>
      </c>
      <c r="W35" s="46" t="s">
        <v>61</v>
      </c>
    </row>
    <row r="36" spans="2:23" x14ac:dyDescent="0.2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1">(1+B36)</f>
        <v>1.336114935304519</v>
      </c>
      <c r="J36" t="str">
        <f t="shared" si="3"/>
        <v>Trd_car_gsl-hyb</v>
      </c>
      <c r="K36" t="str">
        <f t="shared" si="4"/>
        <v>Trd_car_gsl-hyb_34</v>
      </c>
      <c r="L36" t="str">
        <f t="shared" si="5"/>
        <v>Trd_car</v>
      </c>
      <c r="M36" s="1">
        <f t="shared" si="6"/>
        <v>22033.116899234683</v>
      </c>
      <c r="N36" s="1">
        <f t="shared" si="7"/>
        <v>20950.891433475699</v>
      </c>
      <c r="O36" s="1">
        <f t="shared" si="8"/>
        <v>20950.891433475699</v>
      </c>
      <c r="P36" s="1">
        <f t="shared" si="9"/>
        <v>20950.891433475699</v>
      </c>
      <c r="T36" t="str">
        <f t="shared" si="1"/>
        <v>Trd_car_gsl-hyb_34</v>
      </c>
      <c r="U36" t="str">
        <f t="shared" ca="1" si="2"/>
        <v>ICE medium size hybrid gasoline car -- 34%</v>
      </c>
      <c r="V36" s="46" t="s">
        <v>60</v>
      </c>
      <c r="W36" s="46" t="s">
        <v>61</v>
      </c>
    </row>
    <row r="37" spans="2:23" x14ac:dyDescent="0.2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1"/>
        <v>1.3861149353045188</v>
      </c>
      <c r="J37" t="str">
        <f t="shared" si="3"/>
        <v>Trd_car_gsl-hyb</v>
      </c>
      <c r="K37" t="str">
        <f t="shared" si="4"/>
        <v>Trd_car_gsl-hyb_39</v>
      </c>
      <c r="L37" t="str">
        <f t="shared" si="5"/>
        <v>Trd_car</v>
      </c>
      <c r="M37" s="1">
        <f t="shared" si="6"/>
        <v>22246.22833316281</v>
      </c>
      <c r="N37" s="1">
        <f t="shared" si="7"/>
        <v>21100.820486873741</v>
      </c>
      <c r="O37" s="1">
        <f t="shared" si="8"/>
        <v>21100.820486873741</v>
      </c>
      <c r="P37" s="1">
        <f t="shared" si="9"/>
        <v>21100.820486873741</v>
      </c>
      <c r="T37" t="str">
        <f t="shared" si="1"/>
        <v>Trd_car_gsl-hyb_39</v>
      </c>
      <c r="U37" t="str">
        <f t="shared" ca="1" si="2"/>
        <v>ICE medium size hybrid gasoline car -- 39%</v>
      </c>
      <c r="V37" s="46" t="s">
        <v>60</v>
      </c>
      <c r="W37" s="46" t="s">
        <v>61</v>
      </c>
    </row>
    <row r="38" spans="2:23" x14ac:dyDescent="0.2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1"/>
        <v>1.4361149353045188</v>
      </c>
      <c r="J38" t="str">
        <f t="shared" si="3"/>
        <v>Trd_car_gsl-hyb</v>
      </c>
      <c r="K38" t="str">
        <f t="shared" si="4"/>
        <v>Trd_car_gsl-hyb_44</v>
      </c>
      <c r="L38" t="str">
        <f t="shared" si="5"/>
        <v>Trd_car</v>
      </c>
      <c r="M38" s="1">
        <f t="shared" si="6"/>
        <v>22681.265360488374</v>
      </c>
      <c r="N38" s="1">
        <f t="shared" si="7"/>
        <v>21227.42514080854</v>
      </c>
      <c r="O38" s="1">
        <f t="shared" si="8"/>
        <v>21227.42514080854</v>
      </c>
      <c r="P38" s="1">
        <f t="shared" si="9"/>
        <v>21227.42514080854</v>
      </c>
      <c r="T38" t="str">
        <f t="shared" si="1"/>
        <v>Trd_car_gsl-hyb_44</v>
      </c>
      <c r="U38" t="str">
        <f t="shared" ca="1" si="2"/>
        <v>ICE medium size hybrid gasoline car -- 44%</v>
      </c>
      <c r="V38" s="46" t="s">
        <v>60</v>
      </c>
      <c r="W38" s="46" t="s">
        <v>61</v>
      </c>
    </row>
    <row r="39" spans="2:23" x14ac:dyDescent="0.2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1"/>
        <v>1.4861149353045189</v>
      </c>
      <c r="J39" t="str">
        <f t="shared" si="3"/>
        <v>Trd_car_gsl-hyb</v>
      </c>
      <c r="K39" t="str">
        <f t="shared" si="4"/>
        <v>Trd_car_gsl-hyb_49</v>
      </c>
      <c r="L39" t="str">
        <f t="shared" si="5"/>
        <v>Trd_car</v>
      </c>
      <c r="M39" s="1">
        <f t="shared" si="6"/>
        <v>23657.607582759614</v>
      </c>
      <c r="N39" s="1">
        <f t="shared" si="7"/>
        <v>21496.841081026789</v>
      </c>
      <c r="O39" s="1">
        <f t="shared" si="8"/>
        <v>21496.841081026789</v>
      </c>
      <c r="P39" s="1">
        <f t="shared" si="9"/>
        <v>21496.841081026789</v>
      </c>
      <c r="T39" t="str">
        <f t="shared" si="1"/>
        <v>Trd_car_gsl-hyb_49</v>
      </c>
      <c r="U39" t="str">
        <f t="shared" ca="1" si="2"/>
        <v>ICE medium size hybrid gasoline car -- 49%</v>
      </c>
      <c r="V39" s="46" t="s">
        <v>60</v>
      </c>
      <c r="W39" s="46" t="s">
        <v>61</v>
      </c>
    </row>
    <row r="40" spans="2:23" x14ac:dyDescent="0.2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1"/>
        <v>1.5361149353045189</v>
      </c>
      <c r="J40" t="str">
        <f t="shared" si="3"/>
        <v>Trd_car_gsl-hyb</v>
      </c>
      <c r="K40" t="str">
        <f t="shared" si="4"/>
        <v>Trd_car_gsl-hyb_54</v>
      </c>
      <c r="L40" t="str">
        <f t="shared" si="5"/>
        <v>Trd_car</v>
      </c>
      <c r="M40" s="1">
        <f t="shared" si="6"/>
        <v>45787.58516455807</v>
      </c>
      <c r="N40" s="1">
        <f t="shared" si="7"/>
        <v>22147.350054544499</v>
      </c>
      <c r="O40" s="1">
        <f t="shared" si="8"/>
        <v>22147.350054544499</v>
      </c>
      <c r="P40" s="1">
        <f t="shared" si="9"/>
        <v>22147.350054544499</v>
      </c>
      <c r="T40" t="str">
        <f t="shared" si="1"/>
        <v>Trd_car_gsl-hyb_54</v>
      </c>
      <c r="U40" t="str">
        <f t="shared" ca="1" si="2"/>
        <v>ICE medium size hybrid gasoline car -- 54%</v>
      </c>
      <c r="V40" s="46" t="s">
        <v>60</v>
      </c>
      <c r="W40" s="46" t="s">
        <v>61</v>
      </c>
    </row>
    <row r="41" spans="2:23" x14ac:dyDescent="0.2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1"/>
        <v>1.586114935304519</v>
      </c>
      <c r="J41" t="str">
        <f t="shared" si="3"/>
        <v>Trd_car_gsl-hyb</v>
      </c>
      <c r="K41" t="str">
        <f t="shared" si="4"/>
        <v>Trd_car_gsl-hyb_59</v>
      </c>
      <c r="L41" t="str">
        <f t="shared" si="5"/>
        <v>Trd_car</v>
      </c>
      <c r="M41" s="1">
        <f t="shared" si="6"/>
        <v>118918.12</v>
      </c>
      <c r="N41" s="1">
        <f t="shared" si="7"/>
        <v>34938.660619353708</v>
      </c>
      <c r="O41" s="1">
        <f t="shared" si="8"/>
        <v>34938.660619353708</v>
      </c>
      <c r="P41" s="1">
        <f t="shared" si="9"/>
        <v>34938.660619353708</v>
      </c>
      <c r="T41" t="str">
        <f t="shared" si="1"/>
        <v>Trd_car_gsl-hyb_59</v>
      </c>
      <c r="U41" t="str">
        <f t="shared" ca="1" si="2"/>
        <v>ICE medium size hybrid gasoline car -- 59%</v>
      </c>
      <c r="V41" s="46" t="s">
        <v>60</v>
      </c>
      <c r="W41" s="46" t="s">
        <v>61</v>
      </c>
    </row>
    <row r="42" spans="2:23" x14ac:dyDescent="0.25">
      <c r="C42" s="8"/>
      <c r="D42" s="8"/>
      <c r="E42" s="8"/>
      <c r="F42" s="8"/>
      <c r="J42" t="str">
        <f t="shared" si="3"/>
        <v>Trd_car_gsl-hyb</v>
      </c>
      <c r="K42" t="str">
        <f t="shared" si="4"/>
        <v>\I:</v>
      </c>
      <c r="L42" t="str">
        <f t="shared" si="5"/>
        <v>\I:</v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T42" t="str">
        <f t="shared" si="1"/>
        <v>\I:</v>
      </c>
      <c r="U42" t="str">
        <f t="shared" ca="1" si="2"/>
        <v>ICE medium size hybrid gasoline car -- 00%</v>
      </c>
      <c r="V42" s="46" t="s">
        <v>60</v>
      </c>
      <c r="W42" s="46" t="s">
        <v>61</v>
      </c>
    </row>
    <row r="43" spans="2:23" x14ac:dyDescent="0.25">
      <c r="J43" t="str">
        <f t="shared" si="3"/>
        <v>Trd_car_gsl-hyb</v>
      </c>
      <c r="K43" t="str">
        <f t="shared" si="4"/>
        <v>\I:</v>
      </c>
      <c r="L43" t="str">
        <f t="shared" si="5"/>
        <v>\I:</v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T43" t="str">
        <f t="shared" si="1"/>
        <v>\I:</v>
      </c>
      <c r="U43" t="str">
        <f t="shared" ca="1" si="2"/>
        <v>ICE medium size hybrid gasoline car -- 00%</v>
      </c>
      <c r="V43" s="46" t="s">
        <v>60</v>
      </c>
      <c r="W43" s="46" t="s">
        <v>61</v>
      </c>
    </row>
    <row r="44" spans="2:23" x14ac:dyDescent="0.25">
      <c r="J44" t="str">
        <f t="shared" si="3"/>
        <v>Trd_car_gsl-hyb</v>
      </c>
      <c r="K44" t="str">
        <f t="shared" si="4"/>
        <v>\I:</v>
      </c>
      <c r="L44" t="str">
        <f t="shared" si="5"/>
        <v>\I:</v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T44" t="str">
        <f t="shared" si="1"/>
        <v>\I:</v>
      </c>
      <c r="U44" t="str">
        <f t="shared" ca="1" si="2"/>
        <v>ICE medium size hybrid gasoline car -- 00%</v>
      </c>
      <c r="V44" s="46" t="s">
        <v>60</v>
      </c>
      <c r="W44" s="46" t="s">
        <v>61</v>
      </c>
    </row>
    <row r="45" spans="2:23" x14ac:dyDescent="0.25">
      <c r="J45" t="str">
        <f t="shared" si="3"/>
        <v>Trd_car_gsl-hyb</v>
      </c>
      <c r="K45" t="str">
        <f t="shared" si="4"/>
        <v>\I:</v>
      </c>
      <c r="L45" t="str">
        <f t="shared" si="5"/>
        <v>\I:</v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T45" t="str">
        <f t="shared" si="1"/>
        <v>\I:</v>
      </c>
      <c r="U45" t="str">
        <f t="shared" ca="1" si="2"/>
        <v>ICE medium size hybrid gasoline car -- 00%</v>
      </c>
      <c r="V45" s="46" t="s">
        <v>60</v>
      </c>
      <c r="W45" s="46" t="s">
        <v>61</v>
      </c>
    </row>
    <row r="46" spans="2:23" ht="15" customHeight="1" x14ac:dyDescent="0.25">
      <c r="B46" s="26" t="s">
        <v>16</v>
      </c>
      <c r="C46" s="26" t="s">
        <v>44</v>
      </c>
      <c r="D46" s="26"/>
      <c r="E46" s="26"/>
      <c r="F46" s="26"/>
      <c r="J46" t="str">
        <f t="shared" si="3"/>
        <v>Trd_car_gsl-pih</v>
      </c>
      <c r="K46" t="str">
        <f t="shared" si="4"/>
        <v>\I:</v>
      </c>
      <c r="L46" t="str">
        <f t="shared" si="5"/>
        <v>\I:</v>
      </c>
      <c r="M46" s="1" t="str">
        <f t="shared" si="6"/>
        <v/>
      </c>
      <c r="N46" s="1" t="str">
        <f t="shared" si="7"/>
        <v/>
      </c>
      <c r="O46" s="1" t="str">
        <f t="shared" si="8"/>
        <v/>
      </c>
      <c r="P46" s="1" t="str">
        <f t="shared" si="9"/>
        <v/>
      </c>
      <c r="T46" t="str">
        <f t="shared" si="1"/>
        <v>\I:</v>
      </c>
      <c r="U46" t="str">
        <f t="shared" ca="1" si="2"/>
        <v>ICE medium size plug-in hybrid gasoline car -- Reduction of specific energy consumption relative to 2015 gasoline vehicle (%)</v>
      </c>
      <c r="V46" s="46" t="s">
        <v>60</v>
      </c>
      <c r="W46" s="46" t="s">
        <v>61</v>
      </c>
    </row>
    <row r="47" spans="2:23" x14ac:dyDescent="0.25">
      <c r="B47" s="26"/>
      <c r="C47" s="26"/>
      <c r="D47" s="26"/>
      <c r="E47" s="26"/>
      <c r="F47" s="26"/>
      <c r="J47" t="str">
        <f t="shared" si="3"/>
        <v>Trd_car_gsl-pih</v>
      </c>
      <c r="K47" t="str">
        <f t="shared" si="4"/>
        <v>\I:</v>
      </c>
      <c r="L47" t="str">
        <f t="shared" si="5"/>
        <v>\I:</v>
      </c>
      <c r="M47" s="1" t="str">
        <f t="shared" si="6"/>
        <v/>
      </c>
      <c r="N47" s="1" t="str">
        <f t="shared" si="7"/>
        <v/>
      </c>
      <c r="O47" s="1" t="str">
        <f t="shared" si="8"/>
        <v/>
      </c>
      <c r="P47" s="1" t="str">
        <f t="shared" si="9"/>
        <v/>
      </c>
      <c r="T47" t="str">
        <f t="shared" si="1"/>
        <v>\I:</v>
      </c>
      <c r="U47" t="str">
        <f t="shared" ca="1" si="2"/>
        <v>ICE medium size plug-in hybrid gasoline car -- 00%</v>
      </c>
      <c r="V47" s="46" t="s">
        <v>60</v>
      </c>
      <c r="W47" s="46" t="s">
        <v>61</v>
      </c>
    </row>
    <row r="48" spans="2:23" x14ac:dyDescent="0.25">
      <c r="B48" s="26"/>
      <c r="C48" s="26"/>
      <c r="D48" s="26"/>
      <c r="E48" s="26"/>
      <c r="F48" s="26"/>
      <c r="J48" t="str">
        <f t="shared" si="3"/>
        <v>Trd_car_gsl-pih</v>
      </c>
      <c r="K48" t="str">
        <f t="shared" si="4"/>
        <v>\I:</v>
      </c>
      <c r="L48" t="str">
        <f t="shared" si="5"/>
        <v>\I:</v>
      </c>
      <c r="M48" s="1" t="str">
        <f t="shared" si="6"/>
        <v/>
      </c>
      <c r="N48" s="1" t="str">
        <f t="shared" si="7"/>
        <v/>
      </c>
      <c r="O48" s="1" t="str">
        <f t="shared" si="8"/>
        <v/>
      </c>
      <c r="P48" s="1" t="str">
        <f t="shared" si="9"/>
        <v/>
      </c>
      <c r="T48" t="str">
        <f t="shared" si="1"/>
        <v>\I:</v>
      </c>
      <c r="U48" t="str">
        <f t="shared" ca="1" si="2"/>
        <v>ICE medium size plug-in hybrid gasoline car -- 00%</v>
      </c>
      <c r="V48" s="46" t="s">
        <v>60</v>
      </c>
      <c r="W48" s="46" t="s">
        <v>61</v>
      </c>
    </row>
    <row r="49" spans="2:23" x14ac:dyDescent="0.2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3"/>
        <v>Trd_car_gsl-pih</v>
      </c>
      <c r="K49" t="str">
        <f t="shared" si="4"/>
        <v>\I:</v>
      </c>
      <c r="L49" t="str">
        <f t="shared" si="5"/>
        <v>\I:</v>
      </c>
      <c r="M49" s="1" t="str">
        <f t="shared" si="6"/>
        <v/>
      </c>
      <c r="N49" s="1" t="str">
        <f t="shared" si="7"/>
        <v/>
      </c>
      <c r="O49" s="1" t="str">
        <f t="shared" si="8"/>
        <v/>
      </c>
      <c r="P49" s="1" t="str">
        <f t="shared" si="9"/>
        <v/>
      </c>
      <c r="T49" t="str">
        <f t="shared" ref="T49:T80" si="12">K49</f>
        <v>\I:</v>
      </c>
      <c r="U49" t="str">
        <f t="shared" ref="U49:U80" ca="1" si="13">OFFSET($S$1,MATCH(J49,$S$1:$S$11,0)-1,-1)&amp;" -- "&amp;TEXT(B49,"00%")</f>
        <v>ICE medium size plug-in hybrid gasoline car -- 00%</v>
      </c>
      <c r="V49" s="46" t="s">
        <v>60</v>
      </c>
      <c r="W49" s="46" t="s">
        <v>61</v>
      </c>
    </row>
    <row r="50" spans="2:23" x14ac:dyDescent="0.2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4">(1+B50)</f>
        <v>1.7086239589419718</v>
      </c>
      <c r="J50" t="str">
        <f t="shared" si="3"/>
        <v>Trd_car_gsl-pih</v>
      </c>
      <c r="K50" t="str">
        <f t="shared" si="4"/>
        <v>Trd_car_gsl-pih_71</v>
      </c>
      <c r="L50" t="str">
        <f t="shared" si="5"/>
        <v>Trd_car</v>
      </c>
      <c r="M50" s="1">
        <f t="shared" si="6"/>
        <v>26539.477699302945</v>
      </c>
      <c r="N50" s="1">
        <f t="shared" si="7"/>
        <v>22587.577940412546</v>
      </c>
      <c r="O50" s="1">
        <f t="shared" si="8"/>
        <v>21510.779158187921</v>
      </c>
      <c r="P50" s="1">
        <f t="shared" si="9"/>
        <v>21196.7246089853</v>
      </c>
      <c r="T50" t="str">
        <f t="shared" si="12"/>
        <v>Trd_car_gsl-pih_71</v>
      </c>
      <c r="U50" t="str">
        <f t="shared" ca="1" si="13"/>
        <v>ICE medium size plug-in hybrid gasoline car -- 71%</v>
      </c>
      <c r="V50" s="46" t="s">
        <v>60</v>
      </c>
      <c r="W50" s="46" t="s">
        <v>61</v>
      </c>
    </row>
    <row r="51" spans="2:23" x14ac:dyDescent="0.2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4"/>
        <v>1.7186239589419716</v>
      </c>
      <c r="J51" t="str">
        <f t="shared" si="3"/>
        <v>Trd_car_gsl-pih</v>
      </c>
      <c r="K51" t="str">
        <f t="shared" si="4"/>
        <v>Trd_car_gsl-pih_72</v>
      </c>
      <c r="L51" t="str">
        <f t="shared" si="5"/>
        <v>Trd_car</v>
      </c>
      <c r="M51" s="1">
        <f t="shared" si="6"/>
        <v>26628.277992664429</v>
      </c>
      <c r="N51" s="1">
        <f t="shared" si="7"/>
        <v>22611.932348589922</v>
      </c>
      <c r="O51" s="1">
        <f t="shared" si="8"/>
        <v>21520.181177336486</v>
      </c>
      <c r="P51" s="1">
        <f t="shared" si="9"/>
        <v>21201.00067342697</v>
      </c>
      <c r="T51" t="str">
        <f t="shared" si="12"/>
        <v>Trd_car_gsl-pih_72</v>
      </c>
      <c r="U51" t="str">
        <f t="shared" ca="1" si="13"/>
        <v>ICE medium size plug-in hybrid gasoline car -- 72%</v>
      </c>
      <c r="V51" s="46" t="s">
        <v>60</v>
      </c>
      <c r="W51" s="46" t="s">
        <v>61</v>
      </c>
    </row>
    <row r="52" spans="2:23" x14ac:dyDescent="0.2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4"/>
        <v>1.7311239589419718</v>
      </c>
      <c r="J52" t="str">
        <f t="shared" si="3"/>
        <v>Trd_car_gsl-pih</v>
      </c>
      <c r="K52" t="str">
        <f t="shared" si="4"/>
        <v>Trd_car_gsl-pih_73</v>
      </c>
      <c r="L52" t="str">
        <f t="shared" si="5"/>
        <v>Trd_car</v>
      </c>
      <c r="M52" s="1">
        <f t="shared" si="6"/>
        <v>26773.52251962501</v>
      </c>
      <c r="N52" s="1">
        <f t="shared" si="7"/>
        <v>22633.653718043319</v>
      </c>
      <c r="O52" s="1">
        <f t="shared" si="8"/>
        <v>21527.053084948551</v>
      </c>
      <c r="P52" s="1">
        <f t="shared" si="9"/>
        <v>21202.711006884809</v>
      </c>
      <c r="T52" t="str">
        <f t="shared" si="12"/>
        <v>Trd_car_gsl-pih_73</v>
      </c>
      <c r="U52" t="str">
        <f t="shared" ca="1" si="13"/>
        <v>ICE medium size plug-in hybrid gasoline car -- 73%</v>
      </c>
      <c r="V52" s="46" t="s">
        <v>60</v>
      </c>
      <c r="W52" s="46" t="s">
        <v>61</v>
      </c>
    </row>
    <row r="53" spans="2:23" x14ac:dyDescent="0.2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4"/>
        <v>1.7411239589419716</v>
      </c>
      <c r="J53" t="str">
        <f t="shared" si="3"/>
        <v>Trd_car_gsl-pih</v>
      </c>
      <c r="K53" t="str">
        <f t="shared" si="4"/>
        <v>Trd_car_gsl-pih_74</v>
      </c>
      <c r="L53" t="str">
        <f t="shared" si="5"/>
        <v>Trd_car</v>
      </c>
      <c r="M53" s="1">
        <f t="shared" si="6"/>
        <v>26989.674469047186</v>
      </c>
      <c r="N53" s="1">
        <f t="shared" si="7"/>
        <v>22654.215733153222</v>
      </c>
      <c r="O53" s="1">
        <f t="shared" si="8"/>
        <v>21537.477744613319</v>
      </c>
      <c r="P53" s="1">
        <f t="shared" si="9"/>
        <v>21209.776881569112</v>
      </c>
      <c r="T53" t="str">
        <f t="shared" si="12"/>
        <v>Trd_car_gsl-pih_74</v>
      </c>
      <c r="U53" t="str">
        <f t="shared" ca="1" si="13"/>
        <v>ICE medium size plug-in hybrid gasoline car -- 74%</v>
      </c>
      <c r="V53" s="46" t="s">
        <v>60</v>
      </c>
      <c r="W53" s="46" t="s">
        <v>61</v>
      </c>
    </row>
    <row r="54" spans="2:23" x14ac:dyDescent="0.2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4"/>
        <v>1.7511239589419718</v>
      </c>
      <c r="J54" t="str">
        <f t="shared" si="3"/>
        <v>Trd_car_gsl-pih</v>
      </c>
      <c r="K54" t="str">
        <f t="shared" si="4"/>
        <v>Trd_car_gsl-pih_75</v>
      </c>
      <c r="L54" t="str">
        <f t="shared" si="5"/>
        <v>Trd_car</v>
      </c>
      <c r="M54" s="1">
        <f t="shared" si="6"/>
        <v>27401.400153030656</v>
      </c>
      <c r="N54" s="1">
        <f t="shared" si="7"/>
        <v>22660.396865068658</v>
      </c>
      <c r="O54" s="1">
        <f t="shared" si="8"/>
        <v>21543.417252082574</v>
      </c>
      <c r="P54" s="1">
        <f t="shared" si="9"/>
        <v>21215.800006685418</v>
      </c>
      <c r="T54" t="str">
        <f t="shared" si="12"/>
        <v>Trd_car_gsl-pih_75</v>
      </c>
      <c r="U54" t="str">
        <f t="shared" ca="1" si="13"/>
        <v>ICE medium size plug-in hybrid gasoline car -- 75%</v>
      </c>
      <c r="V54" s="46" t="s">
        <v>60</v>
      </c>
      <c r="W54" s="46" t="s">
        <v>61</v>
      </c>
    </row>
    <row r="55" spans="2:23" x14ac:dyDescent="0.2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4"/>
        <v>1.7986239589419717</v>
      </c>
      <c r="J55" t="str">
        <f t="shared" si="3"/>
        <v>Trd_car_gsl-pih</v>
      </c>
      <c r="K55" t="str">
        <f t="shared" si="4"/>
        <v>Trd_car_gsl-pih_80</v>
      </c>
      <c r="L55" t="str">
        <f t="shared" si="5"/>
        <v>Trd_car</v>
      </c>
      <c r="M55" s="1">
        <f t="shared" si="6"/>
        <v>73086.775286881704</v>
      </c>
      <c r="N55" s="1">
        <f t="shared" si="7"/>
        <v>23523.784503699844</v>
      </c>
      <c r="O55" s="1">
        <f t="shared" si="8"/>
        <v>22095.434254087191</v>
      </c>
      <c r="P55" s="1">
        <f t="shared" si="9"/>
        <v>21671.318550102264</v>
      </c>
      <c r="T55" t="str">
        <f t="shared" si="12"/>
        <v>Trd_car_gsl-pih_80</v>
      </c>
      <c r="U55" t="str">
        <f t="shared" ca="1" si="13"/>
        <v>ICE medium size plug-in hybrid gasoline car -- 80%</v>
      </c>
      <c r="V55" s="46" t="s">
        <v>60</v>
      </c>
      <c r="W55" s="46" t="s">
        <v>61</v>
      </c>
    </row>
    <row r="56" spans="2:23" x14ac:dyDescent="0.2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4"/>
        <v>1.8061239589419715</v>
      </c>
      <c r="J56" t="str">
        <f t="shared" si="3"/>
        <v>Trd_car_gsl-pih</v>
      </c>
      <c r="K56" t="str">
        <f t="shared" si="4"/>
        <v>Trd_car_gsl-pih_81</v>
      </c>
      <c r="L56" t="str">
        <f t="shared" si="5"/>
        <v>Trd_car</v>
      </c>
      <c r="M56" s="1">
        <f t="shared" si="6"/>
        <v>108076.53584158415</v>
      </c>
      <c r="N56" s="1">
        <f t="shared" si="7"/>
        <v>23678.993585196844</v>
      </c>
      <c r="O56" s="1">
        <f t="shared" si="8"/>
        <v>22244.576112157753</v>
      </c>
      <c r="P56" s="1">
        <f t="shared" si="9"/>
        <v>21822.560058912142</v>
      </c>
      <c r="T56" t="str">
        <f t="shared" si="12"/>
        <v>Trd_car_gsl-pih_81</v>
      </c>
      <c r="U56" t="str">
        <f t="shared" ca="1" si="13"/>
        <v>ICE medium size plug-in hybrid gasoline car -- 81%</v>
      </c>
      <c r="V56" s="46" t="s">
        <v>60</v>
      </c>
      <c r="W56" s="46" t="s">
        <v>61</v>
      </c>
    </row>
    <row r="57" spans="2:23" x14ac:dyDescent="0.2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4"/>
        <v>1.815623958941972</v>
      </c>
      <c r="J57" t="str">
        <f t="shared" si="3"/>
        <v>Trd_car_gsl-pih</v>
      </c>
      <c r="K57" t="str">
        <f t="shared" si="4"/>
        <v>Trd_car_gsl-pih_82</v>
      </c>
      <c r="L57" t="str">
        <f t="shared" si="5"/>
        <v>Trd_car</v>
      </c>
      <c r="M57" s="1">
        <f t="shared" si="6"/>
        <v>108076.53584158415</v>
      </c>
      <c r="N57" s="1">
        <f t="shared" si="7"/>
        <v>42903.229309944851</v>
      </c>
      <c r="O57" s="1">
        <f t="shared" si="8"/>
        <v>40717.324023051042</v>
      </c>
      <c r="P57" s="1">
        <f t="shared" si="9"/>
        <v>40555.37123648393</v>
      </c>
      <c r="T57" t="str">
        <f t="shared" si="12"/>
        <v>Trd_car_gsl-pih_82</v>
      </c>
      <c r="U57" t="str">
        <f t="shared" ca="1" si="13"/>
        <v>ICE medium size plug-in hybrid gasoline car -- 82%</v>
      </c>
      <c r="V57" s="46" t="s">
        <v>60</v>
      </c>
      <c r="W57" s="46" t="s">
        <v>61</v>
      </c>
    </row>
    <row r="58" spans="2:23" x14ac:dyDescent="0.25">
      <c r="J58" t="str">
        <f t="shared" si="3"/>
        <v>Trd_car_gsl-pih</v>
      </c>
      <c r="K58" t="str">
        <f t="shared" si="4"/>
        <v>\I:</v>
      </c>
      <c r="L58" t="str">
        <f t="shared" si="5"/>
        <v>\I:</v>
      </c>
      <c r="M58" s="1" t="str">
        <f t="shared" si="6"/>
        <v/>
      </c>
      <c r="N58" s="1" t="str">
        <f t="shared" si="7"/>
        <v/>
      </c>
      <c r="O58" s="1" t="str">
        <f t="shared" si="8"/>
        <v/>
      </c>
      <c r="P58" s="1" t="str">
        <f t="shared" si="9"/>
        <v/>
      </c>
      <c r="T58" t="str">
        <f t="shared" si="12"/>
        <v>\I:</v>
      </c>
      <c r="U58" t="str">
        <f t="shared" ca="1" si="13"/>
        <v>ICE medium size plug-in hybrid gasoline car -- 00%</v>
      </c>
      <c r="V58" s="46" t="s">
        <v>60</v>
      </c>
      <c r="W58" s="46" t="s">
        <v>61</v>
      </c>
    </row>
    <row r="59" spans="2:23" x14ac:dyDescent="0.25">
      <c r="J59" t="str">
        <f t="shared" si="3"/>
        <v>Trd_car_gsl-pih</v>
      </c>
      <c r="K59" t="str">
        <f t="shared" si="4"/>
        <v>\I:</v>
      </c>
      <c r="L59" t="str">
        <f t="shared" si="5"/>
        <v>\I:</v>
      </c>
      <c r="M59" s="1" t="str">
        <f t="shared" si="6"/>
        <v/>
      </c>
      <c r="N59" s="1" t="str">
        <f t="shared" si="7"/>
        <v/>
      </c>
      <c r="O59" s="1" t="str">
        <f t="shared" si="8"/>
        <v/>
      </c>
      <c r="P59" s="1" t="str">
        <f t="shared" si="9"/>
        <v/>
      </c>
      <c r="T59" t="str">
        <f t="shared" si="12"/>
        <v>\I:</v>
      </c>
      <c r="U59" t="str">
        <f t="shared" ca="1" si="13"/>
        <v>ICE medium size plug-in hybrid gasoline car -- 00%</v>
      </c>
      <c r="V59" s="46" t="s">
        <v>60</v>
      </c>
      <c r="W59" s="46" t="s">
        <v>61</v>
      </c>
    </row>
    <row r="60" spans="2:23" x14ac:dyDescent="0.25">
      <c r="J60" t="str">
        <f t="shared" si="3"/>
        <v>Trd_car_gsl-pih</v>
      </c>
      <c r="K60" t="str">
        <f t="shared" si="4"/>
        <v>\I:</v>
      </c>
      <c r="L60" t="str">
        <f t="shared" si="5"/>
        <v>\I:</v>
      </c>
      <c r="M60" s="1" t="str">
        <f t="shared" si="6"/>
        <v/>
      </c>
      <c r="N60" s="1" t="str">
        <f t="shared" si="7"/>
        <v/>
      </c>
      <c r="O60" s="1" t="str">
        <f t="shared" si="8"/>
        <v/>
      </c>
      <c r="P60" s="1" t="str">
        <f t="shared" si="9"/>
        <v/>
      </c>
      <c r="T60" t="str">
        <f t="shared" si="12"/>
        <v>\I:</v>
      </c>
      <c r="U60" t="str">
        <f t="shared" ca="1" si="13"/>
        <v>ICE medium size plug-in hybrid gasoline car -- 00%</v>
      </c>
      <c r="V60" s="46" t="s">
        <v>60</v>
      </c>
      <c r="W60" s="46" t="s">
        <v>61</v>
      </c>
    </row>
    <row r="61" spans="2:23" x14ac:dyDescent="0.25">
      <c r="J61" t="str">
        <f t="shared" si="3"/>
        <v>Trd_car_gsl-pih</v>
      </c>
      <c r="K61" t="str">
        <f t="shared" si="4"/>
        <v>\I:</v>
      </c>
      <c r="L61" t="str">
        <f t="shared" si="5"/>
        <v>\I:</v>
      </c>
      <c r="M61" s="1" t="str">
        <f t="shared" si="6"/>
        <v/>
      </c>
      <c r="N61" s="1" t="str">
        <f t="shared" si="7"/>
        <v/>
      </c>
      <c r="O61" s="1" t="str">
        <f t="shared" si="8"/>
        <v/>
      </c>
      <c r="P61" s="1" t="str">
        <f t="shared" si="9"/>
        <v/>
      </c>
      <c r="T61" t="str">
        <f t="shared" si="12"/>
        <v>\I:</v>
      </c>
      <c r="U61" t="str">
        <f t="shared" ca="1" si="13"/>
        <v>ICE medium size plug-in hybrid gasoline car -- 00%</v>
      </c>
      <c r="V61" s="46" t="s">
        <v>60</v>
      </c>
      <c r="W61" s="46" t="s">
        <v>61</v>
      </c>
    </row>
    <row r="62" spans="2:23" x14ac:dyDescent="0.25">
      <c r="B62" s="13" t="s">
        <v>4</v>
      </c>
      <c r="J62" t="str">
        <f t="shared" si="3"/>
        <v>Trd_car_gsl-pih</v>
      </c>
      <c r="K62" t="str">
        <f t="shared" si="4"/>
        <v>\I:</v>
      </c>
      <c r="L62" t="str">
        <f t="shared" si="5"/>
        <v>\I:</v>
      </c>
      <c r="M62" s="1" t="str">
        <f t="shared" si="6"/>
        <v/>
      </c>
      <c r="N62" s="1" t="str">
        <f t="shared" si="7"/>
        <v/>
      </c>
      <c r="O62" s="1" t="str">
        <f t="shared" si="8"/>
        <v/>
      </c>
      <c r="P62" s="1" t="str">
        <f t="shared" si="9"/>
        <v/>
      </c>
      <c r="T62" t="str">
        <f t="shared" si="12"/>
        <v>\I:</v>
      </c>
      <c r="U62" t="str">
        <f t="shared" ca="1" si="13"/>
        <v xml:space="preserve">ICE medium size plug-in hybrid gasoline car -- Reference values for medium size ICE diesel </v>
      </c>
      <c r="V62" s="46" t="s">
        <v>60</v>
      </c>
      <c r="W62" s="46" t="s">
        <v>61</v>
      </c>
    </row>
    <row r="63" spans="2:23" x14ac:dyDescent="0.25">
      <c r="B63" s="25">
        <v>2015</v>
      </c>
      <c r="C63" s="25"/>
      <c r="D63" s="25"/>
      <c r="J63" t="str">
        <f t="shared" si="3"/>
        <v>Trd_car_gsl-pih</v>
      </c>
      <c r="K63" t="str">
        <f t="shared" si="4"/>
        <v>\I:</v>
      </c>
      <c r="L63" t="str">
        <f t="shared" si="5"/>
        <v>\I:</v>
      </c>
      <c r="M63" s="1" t="str">
        <f t="shared" si="6"/>
        <v/>
      </c>
      <c r="N63" s="1" t="str">
        <f t="shared" si="7"/>
        <v/>
      </c>
      <c r="O63" s="1" t="str">
        <f t="shared" si="8"/>
        <v/>
      </c>
      <c r="P63" s="1" t="str">
        <f t="shared" si="9"/>
        <v/>
      </c>
      <c r="T63" t="str">
        <f t="shared" si="12"/>
        <v>\I:</v>
      </c>
      <c r="U63" t="str">
        <f t="shared" ca="1" si="13"/>
        <v>ICE medium size plug-in hybrid gasoline car -- 201500%</v>
      </c>
      <c r="V63" s="46" t="s">
        <v>60</v>
      </c>
      <c r="W63" s="46" t="s">
        <v>61</v>
      </c>
    </row>
    <row r="64" spans="2:23" x14ac:dyDescent="0.2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3"/>
        <v>Trd_car_gsl-pih</v>
      </c>
      <c r="K64" t="str">
        <f t="shared" si="4"/>
        <v>\I:</v>
      </c>
      <c r="L64" t="str">
        <f t="shared" si="5"/>
        <v>\I:</v>
      </c>
      <c r="M64" s="1" t="str">
        <f t="shared" si="6"/>
        <v/>
      </c>
      <c r="N64" s="1" t="str">
        <f t="shared" si="7"/>
        <v/>
      </c>
      <c r="O64" s="1" t="str">
        <f t="shared" si="8"/>
        <v/>
      </c>
      <c r="P64" s="1" t="str">
        <f t="shared" si="9"/>
        <v/>
      </c>
      <c r="T64" t="str">
        <f t="shared" si="12"/>
        <v>\I:</v>
      </c>
      <c r="U64" t="str">
        <f t="shared" ca="1" si="13"/>
        <v>ICE medium size plug-in hybrid gasoline car -- Energy consumption</v>
      </c>
      <c r="V64" s="46" t="s">
        <v>60</v>
      </c>
      <c r="W64" s="46" t="s">
        <v>61</v>
      </c>
    </row>
    <row r="65" spans="2:23" x14ac:dyDescent="0.25">
      <c r="B65" s="2" t="s">
        <v>9</v>
      </c>
      <c r="C65" s="14" t="s">
        <v>37</v>
      </c>
      <c r="D65" s="4">
        <v>21914.26479105209</v>
      </c>
      <c r="I65" s="20" t="s">
        <v>22</v>
      </c>
      <c r="J65" t="str">
        <f t="shared" si="3"/>
        <v>Trd_car_gsl-pih</v>
      </c>
      <c r="K65" t="str">
        <f t="shared" si="4"/>
        <v>\I:</v>
      </c>
      <c r="L65" t="str">
        <f t="shared" si="5"/>
        <v>\I:</v>
      </c>
      <c r="M65" s="1" t="str">
        <f t="shared" si="6"/>
        <v/>
      </c>
      <c r="N65" s="1" t="str">
        <f t="shared" si="7"/>
        <v/>
      </c>
      <c r="O65" s="1" t="str">
        <f t="shared" si="8"/>
        <v/>
      </c>
      <c r="P65" s="1" t="str">
        <f t="shared" si="9"/>
        <v/>
      </c>
      <c r="T65" t="str">
        <f t="shared" si="12"/>
        <v>\I:</v>
      </c>
      <c r="U65" t="str">
        <f t="shared" ca="1" si="13"/>
        <v>ICE medium size plug-in hybrid gasoline car -- Capital cost</v>
      </c>
      <c r="V65" s="46" t="s">
        <v>60</v>
      </c>
      <c r="W65" s="46" t="s">
        <v>61</v>
      </c>
    </row>
    <row r="66" spans="2:23" x14ac:dyDescent="0.25">
      <c r="J66" t="str">
        <f t="shared" si="3"/>
        <v>Trd_car_gsl-pih</v>
      </c>
      <c r="K66" t="str">
        <f t="shared" si="4"/>
        <v>\I:</v>
      </c>
      <c r="L66" t="str">
        <f t="shared" si="5"/>
        <v>\I:</v>
      </c>
      <c r="M66" s="1" t="str">
        <f t="shared" si="6"/>
        <v/>
      </c>
      <c r="N66" s="1" t="str">
        <f t="shared" si="7"/>
        <v/>
      </c>
      <c r="O66" s="1" t="str">
        <f t="shared" si="8"/>
        <v/>
      </c>
      <c r="P66" s="1" t="str">
        <f t="shared" si="9"/>
        <v/>
      </c>
      <c r="T66" t="str">
        <f t="shared" si="12"/>
        <v>\I:</v>
      </c>
      <c r="U66" t="str">
        <f t="shared" ca="1" si="13"/>
        <v>ICE medium size plug-in hybrid gasoline car -- 00%</v>
      </c>
      <c r="V66" s="46" t="s">
        <v>60</v>
      </c>
      <c r="W66" s="46" t="s">
        <v>61</v>
      </c>
    </row>
    <row r="67" spans="2:23" ht="15" customHeight="1" x14ac:dyDescent="0.25">
      <c r="B67" s="26" t="s">
        <v>13</v>
      </c>
      <c r="C67" s="26" t="s">
        <v>45</v>
      </c>
      <c r="D67" s="26"/>
      <c r="E67" s="26"/>
      <c r="F67" s="26"/>
      <c r="J67" t="str">
        <f t="shared" si="3"/>
        <v>Trd_car_dsl</v>
      </c>
      <c r="K67" t="str">
        <f t="shared" si="4"/>
        <v>\I:</v>
      </c>
      <c r="L67" t="str">
        <f t="shared" si="5"/>
        <v>\I:</v>
      </c>
      <c r="M67" s="1" t="str">
        <f t="shared" si="6"/>
        <v/>
      </c>
      <c r="N67" s="1" t="str">
        <f t="shared" si="7"/>
        <v/>
      </c>
      <c r="O67" s="1" t="str">
        <f t="shared" si="8"/>
        <v/>
      </c>
      <c r="P67" s="1" t="str">
        <f t="shared" si="9"/>
        <v/>
      </c>
      <c r="T67" t="str">
        <f t="shared" si="12"/>
        <v>\I:</v>
      </c>
      <c r="U67" t="str">
        <f t="shared" ca="1" si="13"/>
        <v>ICE medium size diesel car -- Reduction of specific energy consumption relative to 2015 diesel vehicle (%)</v>
      </c>
      <c r="V67" s="46" t="s">
        <v>60</v>
      </c>
      <c r="W67" s="46" t="s">
        <v>61</v>
      </c>
    </row>
    <row r="68" spans="2:23" x14ac:dyDescent="0.25">
      <c r="B68" s="26"/>
      <c r="C68" s="26"/>
      <c r="D68" s="26"/>
      <c r="E68" s="26"/>
      <c r="F68" s="26"/>
      <c r="J68" t="str">
        <f t="shared" si="3"/>
        <v>Trd_car_dsl</v>
      </c>
      <c r="K68" t="str">
        <f t="shared" si="4"/>
        <v>\I:</v>
      </c>
      <c r="L68" t="str">
        <f t="shared" si="5"/>
        <v>\I:</v>
      </c>
      <c r="M68" s="1" t="str">
        <f t="shared" si="6"/>
        <v/>
      </c>
      <c r="N68" s="1" t="str">
        <f t="shared" si="7"/>
        <v/>
      </c>
      <c r="O68" s="1" t="str">
        <f t="shared" si="8"/>
        <v/>
      </c>
      <c r="P68" s="1" t="str">
        <f t="shared" si="9"/>
        <v/>
      </c>
      <c r="T68" t="str">
        <f t="shared" si="12"/>
        <v>\I:</v>
      </c>
      <c r="U68" t="str">
        <f t="shared" ca="1" si="13"/>
        <v>ICE medium size diesel car -- 00%</v>
      </c>
      <c r="V68" s="46" t="s">
        <v>60</v>
      </c>
      <c r="W68" s="46" t="s">
        <v>61</v>
      </c>
    </row>
    <row r="69" spans="2:23" x14ac:dyDescent="0.25">
      <c r="B69" s="26"/>
      <c r="C69" s="26"/>
      <c r="D69" s="26"/>
      <c r="E69" s="26"/>
      <c r="F69" s="26"/>
      <c r="J69" t="str">
        <f t="shared" si="3"/>
        <v>Trd_car_dsl</v>
      </c>
      <c r="K69" t="str">
        <f t="shared" si="4"/>
        <v>\I:</v>
      </c>
      <c r="L69" t="str">
        <f t="shared" si="5"/>
        <v>\I:</v>
      </c>
      <c r="M69" s="1" t="str">
        <f t="shared" si="6"/>
        <v/>
      </c>
      <c r="N69" s="1" t="str">
        <f t="shared" si="7"/>
        <v/>
      </c>
      <c r="O69" s="1" t="str">
        <f t="shared" si="8"/>
        <v/>
      </c>
      <c r="P69" s="1" t="str">
        <f t="shared" si="9"/>
        <v/>
      </c>
      <c r="T69" t="str">
        <f t="shared" si="12"/>
        <v>\I:</v>
      </c>
      <c r="U69" t="str">
        <f t="shared" ca="1" si="13"/>
        <v>ICE medium size diesel car -- 00%</v>
      </c>
      <c r="V69" s="46" t="s">
        <v>60</v>
      </c>
      <c r="W69" s="46" t="s">
        <v>61</v>
      </c>
    </row>
    <row r="70" spans="2:23" x14ac:dyDescent="0.2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5">IFERROR(VLOOKUP(C70,$R$1:$S$11,2,FALSE),J69)</f>
        <v>Trd_car_dsl</v>
      </c>
      <c r="K70" s="13" t="str">
        <f>IFERROR(IF(VALUE(C70)&gt;200,J70&amp;"_"&amp;TEXT(B70*100,"00"),"\I:"),"\I:")</f>
        <v>Trd_car_dsl_00</v>
      </c>
      <c r="L70" t="str">
        <f t="shared" si="5"/>
        <v>Trd_car</v>
      </c>
      <c r="M70" s="44">
        <f>D65</f>
        <v>21914.26479105209</v>
      </c>
      <c r="N70" s="1"/>
      <c r="O70" s="1"/>
      <c r="P70" s="1"/>
      <c r="T70" t="str">
        <f t="shared" si="12"/>
        <v>Trd_car_dsl_00</v>
      </c>
      <c r="U70" t="str">
        <f t="shared" ca="1" si="13"/>
        <v>ICE medium size diesel car -- 00%</v>
      </c>
      <c r="V70" s="46" t="s">
        <v>60</v>
      </c>
      <c r="W70" s="46" t="s">
        <v>61</v>
      </c>
    </row>
    <row r="71" spans="2:23" x14ac:dyDescent="0.2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3"/>
        <v>Trd_car_dsl</v>
      </c>
      <c r="K71" t="str">
        <f t="shared" si="4"/>
        <v>Trd_car_dsl_20</v>
      </c>
      <c r="L71" t="str">
        <f t="shared" si="5"/>
        <v>Trd_car</v>
      </c>
      <c r="M71" s="1">
        <f t="shared" si="6"/>
        <v>22692.999133187466</v>
      </c>
      <c r="N71" s="1">
        <f t="shared" si="7"/>
        <v>22131.478965665632</v>
      </c>
      <c r="O71" s="1">
        <f t="shared" si="8"/>
        <v>22131.478965665632</v>
      </c>
      <c r="P71" s="1">
        <f t="shared" si="9"/>
        <v>22131.478965665632</v>
      </c>
      <c r="T71" t="str">
        <f t="shared" si="12"/>
        <v>Trd_car_dsl_20</v>
      </c>
      <c r="U71" t="str">
        <f t="shared" ca="1" si="13"/>
        <v>ICE medium size diesel car -- 20%</v>
      </c>
      <c r="V71" s="46" t="s">
        <v>60</v>
      </c>
      <c r="W71" s="46" t="s">
        <v>61</v>
      </c>
    </row>
    <row r="72" spans="2:23" x14ac:dyDescent="0.2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3"/>
        <v>Trd_car_dsl</v>
      </c>
      <c r="K72" t="str">
        <f t="shared" si="4"/>
        <v>Trd_car_dsl_30</v>
      </c>
      <c r="L72" t="str">
        <f t="shared" si="5"/>
        <v>Trd_car</v>
      </c>
      <c r="M72" s="1">
        <f t="shared" si="6"/>
        <v>24299.038082045663</v>
      </c>
      <c r="N72" s="1">
        <f t="shared" si="7"/>
        <v>22868.830794944377</v>
      </c>
      <c r="O72" s="1">
        <f t="shared" si="8"/>
        <v>22868.830794944377</v>
      </c>
      <c r="P72" s="1">
        <f t="shared" si="9"/>
        <v>22868.830794944377</v>
      </c>
      <c r="T72" t="str">
        <f t="shared" si="12"/>
        <v>Trd_car_dsl_30</v>
      </c>
      <c r="U72" t="str">
        <f t="shared" ca="1" si="13"/>
        <v>ICE medium size diesel car -- 30%</v>
      </c>
      <c r="V72" s="46" t="s">
        <v>60</v>
      </c>
      <c r="W72" s="46" t="s">
        <v>61</v>
      </c>
    </row>
    <row r="73" spans="2:23" x14ac:dyDescent="0.2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3"/>
        <v>Trd_car_dsl</v>
      </c>
      <c r="K73" t="str">
        <f t="shared" si="4"/>
        <v>Trd_car_dsl_35</v>
      </c>
      <c r="L73" t="str">
        <f t="shared" si="5"/>
        <v>Trd_car</v>
      </c>
      <c r="M73" s="1">
        <f t="shared" si="6"/>
        <v>26423.116538509144</v>
      </c>
      <c r="N73" s="1">
        <f t="shared" si="7"/>
        <v>23526.512191849986</v>
      </c>
      <c r="O73" s="1">
        <f t="shared" si="8"/>
        <v>23526.512191849986</v>
      </c>
      <c r="P73" s="1">
        <f t="shared" si="9"/>
        <v>23526.512191849986</v>
      </c>
      <c r="T73" t="str">
        <f t="shared" si="12"/>
        <v>Trd_car_dsl_35</v>
      </c>
      <c r="U73" t="str">
        <f t="shared" ca="1" si="13"/>
        <v>ICE medium size diesel car -- 35%</v>
      </c>
      <c r="V73" s="46" t="s">
        <v>60</v>
      </c>
      <c r="W73" s="46" t="s">
        <v>61</v>
      </c>
    </row>
    <row r="74" spans="2:23" x14ac:dyDescent="0.2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3"/>
        <v>Trd_car_dsl</v>
      </c>
      <c r="K74" t="str">
        <f t="shared" si="4"/>
        <v>Trd_car_dsl_40</v>
      </c>
      <c r="L74" t="str">
        <f t="shared" si="5"/>
        <v>Trd_car</v>
      </c>
      <c r="M74" s="1">
        <f t="shared" si="6"/>
        <v>39644.745949073971</v>
      </c>
      <c r="N74" s="1">
        <f t="shared" si="7"/>
        <v>24942.2235642788</v>
      </c>
      <c r="O74" s="1">
        <f t="shared" si="8"/>
        <v>24942.2235642788</v>
      </c>
      <c r="P74" s="1">
        <f t="shared" si="9"/>
        <v>24942.2235642788</v>
      </c>
      <c r="T74" t="str">
        <f t="shared" si="12"/>
        <v>Trd_car_dsl_40</v>
      </c>
      <c r="U74" t="str">
        <f t="shared" ca="1" si="13"/>
        <v>ICE medium size diesel car -- 40%</v>
      </c>
      <c r="V74" s="46" t="s">
        <v>60</v>
      </c>
      <c r="W74" s="46" t="s">
        <v>61</v>
      </c>
    </row>
    <row r="75" spans="2:23" x14ac:dyDescent="0.2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3"/>
        <v>Trd_car_dsl</v>
      </c>
      <c r="K75" t="str">
        <f t="shared" si="4"/>
        <v>Trd_car_dsl_45</v>
      </c>
      <c r="L75" t="str">
        <f t="shared" si="5"/>
        <v>Trd_car</v>
      </c>
      <c r="M75" s="1">
        <f t="shared" si="6"/>
        <v>122116.432</v>
      </c>
      <c r="N75" s="1">
        <f t="shared" si="7"/>
        <v>33656.295380864198</v>
      </c>
      <c r="O75" s="1">
        <f t="shared" si="8"/>
        <v>33656.295380864198</v>
      </c>
      <c r="P75" s="1">
        <f t="shared" si="9"/>
        <v>33656.295380864198</v>
      </c>
      <c r="T75" t="str">
        <f t="shared" si="12"/>
        <v>Trd_car_dsl_45</v>
      </c>
      <c r="U75" t="str">
        <f t="shared" ca="1" si="13"/>
        <v>ICE medium size diesel car -- 45%</v>
      </c>
      <c r="V75" s="46" t="s">
        <v>60</v>
      </c>
      <c r="W75" s="46" t="s">
        <v>61</v>
      </c>
    </row>
    <row r="76" spans="2:23" x14ac:dyDescent="0.25">
      <c r="C76" s="8"/>
      <c r="D76" s="8"/>
      <c r="E76" s="8"/>
      <c r="F76" s="8"/>
      <c r="J76" t="str">
        <f t="shared" si="3"/>
        <v>Trd_car_dsl</v>
      </c>
      <c r="K76" t="str">
        <f t="shared" si="4"/>
        <v>\I:</v>
      </c>
      <c r="L76" t="str">
        <f t="shared" si="5"/>
        <v>\I:</v>
      </c>
      <c r="M76" s="1" t="str">
        <f t="shared" si="6"/>
        <v/>
      </c>
      <c r="N76" s="1" t="str">
        <f t="shared" si="7"/>
        <v/>
      </c>
      <c r="O76" s="1" t="str">
        <f t="shared" si="8"/>
        <v/>
      </c>
      <c r="P76" s="1" t="str">
        <f t="shared" si="9"/>
        <v/>
      </c>
      <c r="T76" t="str">
        <f t="shared" si="12"/>
        <v>\I:</v>
      </c>
      <c r="U76" t="str">
        <f t="shared" ca="1" si="13"/>
        <v>ICE medium size diesel car -- 00%</v>
      </c>
      <c r="V76" s="46" t="s">
        <v>60</v>
      </c>
      <c r="W76" s="46" t="s">
        <v>61</v>
      </c>
    </row>
    <row r="77" spans="2:23" x14ac:dyDescent="0.25">
      <c r="J77" t="str">
        <f t="shared" si="3"/>
        <v>Trd_car_dsl</v>
      </c>
      <c r="K77" t="str">
        <f t="shared" si="4"/>
        <v>\I:</v>
      </c>
      <c r="L77" t="str">
        <f t="shared" si="5"/>
        <v>\I:</v>
      </c>
      <c r="M77" s="1" t="str">
        <f t="shared" si="6"/>
        <v/>
      </c>
      <c r="N77" s="1" t="str">
        <f t="shared" si="7"/>
        <v/>
      </c>
      <c r="O77" s="1" t="str">
        <f t="shared" si="8"/>
        <v/>
      </c>
      <c r="P77" s="1" t="str">
        <f t="shared" si="9"/>
        <v/>
      </c>
      <c r="T77" t="str">
        <f t="shared" si="12"/>
        <v>\I:</v>
      </c>
      <c r="U77" t="str">
        <f t="shared" ca="1" si="13"/>
        <v>ICE medium size diesel car -- 00%</v>
      </c>
      <c r="V77" s="46" t="s">
        <v>60</v>
      </c>
      <c r="W77" s="46" t="s">
        <v>61</v>
      </c>
    </row>
    <row r="78" spans="2:23" x14ac:dyDescent="0.25">
      <c r="J78" t="str">
        <f t="shared" si="3"/>
        <v>Trd_car_dsl</v>
      </c>
      <c r="K78" t="str">
        <f t="shared" si="4"/>
        <v>\I:</v>
      </c>
      <c r="L78" t="str">
        <f t="shared" si="5"/>
        <v>\I:</v>
      </c>
      <c r="M78" s="1" t="str">
        <f t="shared" si="6"/>
        <v/>
      </c>
      <c r="N78" s="1" t="str">
        <f t="shared" si="7"/>
        <v/>
      </c>
      <c r="O78" s="1" t="str">
        <f t="shared" si="8"/>
        <v/>
      </c>
      <c r="P78" s="1" t="str">
        <f t="shared" si="9"/>
        <v/>
      </c>
      <c r="T78" t="str">
        <f t="shared" si="12"/>
        <v>\I:</v>
      </c>
      <c r="U78" t="str">
        <f t="shared" ca="1" si="13"/>
        <v>ICE medium size diesel car -- 00%</v>
      </c>
      <c r="V78" s="46" t="s">
        <v>60</v>
      </c>
      <c r="W78" s="46" t="s">
        <v>61</v>
      </c>
    </row>
    <row r="79" spans="2:23" x14ac:dyDescent="0.25">
      <c r="J79" t="str">
        <f t="shared" si="3"/>
        <v>Trd_car_dsl</v>
      </c>
      <c r="K79" t="str">
        <f t="shared" si="4"/>
        <v>\I:</v>
      </c>
      <c r="L79" t="str">
        <f t="shared" si="5"/>
        <v>\I:</v>
      </c>
      <c r="M79" s="1" t="str">
        <f t="shared" si="6"/>
        <v/>
      </c>
      <c r="N79" s="1" t="str">
        <f t="shared" si="7"/>
        <v/>
      </c>
      <c r="O79" s="1" t="str">
        <f t="shared" si="8"/>
        <v/>
      </c>
      <c r="P79" s="1" t="str">
        <f t="shared" si="9"/>
        <v/>
      </c>
      <c r="T79" t="str">
        <f t="shared" si="12"/>
        <v>\I:</v>
      </c>
      <c r="U79" t="str">
        <f t="shared" ca="1" si="13"/>
        <v>ICE medium size diesel car -- 00%</v>
      </c>
      <c r="V79" s="46" t="s">
        <v>60</v>
      </c>
      <c r="W79" s="46" t="s">
        <v>61</v>
      </c>
    </row>
    <row r="80" spans="2:23" ht="15" customHeight="1" x14ac:dyDescent="0.25">
      <c r="B80" s="26" t="s">
        <v>13</v>
      </c>
      <c r="C80" s="26" t="s">
        <v>46</v>
      </c>
      <c r="D80" s="26"/>
      <c r="E80" s="26"/>
      <c r="F80" s="26"/>
      <c r="J80" t="str">
        <f t="shared" si="3"/>
        <v>Trd_car_dsl-hyb</v>
      </c>
      <c r="K80" t="str">
        <f t="shared" si="4"/>
        <v>\I:</v>
      </c>
      <c r="L80" t="str">
        <f t="shared" si="5"/>
        <v>\I:</v>
      </c>
      <c r="M80" s="1" t="str">
        <f t="shared" si="6"/>
        <v/>
      </c>
      <c r="N80" s="1" t="str">
        <f t="shared" si="7"/>
        <v/>
      </c>
      <c r="O80" s="1" t="str">
        <f t="shared" si="8"/>
        <v/>
      </c>
      <c r="P80" s="1" t="str">
        <f t="shared" si="9"/>
        <v/>
      </c>
      <c r="T80" t="str">
        <f t="shared" si="12"/>
        <v>\I:</v>
      </c>
      <c r="U80" t="str">
        <f t="shared" ca="1" si="13"/>
        <v>ICE medium size hybrid diesel car -- Reduction of specific energy consumption relative to 2015 diesel vehicle (%)</v>
      </c>
      <c r="V80" s="46" t="s">
        <v>60</v>
      </c>
      <c r="W80" s="46" t="s">
        <v>61</v>
      </c>
    </row>
    <row r="81" spans="2:23" x14ac:dyDescent="0.25">
      <c r="B81" s="26"/>
      <c r="C81" s="26"/>
      <c r="D81" s="26"/>
      <c r="E81" s="26"/>
      <c r="F81" s="26"/>
      <c r="J81" t="str">
        <f t="shared" si="3"/>
        <v>Trd_car_dsl-hyb</v>
      </c>
      <c r="K81" t="str">
        <f t="shared" si="4"/>
        <v>\I:</v>
      </c>
      <c r="L81" t="str">
        <f t="shared" si="5"/>
        <v>\I:</v>
      </c>
      <c r="M81" s="1" t="str">
        <f t="shared" si="6"/>
        <v/>
      </c>
      <c r="N81" s="1" t="str">
        <f t="shared" si="7"/>
        <v/>
      </c>
      <c r="O81" s="1" t="str">
        <f t="shared" si="8"/>
        <v/>
      </c>
      <c r="P81" s="1" t="str">
        <f t="shared" si="9"/>
        <v/>
      </c>
      <c r="T81" t="str">
        <f t="shared" ref="T81:T112" si="16">K81</f>
        <v>\I:</v>
      </c>
      <c r="U81" t="str">
        <f t="shared" ref="U81:U112" ca="1" si="17">OFFSET($S$1,MATCH(J81,$S$1:$S$11,0)-1,-1)&amp;" -- "&amp;TEXT(B81,"00%")</f>
        <v>ICE medium size hybrid diesel car -- 00%</v>
      </c>
      <c r="V81" s="46" t="s">
        <v>60</v>
      </c>
      <c r="W81" s="46" t="s">
        <v>61</v>
      </c>
    </row>
    <row r="82" spans="2:23" x14ac:dyDescent="0.25">
      <c r="B82" s="26"/>
      <c r="C82" s="26"/>
      <c r="D82" s="26"/>
      <c r="E82" s="26"/>
      <c r="F82" s="26"/>
      <c r="J82" t="str">
        <f t="shared" ref="J82:J145" si="18">IFERROR(VLOOKUP(C82,$R$1:$S$11,2,FALSE),J81)</f>
        <v>Trd_car_dsl-hyb</v>
      </c>
      <c r="K82" t="str">
        <f t="shared" ref="K82:K145" si="19">IFERROR(IF(VALUE(C82)&gt;2020,J82&amp;"_"&amp;TEXT(B82*100,"00"),"\I:"),"\I:")</f>
        <v>\I:</v>
      </c>
      <c r="L82" t="str">
        <f t="shared" ref="L82:L145" si="20">LEFT(K82,7)</f>
        <v>\I:</v>
      </c>
      <c r="M82" s="1" t="str">
        <f t="shared" ref="M82:M145" si="21">IF($K82="\I:","",C82)</f>
        <v/>
      </c>
      <c r="N82" s="1" t="str">
        <f t="shared" ref="N82:N145" si="22">IF($K82="\I:","",D82)</f>
        <v/>
      </c>
      <c r="O82" s="1" t="str">
        <f t="shared" ref="O82:O145" si="23">IF($K82="\I:","",E82)</f>
        <v/>
      </c>
      <c r="P82" s="1" t="str">
        <f t="shared" ref="P82:P145" si="24">IF($K82="\I:","",F82)</f>
        <v/>
      </c>
      <c r="T82" t="str">
        <f t="shared" si="16"/>
        <v>\I:</v>
      </c>
      <c r="U82" t="str">
        <f t="shared" ca="1" si="17"/>
        <v>ICE medium size hybrid diesel car -- 00%</v>
      </c>
      <c r="V82" s="46" t="s">
        <v>60</v>
      </c>
      <c r="W82" s="46" t="s">
        <v>61</v>
      </c>
    </row>
    <row r="83" spans="2:23" x14ac:dyDescent="0.2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8"/>
        <v>Trd_car_dsl-hyb</v>
      </c>
      <c r="K83" t="str">
        <f t="shared" si="19"/>
        <v>\I:</v>
      </c>
      <c r="L83" t="str">
        <f t="shared" si="20"/>
        <v>\I:</v>
      </c>
      <c r="M83" s="1" t="str">
        <f t="shared" si="21"/>
        <v/>
      </c>
      <c r="N83" s="1" t="str">
        <f t="shared" si="22"/>
        <v/>
      </c>
      <c r="O83" s="1" t="str">
        <f t="shared" si="23"/>
        <v/>
      </c>
      <c r="P83" s="1" t="str">
        <f t="shared" si="24"/>
        <v/>
      </c>
      <c r="T83" t="str">
        <f t="shared" si="16"/>
        <v>\I:</v>
      </c>
      <c r="U83" t="str">
        <f t="shared" ca="1" si="17"/>
        <v>ICE medium size hybrid diesel car -- 00%</v>
      </c>
      <c r="V83" s="46" t="s">
        <v>60</v>
      </c>
      <c r="W83" s="46" t="s">
        <v>61</v>
      </c>
    </row>
    <row r="84" spans="2:23" x14ac:dyDescent="0.2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5">$I$64*(1+B84)/$I$12</f>
        <v>1.3328203895920339</v>
      </c>
      <c r="J84" t="str">
        <f t="shared" si="18"/>
        <v>Trd_car_dsl-hyb</v>
      </c>
      <c r="K84" t="str">
        <f t="shared" si="19"/>
        <v>Trd_car_dsl-hyb_18</v>
      </c>
      <c r="L84" t="str">
        <f t="shared" si="20"/>
        <v>Trd_car</v>
      </c>
      <c r="M84" s="1">
        <f t="shared" si="21"/>
        <v>25058.749446887392</v>
      </c>
      <c r="N84" s="1">
        <f t="shared" si="22"/>
        <v>23982.688094196878</v>
      </c>
      <c r="O84" s="1">
        <f t="shared" si="23"/>
        <v>23982.688094196878</v>
      </c>
      <c r="P84" s="1">
        <f t="shared" si="24"/>
        <v>23982.688094196878</v>
      </c>
      <c r="T84" t="str">
        <f t="shared" si="16"/>
        <v>Trd_car_dsl-hyb_18</v>
      </c>
      <c r="U84" t="str">
        <f t="shared" ca="1" si="17"/>
        <v>ICE medium size hybrid diesel car -- 18%</v>
      </c>
      <c r="V84" s="46" t="s">
        <v>60</v>
      </c>
      <c r="W84" s="46" t="s">
        <v>61</v>
      </c>
    </row>
    <row r="85" spans="2:23" x14ac:dyDescent="0.2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5"/>
        <v>1.4460527808309704</v>
      </c>
      <c r="J85" t="str">
        <f t="shared" si="18"/>
        <v>Trd_car_dsl-hyb</v>
      </c>
      <c r="K85" t="str">
        <f t="shared" si="19"/>
        <v>Trd_car_dsl-hyb_28</v>
      </c>
      <c r="L85" t="str">
        <f t="shared" si="20"/>
        <v>Trd_car</v>
      </c>
      <c r="M85" s="1">
        <f t="shared" si="21"/>
        <v>25136.228037390247</v>
      </c>
      <c r="N85" s="1">
        <f t="shared" si="22"/>
        <v>24097.051052592684</v>
      </c>
      <c r="O85" s="1">
        <f t="shared" si="23"/>
        <v>24097.051052592684</v>
      </c>
      <c r="P85" s="1">
        <f t="shared" si="24"/>
        <v>24097.051052592684</v>
      </c>
      <c r="T85" t="str">
        <f t="shared" si="16"/>
        <v>Trd_car_dsl-hyb_28</v>
      </c>
      <c r="U85" t="str">
        <f t="shared" ca="1" si="17"/>
        <v>ICE medium size hybrid diesel car -- 28%</v>
      </c>
      <c r="V85" s="46" t="s">
        <v>60</v>
      </c>
      <c r="W85" s="46" t="s">
        <v>61</v>
      </c>
    </row>
    <row r="86" spans="2:23" x14ac:dyDescent="0.2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5"/>
        <v>1.5026689764504384</v>
      </c>
      <c r="J86" t="str">
        <f t="shared" si="18"/>
        <v>Trd_car_dsl-hyb</v>
      </c>
      <c r="K86" t="str">
        <f t="shared" si="19"/>
        <v>Trd_car_dsl-hyb_33</v>
      </c>
      <c r="L86" t="str">
        <f t="shared" si="20"/>
        <v>Trd_car</v>
      </c>
      <c r="M86" s="1">
        <f t="shared" si="21"/>
        <v>25231.536594060679</v>
      </c>
      <c r="N86" s="1">
        <f t="shared" si="22"/>
        <v>24214.514158081245</v>
      </c>
      <c r="O86" s="1">
        <f t="shared" si="23"/>
        <v>24214.514158081245</v>
      </c>
      <c r="P86" s="1">
        <f t="shared" si="24"/>
        <v>24214.514158081245</v>
      </c>
      <c r="T86" t="str">
        <f t="shared" si="16"/>
        <v>Trd_car_dsl-hyb_33</v>
      </c>
      <c r="U86" t="str">
        <f t="shared" ca="1" si="17"/>
        <v>ICE medium size hybrid diesel car -- 33%</v>
      </c>
      <c r="V86" s="46" t="s">
        <v>60</v>
      </c>
      <c r="W86" s="46" t="s">
        <v>61</v>
      </c>
    </row>
    <row r="87" spans="2:23" x14ac:dyDescent="0.2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5"/>
        <v>1.5592851720699068</v>
      </c>
      <c r="J87" t="str">
        <f t="shared" si="18"/>
        <v>Trd_car_dsl-hyb</v>
      </c>
      <c r="K87" t="str">
        <f t="shared" si="19"/>
        <v>Trd_car_dsl-hyb_38</v>
      </c>
      <c r="L87" t="str">
        <f t="shared" si="20"/>
        <v>Trd_car</v>
      </c>
      <c r="M87" s="1">
        <f t="shared" si="21"/>
        <v>25440.787752253254</v>
      </c>
      <c r="N87" s="1">
        <f t="shared" si="22"/>
        <v>24383.721556559107</v>
      </c>
      <c r="O87" s="1">
        <f t="shared" si="23"/>
        <v>24383.721556559107</v>
      </c>
      <c r="P87" s="1">
        <f t="shared" si="24"/>
        <v>24383.721556559107</v>
      </c>
      <c r="T87" t="str">
        <f t="shared" si="16"/>
        <v>Trd_car_dsl-hyb_38</v>
      </c>
      <c r="U87" t="str">
        <f t="shared" ca="1" si="17"/>
        <v>ICE medium size hybrid diesel car -- 38%</v>
      </c>
      <c r="V87" s="46" t="s">
        <v>60</v>
      </c>
      <c r="W87" s="46" t="s">
        <v>61</v>
      </c>
    </row>
    <row r="88" spans="2:23" x14ac:dyDescent="0.2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5"/>
        <v>1.615901367689375</v>
      </c>
      <c r="J88" t="str">
        <f t="shared" si="18"/>
        <v>Trd_car_dsl-hyb</v>
      </c>
      <c r="K88" t="str">
        <f t="shared" si="19"/>
        <v>Trd_car_dsl-hyb_43</v>
      </c>
      <c r="L88" t="str">
        <f t="shared" si="20"/>
        <v>Trd_car</v>
      </c>
      <c r="M88" s="1">
        <f t="shared" si="21"/>
        <v>25786.587067361659</v>
      </c>
      <c r="N88" s="1">
        <f t="shared" si="22"/>
        <v>24612.878998370325</v>
      </c>
      <c r="O88" s="1">
        <f t="shared" si="23"/>
        <v>24612.878998370325</v>
      </c>
      <c r="P88" s="1">
        <f t="shared" si="24"/>
        <v>24612.878998370325</v>
      </c>
      <c r="T88" t="str">
        <f t="shared" si="16"/>
        <v>Trd_car_dsl-hyb_43</v>
      </c>
      <c r="U88" t="str">
        <f t="shared" ca="1" si="17"/>
        <v>ICE medium size hybrid diesel car -- 43%</v>
      </c>
      <c r="V88" s="46" t="s">
        <v>60</v>
      </c>
      <c r="W88" s="46" t="s">
        <v>61</v>
      </c>
    </row>
    <row r="89" spans="2:23" x14ac:dyDescent="0.2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5"/>
        <v>1.6725175633088432</v>
      </c>
      <c r="J89" t="str">
        <f t="shared" si="18"/>
        <v>Trd_car_dsl-hyb</v>
      </c>
      <c r="K89" t="str">
        <f t="shared" si="19"/>
        <v>Trd_car_dsl-hyb_48</v>
      </c>
      <c r="L89" t="str">
        <f t="shared" si="20"/>
        <v>Trd_car</v>
      </c>
      <c r="M89" s="1">
        <f t="shared" si="21"/>
        <v>35085.421704049841</v>
      </c>
      <c r="N89" s="1">
        <f t="shared" si="22"/>
        <v>25042.689969756189</v>
      </c>
      <c r="O89" s="1">
        <f t="shared" si="23"/>
        <v>25042.689969756189</v>
      </c>
      <c r="P89" s="1">
        <f t="shared" si="24"/>
        <v>25042.689969756189</v>
      </c>
      <c r="T89" t="str">
        <f t="shared" si="16"/>
        <v>Trd_car_dsl-hyb_48</v>
      </c>
      <c r="U89" t="str">
        <f t="shared" ca="1" si="17"/>
        <v>ICE medium size hybrid diesel car -- 48%</v>
      </c>
      <c r="V89" s="46" t="s">
        <v>60</v>
      </c>
      <c r="W89" s="46" t="s">
        <v>61</v>
      </c>
    </row>
    <row r="90" spans="2:23" x14ac:dyDescent="0.2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5"/>
        <v>1.7291337589283113</v>
      </c>
      <c r="J90" t="str">
        <f t="shared" si="18"/>
        <v>Trd_car_dsl-hyb</v>
      </c>
      <c r="K90" t="str">
        <f t="shared" si="19"/>
        <v>Trd_car_dsl-hyb_53</v>
      </c>
      <c r="L90" t="str">
        <f t="shared" si="20"/>
        <v>Trd_car</v>
      </c>
      <c r="M90" s="1">
        <f t="shared" si="21"/>
        <v>117946.53601169698</v>
      </c>
      <c r="N90" s="1">
        <f t="shared" si="22"/>
        <v>32577.269819731118</v>
      </c>
      <c r="O90" s="1">
        <f t="shared" si="23"/>
        <v>32577.269819731118</v>
      </c>
      <c r="P90" s="1">
        <f t="shared" si="24"/>
        <v>32577.269819731118</v>
      </c>
      <c r="T90" t="str">
        <f t="shared" si="16"/>
        <v>Trd_car_dsl-hyb_53</v>
      </c>
      <c r="U90" t="str">
        <f t="shared" ca="1" si="17"/>
        <v>ICE medium size hybrid diesel car -- 53%</v>
      </c>
      <c r="V90" s="46" t="s">
        <v>60</v>
      </c>
      <c r="W90" s="46" t="s">
        <v>61</v>
      </c>
    </row>
    <row r="91" spans="2:23" x14ac:dyDescent="0.25">
      <c r="C91" s="8"/>
      <c r="D91" s="8"/>
      <c r="E91" s="8"/>
      <c r="F91" s="8"/>
      <c r="J91" t="str">
        <f t="shared" si="18"/>
        <v>Trd_car_dsl-hyb</v>
      </c>
      <c r="K91" t="str">
        <f t="shared" si="19"/>
        <v>\I:</v>
      </c>
      <c r="L91" t="str">
        <f t="shared" si="20"/>
        <v>\I:</v>
      </c>
      <c r="M91" s="1" t="str">
        <f t="shared" si="21"/>
        <v/>
      </c>
      <c r="N91" s="1" t="str">
        <f t="shared" si="22"/>
        <v/>
      </c>
      <c r="O91" s="1" t="str">
        <f t="shared" si="23"/>
        <v/>
      </c>
      <c r="P91" s="1" t="str">
        <f t="shared" si="24"/>
        <v/>
      </c>
      <c r="T91" t="str">
        <f t="shared" si="16"/>
        <v>\I:</v>
      </c>
      <c r="U91" t="str">
        <f t="shared" ca="1" si="17"/>
        <v>ICE medium size hybrid diesel car -- 00%</v>
      </c>
      <c r="V91" s="46" t="s">
        <v>60</v>
      </c>
      <c r="W91" s="46" t="s">
        <v>61</v>
      </c>
    </row>
    <row r="92" spans="2:23" x14ac:dyDescent="0.25">
      <c r="J92" t="str">
        <f t="shared" si="18"/>
        <v>Trd_car_dsl-hyb</v>
      </c>
      <c r="K92" t="str">
        <f t="shared" si="19"/>
        <v>\I:</v>
      </c>
      <c r="L92" t="str">
        <f t="shared" si="20"/>
        <v>\I:</v>
      </c>
      <c r="M92" s="1" t="str">
        <f t="shared" si="21"/>
        <v/>
      </c>
      <c r="N92" s="1" t="str">
        <f t="shared" si="22"/>
        <v/>
      </c>
      <c r="O92" s="1" t="str">
        <f t="shared" si="23"/>
        <v/>
      </c>
      <c r="P92" s="1" t="str">
        <f t="shared" si="24"/>
        <v/>
      </c>
      <c r="T92" t="str">
        <f t="shared" si="16"/>
        <v>\I:</v>
      </c>
      <c r="U92" t="str">
        <f t="shared" ca="1" si="17"/>
        <v>ICE medium size hybrid diesel car -- 00%</v>
      </c>
      <c r="V92" s="46" t="s">
        <v>60</v>
      </c>
      <c r="W92" s="46" t="s">
        <v>61</v>
      </c>
    </row>
    <row r="93" spans="2:23" x14ac:dyDescent="0.25">
      <c r="J93" t="str">
        <f t="shared" si="18"/>
        <v>Trd_car_dsl-hyb</v>
      </c>
      <c r="K93" t="str">
        <f t="shared" si="19"/>
        <v>\I:</v>
      </c>
      <c r="L93" t="str">
        <f t="shared" si="20"/>
        <v>\I:</v>
      </c>
      <c r="M93" s="1" t="str">
        <f t="shared" si="21"/>
        <v/>
      </c>
      <c r="N93" s="1" t="str">
        <f t="shared" si="22"/>
        <v/>
      </c>
      <c r="O93" s="1" t="str">
        <f t="shared" si="23"/>
        <v/>
      </c>
      <c r="P93" s="1" t="str">
        <f t="shared" si="24"/>
        <v/>
      </c>
      <c r="T93" t="str">
        <f t="shared" si="16"/>
        <v>\I:</v>
      </c>
      <c r="U93" t="str">
        <f t="shared" ca="1" si="17"/>
        <v>ICE medium size hybrid diesel car -- 00%</v>
      </c>
      <c r="V93" s="46" t="s">
        <v>60</v>
      </c>
      <c r="W93" s="46" t="s">
        <v>61</v>
      </c>
    </row>
    <row r="94" spans="2:23" x14ac:dyDescent="0.25">
      <c r="J94" t="str">
        <f t="shared" si="18"/>
        <v>Trd_car_dsl-hyb</v>
      </c>
      <c r="K94" t="str">
        <f t="shared" si="19"/>
        <v>\I:</v>
      </c>
      <c r="L94" t="str">
        <f t="shared" si="20"/>
        <v>\I:</v>
      </c>
      <c r="M94" s="1" t="str">
        <f t="shared" si="21"/>
        <v/>
      </c>
      <c r="N94" s="1" t="str">
        <f t="shared" si="22"/>
        <v/>
      </c>
      <c r="O94" s="1" t="str">
        <f t="shared" si="23"/>
        <v/>
      </c>
      <c r="P94" s="1" t="str">
        <f t="shared" si="24"/>
        <v/>
      </c>
      <c r="T94" t="str">
        <f t="shared" si="16"/>
        <v>\I:</v>
      </c>
      <c r="U94" t="str">
        <f t="shared" ca="1" si="17"/>
        <v>ICE medium size hybrid diesel car -- 00%</v>
      </c>
      <c r="V94" s="46" t="s">
        <v>60</v>
      </c>
      <c r="W94" s="46" t="s">
        <v>61</v>
      </c>
    </row>
    <row r="95" spans="2:23" ht="15" customHeight="1" x14ac:dyDescent="0.25">
      <c r="B95" s="26" t="s">
        <v>13</v>
      </c>
      <c r="C95" s="26" t="s">
        <v>47</v>
      </c>
      <c r="D95" s="26"/>
      <c r="E95" s="26"/>
      <c r="F95" s="26"/>
      <c r="J95" t="str">
        <f t="shared" si="18"/>
        <v>Trd_car_dsl-pih</v>
      </c>
      <c r="K95" t="str">
        <f t="shared" si="19"/>
        <v>\I:</v>
      </c>
      <c r="L95" t="str">
        <f t="shared" si="20"/>
        <v>\I:</v>
      </c>
      <c r="M95" s="1" t="str">
        <f t="shared" si="21"/>
        <v/>
      </c>
      <c r="N95" s="1" t="str">
        <f t="shared" si="22"/>
        <v/>
      </c>
      <c r="O95" s="1" t="str">
        <f t="shared" si="23"/>
        <v/>
      </c>
      <c r="P95" s="1" t="str">
        <f t="shared" si="24"/>
        <v/>
      </c>
      <c r="T95" t="str">
        <f t="shared" si="16"/>
        <v>\I:</v>
      </c>
      <c r="U95" t="str">
        <f t="shared" ca="1" si="17"/>
        <v>ICE medium size plug-in hybrid diesel car -- Reduction of specific energy consumption relative to 2015 diesel vehicle (%)</v>
      </c>
      <c r="V95" s="46" t="s">
        <v>60</v>
      </c>
      <c r="W95" s="46" t="s">
        <v>61</v>
      </c>
    </row>
    <row r="96" spans="2:23" x14ac:dyDescent="0.25">
      <c r="B96" s="26"/>
      <c r="C96" s="26"/>
      <c r="D96" s="26"/>
      <c r="E96" s="26"/>
      <c r="F96" s="26"/>
      <c r="J96" t="str">
        <f t="shared" si="18"/>
        <v>Trd_car_dsl-pih</v>
      </c>
      <c r="K96" t="str">
        <f t="shared" si="19"/>
        <v>\I:</v>
      </c>
      <c r="L96" t="str">
        <f t="shared" si="20"/>
        <v>\I:</v>
      </c>
      <c r="M96" s="1" t="str">
        <f t="shared" si="21"/>
        <v/>
      </c>
      <c r="N96" s="1" t="str">
        <f t="shared" si="22"/>
        <v/>
      </c>
      <c r="O96" s="1" t="str">
        <f t="shared" si="23"/>
        <v/>
      </c>
      <c r="P96" s="1" t="str">
        <f t="shared" si="24"/>
        <v/>
      </c>
      <c r="T96" t="str">
        <f t="shared" si="16"/>
        <v>\I:</v>
      </c>
      <c r="U96" t="str">
        <f t="shared" ca="1" si="17"/>
        <v>ICE medium size plug-in hybrid diesel car -- 00%</v>
      </c>
      <c r="V96" s="46" t="s">
        <v>60</v>
      </c>
      <c r="W96" s="46" t="s">
        <v>61</v>
      </c>
    </row>
    <row r="97" spans="2:23" x14ac:dyDescent="0.25">
      <c r="B97" s="26"/>
      <c r="C97" s="26"/>
      <c r="D97" s="26"/>
      <c r="E97" s="26"/>
      <c r="F97" s="26"/>
      <c r="J97" t="str">
        <f t="shared" si="18"/>
        <v>Trd_car_dsl-pih</v>
      </c>
      <c r="K97" t="str">
        <f t="shared" si="19"/>
        <v>\I:</v>
      </c>
      <c r="L97" t="str">
        <f t="shared" si="20"/>
        <v>\I:</v>
      </c>
      <c r="M97" s="1" t="str">
        <f t="shared" si="21"/>
        <v/>
      </c>
      <c r="N97" s="1" t="str">
        <f t="shared" si="22"/>
        <v/>
      </c>
      <c r="O97" s="1" t="str">
        <f t="shared" si="23"/>
        <v/>
      </c>
      <c r="P97" s="1" t="str">
        <f t="shared" si="24"/>
        <v/>
      </c>
      <c r="T97" t="str">
        <f t="shared" si="16"/>
        <v>\I:</v>
      </c>
      <c r="U97" t="str">
        <f t="shared" ca="1" si="17"/>
        <v>ICE medium size plug-in hybrid diesel car -- 00%</v>
      </c>
      <c r="V97" s="46" t="s">
        <v>60</v>
      </c>
      <c r="W97" s="46" t="s">
        <v>61</v>
      </c>
    </row>
    <row r="98" spans="2:23" x14ac:dyDescent="0.2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8"/>
        <v>Trd_car_dsl-pih</v>
      </c>
      <c r="K98" t="str">
        <f t="shared" si="19"/>
        <v>\I:</v>
      </c>
      <c r="L98" t="str">
        <f t="shared" si="20"/>
        <v>\I:</v>
      </c>
      <c r="M98" s="1" t="str">
        <f t="shared" si="21"/>
        <v/>
      </c>
      <c r="N98" s="1" t="str">
        <f t="shared" si="22"/>
        <v/>
      </c>
      <c r="O98" s="1" t="str">
        <f t="shared" si="23"/>
        <v/>
      </c>
      <c r="P98" s="1" t="str">
        <f t="shared" si="24"/>
        <v/>
      </c>
      <c r="T98" t="str">
        <f t="shared" si="16"/>
        <v>\I:</v>
      </c>
      <c r="U98" t="str">
        <f t="shared" ca="1" si="17"/>
        <v>ICE medium size plug-in hybrid diesel car -- 00%</v>
      </c>
      <c r="V98" s="46" t="s">
        <v>60</v>
      </c>
      <c r="W98" s="46" t="s">
        <v>61</v>
      </c>
    </row>
    <row r="99" spans="2:23" x14ac:dyDescent="0.2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6">$I$64*(1+B99)/$I$12</f>
        <v>1.9195133799591215</v>
      </c>
      <c r="J99" t="str">
        <f t="shared" si="18"/>
        <v>Trd_car_dsl-pih</v>
      </c>
      <c r="K99" t="str">
        <f t="shared" si="19"/>
        <v>Trd_car_dsl-pih_70</v>
      </c>
      <c r="L99" t="str">
        <f t="shared" si="20"/>
        <v>Trd_car</v>
      </c>
      <c r="M99" s="1">
        <f t="shared" si="21"/>
        <v>29170.689298335768</v>
      </c>
      <c r="N99" s="1">
        <f t="shared" si="22"/>
        <v>25403.452965457287</v>
      </c>
      <c r="O99" s="1">
        <f t="shared" si="23"/>
        <v>24438.879933083659</v>
      </c>
      <c r="P99" s="1">
        <f t="shared" si="24"/>
        <v>24157.556668370016</v>
      </c>
      <c r="T99" t="str">
        <f t="shared" si="16"/>
        <v>Trd_car_dsl-pih_70</v>
      </c>
      <c r="U99" t="str">
        <f t="shared" ca="1" si="17"/>
        <v>ICE medium size plug-in hybrid diesel car -- 70%</v>
      </c>
      <c r="V99" s="46" t="s">
        <v>60</v>
      </c>
      <c r="W99" s="46" t="s">
        <v>61</v>
      </c>
    </row>
    <row r="100" spans="2:23" x14ac:dyDescent="0.2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6"/>
        <v>1.9308366190830153</v>
      </c>
      <c r="J100" t="str">
        <f t="shared" si="18"/>
        <v>Trd_car_dsl-pih</v>
      </c>
      <c r="K100" t="str">
        <f t="shared" si="19"/>
        <v>Trd_car_dsl-pih_71</v>
      </c>
      <c r="L100" t="str">
        <f t="shared" si="20"/>
        <v>Trd_car</v>
      </c>
      <c r="M100" s="1">
        <f t="shared" si="21"/>
        <v>29227.3194893523</v>
      </c>
      <c r="N100" s="1">
        <f t="shared" si="22"/>
        <v>25418.57900275648</v>
      </c>
      <c r="O100" s="1">
        <f t="shared" si="23"/>
        <v>24443.381708726338</v>
      </c>
      <c r="P100" s="1">
        <f t="shared" si="24"/>
        <v>24158.353590808889</v>
      </c>
      <c r="T100" t="str">
        <f t="shared" si="16"/>
        <v>Trd_car_dsl-pih_71</v>
      </c>
      <c r="U100" t="str">
        <f t="shared" ca="1" si="17"/>
        <v>ICE medium size plug-in hybrid diesel car -- 71%</v>
      </c>
      <c r="V100" s="46" t="s">
        <v>60</v>
      </c>
      <c r="W100" s="46" t="s">
        <v>61</v>
      </c>
    </row>
    <row r="101" spans="2:23" x14ac:dyDescent="0.2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6"/>
        <v>1.9421598582069088</v>
      </c>
      <c r="J101" t="str">
        <f t="shared" si="18"/>
        <v>Trd_car_dsl-pih</v>
      </c>
      <c r="K101" t="str">
        <f t="shared" si="19"/>
        <v>Trd_car_dsl-pih_72</v>
      </c>
      <c r="L101" t="str">
        <f t="shared" si="20"/>
        <v>Trd_car</v>
      </c>
      <c r="M101" s="1">
        <f t="shared" si="21"/>
        <v>29350.924945145052</v>
      </c>
      <c r="N101" s="1">
        <f t="shared" si="22"/>
        <v>25446.44760848951</v>
      </c>
      <c r="O101" s="1">
        <f t="shared" si="23"/>
        <v>24463.472262581123</v>
      </c>
      <c r="P101" s="1">
        <f t="shared" si="24"/>
        <v>24176.214830307879</v>
      </c>
      <c r="T101" t="str">
        <f t="shared" si="16"/>
        <v>Trd_car_dsl-pih_72</v>
      </c>
      <c r="U101" t="str">
        <f t="shared" ca="1" si="17"/>
        <v>ICE medium size plug-in hybrid diesel car -- 72%</v>
      </c>
      <c r="V101" s="46" t="s">
        <v>60</v>
      </c>
      <c r="W101" s="46" t="s">
        <v>61</v>
      </c>
    </row>
    <row r="102" spans="2:23" x14ac:dyDescent="0.2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6"/>
        <v>1.9534830973308024</v>
      </c>
      <c r="J102" t="str">
        <f t="shared" si="18"/>
        <v>Trd_car_dsl-pih</v>
      </c>
      <c r="K102" t="str">
        <f t="shared" si="19"/>
        <v>Trd_car_dsl-pih_73</v>
      </c>
      <c r="L102" t="str">
        <f t="shared" si="20"/>
        <v>Trd_car</v>
      </c>
      <c r="M102" s="1">
        <f t="shared" si="21"/>
        <v>29732.605591661752</v>
      </c>
      <c r="N102" s="1">
        <f t="shared" si="22"/>
        <v>25529.097039739194</v>
      </c>
      <c r="O102" s="1">
        <f t="shared" si="23"/>
        <v>24534.530061524409</v>
      </c>
      <c r="P102" s="1">
        <f t="shared" si="24"/>
        <v>24245.132804232093</v>
      </c>
      <c r="T102" t="str">
        <f t="shared" si="16"/>
        <v>Trd_car_dsl-pih_73</v>
      </c>
      <c r="U102" t="str">
        <f t="shared" ca="1" si="17"/>
        <v>ICE medium size plug-in hybrid diesel car -- 73%</v>
      </c>
      <c r="V102" s="46" t="s">
        <v>60</v>
      </c>
      <c r="W102" s="46" t="s">
        <v>61</v>
      </c>
    </row>
    <row r="103" spans="2:23" x14ac:dyDescent="0.2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6"/>
        <v>1.9648063364546962</v>
      </c>
      <c r="J103" t="str">
        <f t="shared" si="18"/>
        <v>Trd_car_dsl-pih</v>
      </c>
      <c r="K103" t="str">
        <f t="shared" si="19"/>
        <v>Trd_car_dsl-pih_74</v>
      </c>
      <c r="L103" t="str">
        <f t="shared" si="20"/>
        <v>Trd_car</v>
      </c>
      <c r="M103" s="1">
        <f t="shared" si="21"/>
        <v>30854.898128894667</v>
      </c>
      <c r="N103" s="1">
        <f t="shared" si="22"/>
        <v>25641.180824584691</v>
      </c>
      <c r="O103" s="1">
        <f t="shared" si="23"/>
        <v>24650.593231253646</v>
      </c>
      <c r="P103" s="1">
        <f t="shared" si="24"/>
        <v>24365.970127701381</v>
      </c>
      <c r="T103" t="str">
        <f t="shared" si="16"/>
        <v>Trd_car_dsl-pih_74</v>
      </c>
      <c r="U103" t="str">
        <f t="shared" ca="1" si="17"/>
        <v>ICE medium size plug-in hybrid diesel car -- 74%</v>
      </c>
      <c r="V103" s="46" t="s">
        <v>60</v>
      </c>
      <c r="W103" s="46" t="s">
        <v>61</v>
      </c>
    </row>
    <row r="104" spans="2:23" x14ac:dyDescent="0.2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6"/>
        <v>2.0129301027312443</v>
      </c>
      <c r="J104" t="str">
        <f t="shared" si="18"/>
        <v>Trd_car_dsl-pih</v>
      </c>
      <c r="K104" t="str">
        <f t="shared" si="19"/>
        <v>Trd_car_dsl-pih_78</v>
      </c>
      <c r="L104" t="str">
        <f t="shared" si="20"/>
        <v>Trd_car</v>
      </c>
      <c r="M104" s="1">
        <f t="shared" si="21"/>
        <v>103823.33204991944</v>
      </c>
      <c r="N104" s="1">
        <f t="shared" si="22"/>
        <v>26945.956736503344</v>
      </c>
      <c r="O104" s="1">
        <f t="shared" si="23"/>
        <v>25607.479304299755</v>
      </c>
      <c r="P104" s="1">
        <f t="shared" si="24"/>
        <v>25224.821920637864</v>
      </c>
      <c r="T104" t="str">
        <f t="shared" si="16"/>
        <v>Trd_car_dsl-pih_78</v>
      </c>
      <c r="U104" t="str">
        <f t="shared" ca="1" si="17"/>
        <v>ICE medium size plug-in hybrid diesel car -- 78%</v>
      </c>
      <c r="V104" s="46" t="s">
        <v>60</v>
      </c>
      <c r="W104" s="46" t="s">
        <v>61</v>
      </c>
    </row>
    <row r="105" spans="2:23" x14ac:dyDescent="0.2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6"/>
        <v>2.0185917222931908</v>
      </c>
      <c r="J105" t="str">
        <f t="shared" si="18"/>
        <v>Trd_car_dsl-pih</v>
      </c>
      <c r="K105" t="str">
        <f t="shared" si="19"/>
        <v>Trd_car_dsl-pih_78</v>
      </c>
      <c r="L105" t="str">
        <f t="shared" si="20"/>
        <v>Trd_car</v>
      </c>
      <c r="M105" s="1">
        <f t="shared" si="21"/>
        <v>111274.84784158415</v>
      </c>
      <c r="N105" s="1">
        <f t="shared" si="22"/>
        <v>46386.23008307883</v>
      </c>
      <c r="O105" s="1">
        <f t="shared" si="23"/>
        <v>44287.819786592394</v>
      </c>
      <c r="P105" s="1">
        <f t="shared" si="24"/>
        <v>44168.148201899094</v>
      </c>
      <c r="T105" t="str">
        <f t="shared" si="16"/>
        <v>Trd_car_dsl-pih_78</v>
      </c>
      <c r="U105" t="str">
        <f t="shared" ca="1" si="17"/>
        <v>ICE medium size plug-in hybrid diesel car -- 78%</v>
      </c>
      <c r="V105" s="46" t="s">
        <v>60</v>
      </c>
      <c r="W105" s="46" t="s">
        <v>61</v>
      </c>
    </row>
    <row r="106" spans="2:23" x14ac:dyDescent="0.25">
      <c r="C106" s="8"/>
      <c r="D106" s="8"/>
      <c r="E106" s="8"/>
      <c r="F106" s="8"/>
      <c r="J106" t="str">
        <f t="shared" si="18"/>
        <v>Trd_car_dsl-pih</v>
      </c>
      <c r="K106" t="str">
        <f t="shared" si="19"/>
        <v>\I:</v>
      </c>
      <c r="L106" t="str">
        <f t="shared" si="20"/>
        <v>\I:</v>
      </c>
      <c r="M106" s="1" t="str">
        <f t="shared" si="21"/>
        <v/>
      </c>
      <c r="N106" s="1" t="str">
        <f t="shared" si="22"/>
        <v/>
      </c>
      <c r="O106" s="1" t="str">
        <f t="shared" si="23"/>
        <v/>
      </c>
      <c r="P106" s="1" t="str">
        <f t="shared" si="24"/>
        <v/>
      </c>
      <c r="T106" t="str">
        <f t="shared" si="16"/>
        <v>\I:</v>
      </c>
      <c r="U106" t="str">
        <f t="shared" ca="1" si="17"/>
        <v>ICE medium size plug-in hybrid diesel car -- 00%</v>
      </c>
      <c r="V106" s="46" t="s">
        <v>60</v>
      </c>
      <c r="W106" s="46" t="s">
        <v>61</v>
      </c>
    </row>
    <row r="107" spans="2:23" x14ac:dyDescent="0.25">
      <c r="J107" t="str">
        <f t="shared" si="18"/>
        <v>Trd_car_dsl-pih</v>
      </c>
      <c r="K107" t="str">
        <f t="shared" si="19"/>
        <v>\I:</v>
      </c>
      <c r="L107" t="str">
        <f t="shared" si="20"/>
        <v>\I:</v>
      </c>
      <c r="M107" s="1" t="str">
        <f t="shared" si="21"/>
        <v/>
      </c>
      <c r="N107" s="1" t="str">
        <f t="shared" si="22"/>
        <v/>
      </c>
      <c r="O107" s="1" t="str">
        <f t="shared" si="23"/>
        <v/>
      </c>
      <c r="P107" s="1" t="str">
        <f t="shared" si="24"/>
        <v/>
      </c>
      <c r="T107" t="str">
        <f t="shared" si="16"/>
        <v>\I:</v>
      </c>
      <c r="U107" t="str">
        <f t="shared" ca="1" si="17"/>
        <v>ICE medium size plug-in hybrid diesel car -- 00%</v>
      </c>
      <c r="V107" s="46" t="s">
        <v>60</v>
      </c>
      <c r="W107" s="46" t="s">
        <v>61</v>
      </c>
    </row>
    <row r="108" spans="2:23" x14ac:dyDescent="0.25">
      <c r="J108" t="str">
        <f t="shared" si="18"/>
        <v>Trd_car_dsl-pih</v>
      </c>
      <c r="K108" t="str">
        <f t="shared" si="19"/>
        <v>\I:</v>
      </c>
      <c r="L108" t="str">
        <f t="shared" si="20"/>
        <v>\I:</v>
      </c>
      <c r="M108" s="1" t="str">
        <f t="shared" si="21"/>
        <v/>
      </c>
      <c r="N108" s="1" t="str">
        <f t="shared" si="22"/>
        <v/>
      </c>
      <c r="O108" s="1" t="str">
        <f t="shared" si="23"/>
        <v/>
      </c>
      <c r="P108" s="1" t="str">
        <f t="shared" si="24"/>
        <v/>
      </c>
      <c r="T108" t="str">
        <f t="shared" si="16"/>
        <v>\I:</v>
      </c>
      <c r="U108" t="str">
        <f t="shared" ca="1" si="17"/>
        <v>ICE medium size plug-in hybrid diesel car -- 00%</v>
      </c>
      <c r="V108" s="46" t="s">
        <v>60</v>
      </c>
      <c r="W108" s="46" t="s">
        <v>61</v>
      </c>
    </row>
    <row r="109" spans="2:23" x14ac:dyDescent="0.25">
      <c r="J109" t="str">
        <f t="shared" si="18"/>
        <v>Trd_car_dsl-pih</v>
      </c>
      <c r="K109" t="str">
        <f t="shared" si="19"/>
        <v>\I:</v>
      </c>
      <c r="L109" t="str">
        <f t="shared" si="20"/>
        <v>\I:</v>
      </c>
      <c r="M109" s="1" t="str">
        <f t="shared" si="21"/>
        <v/>
      </c>
      <c r="N109" s="1" t="str">
        <f t="shared" si="22"/>
        <v/>
      </c>
      <c r="O109" s="1" t="str">
        <f t="shared" si="23"/>
        <v/>
      </c>
      <c r="P109" s="1" t="str">
        <f t="shared" si="24"/>
        <v/>
      </c>
      <c r="T109" t="str">
        <f t="shared" si="16"/>
        <v>\I:</v>
      </c>
      <c r="U109" t="str">
        <f t="shared" ca="1" si="17"/>
        <v>ICE medium size plug-in hybrid diesel car -- 00%</v>
      </c>
      <c r="V109" s="46" t="s">
        <v>60</v>
      </c>
      <c r="W109" s="46" t="s">
        <v>61</v>
      </c>
    </row>
    <row r="110" spans="2:23" x14ac:dyDescent="0.25">
      <c r="J110" t="str">
        <f t="shared" si="18"/>
        <v>Trd_car_dsl-pih</v>
      </c>
      <c r="K110" t="str">
        <f t="shared" si="19"/>
        <v>\I:</v>
      </c>
      <c r="L110" t="str">
        <f t="shared" si="20"/>
        <v>\I:</v>
      </c>
      <c r="M110" s="1" t="str">
        <f t="shared" si="21"/>
        <v/>
      </c>
      <c r="N110" s="1" t="str">
        <f t="shared" si="22"/>
        <v/>
      </c>
      <c r="O110" s="1" t="str">
        <f t="shared" si="23"/>
        <v/>
      </c>
      <c r="P110" s="1" t="str">
        <f t="shared" si="24"/>
        <v/>
      </c>
      <c r="T110" t="str">
        <f t="shared" si="16"/>
        <v>\I:</v>
      </c>
      <c r="U110" t="str">
        <f t="shared" ca="1" si="17"/>
        <v>ICE medium size plug-in hybrid diesel car -- 00%</v>
      </c>
      <c r="V110" s="46" t="s">
        <v>60</v>
      </c>
      <c r="W110" s="46" t="s">
        <v>61</v>
      </c>
    </row>
    <row r="111" spans="2:23" x14ac:dyDescent="0.25">
      <c r="B111" s="13" t="s">
        <v>5</v>
      </c>
      <c r="J111" t="str">
        <f t="shared" si="18"/>
        <v>Trd_car_dsl-pih</v>
      </c>
      <c r="K111" t="str">
        <f t="shared" si="19"/>
        <v>\I:</v>
      </c>
      <c r="L111" t="str">
        <f t="shared" si="20"/>
        <v>\I:</v>
      </c>
      <c r="M111" s="1" t="str">
        <f t="shared" si="21"/>
        <v/>
      </c>
      <c r="N111" s="1" t="str">
        <f t="shared" si="22"/>
        <v/>
      </c>
      <c r="O111" s="1" t="str">
        <f t="shared" si="23"/>
        <v/>
      </c>
      <c r="P111" s="1" t="str">
        <f t="shared" si="24"/>
        <v/>
      </c>
      <c r="T111" t="str">
        <f t="shared" si="16"/>
        <v>\I:</v>
      </c>
      <c r="U111" t="str">
        <f t="shared" ca="1" si="17"/>
        <v>ICE medium size plug-in hybrid diesel car -- Reference values for medium size CNG</v>
      </c>
      <c r="V111" s="46" t="s">
        <v>60</v>
      </c>
      <c r="W111" s="46" t="s">
        <v>61</v>
      </c>
    </row>
    <row r="112" spans="2:23" x14ac:dyDescent="0.25">
      <c r="B112" s="25">
        <v>2015</v>
      </c>
      <c r="C112" s="25"/>
      <c r="D112" s="25"/>
      <c r="J112" t="str">
        <f t="shared" si="18"/>
        <v>Trd_car_dsl-pih</v>
      </c>
      <c r="K112" t="str">
        <f t="shared" si="19"/>
        <v>\I:</v>
      </c>
      <c r="L112" t="str">
        <f t="shared" si="20"/>
        <v>\I:</v>
      </c>
      <c r="M112" s="1" t="str">
        <f t="shared" si="21"/>
        <v/>
      </c>
      <c r="N112" s="1" t="str">
        <f t="shared" si="22"/>
        <v/>
      </c>
      <c r="O112" s="1" t="str">
        <f t="shared" si="23"/>
        <v/>
      </c>
      <c r="P112" s="1" t="str">
        <f t="shared" si="24"/>
        <v/>
      </c>
      <c r="T112" t="str">
        <f t="shared" si="16"/>
        <v>\I:</v>
      </c>
      <c r="U112" t="str">
        <f t="shared" ca="1" si="17"/>
        <v>ICE medium size plug-in hybrid diesel car -- 201500%</v>
      </c>
      <c r="V112" s="46" t="s">
        <v>60</v>
      </c>
      <c r="W112" s="46" t="s">
        <v>61</v>
      </c>
    </row>
    <row r="113" spans="2:23" x14ac:dyDescent="0.2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8"/>
        <v>Trd_car_dsl-pih</v>
      </c>
      <c r="K113" t="str">
        <f t="shared" si="19"/>
        <v>\I:</v>
      </c>
      <c r="L113" t="str">
        <f t="shared" si="20"/>
        <v>\I:</v>
      </c>
      <c r="M113" s="1" t="str">
        <f t="shared" si="21"/>
        <v/>
      </c>
      <c r="N113" s="1" t="str">
        <f t="shared" si="22"/>
        <v/>
      </c>
      <c r="O113" s="1" t="str">
        <f t="shared" si="23"/>
        <v/>
      </c>
      <c r="P113" s="1" t="str">
        <f t="shared" si="24"/>
        <v/>
      </c>
      <c r="T113" t="str">
        <f t="shared" ref="T113:T144" si="27">K113</f>
        <v>\I:</v>
      </c>
      <c r="U113" t="str">
        <f t="shared" ref="U113:U144" ca="1" si="28">OFFSET($S$1,MATCH(J113,$S$1:$S$11,0)-1,-1)&amp;" -- "&amp;TEXT(B113,"00%")</f>
        <v>ICE medium size plug-in hybrid diesel car -- Energy consumption</v>
      </c>
      <c r="V113" s="46" t="s">
        <v>60</v>
      </c>
      <c r="W113" s="46" t="s">
        <v>61</v>
      </c>
    </row>
    <row r="114" spans="2:23" x14ac:dyDescent="0.25">
      <c r="B114" s="2" t="s">
        <v>9</v>
      </c>
      <c r="C114" s="14" t="s">
        <v>37</v>
      </c>
      <c r="D114" s="4">
        <v>21195.101271712261</v>
      </c>
      <c r="I114" s="20" t="s">
        <v>22</v>
      </c>
      <c r="J114" t="str">
        <f t="shared" si="18"/>
        <v>Trd_car_dsl-pih</v>
      </c>
      <c r="K114" t="str">
        <f t="shared" si="19"/>
        <v>\I:</v>
      </c>
      <c r="L114" t="str">
        <f t="shared" si="20"/>
        <v>\I:</v>
      </c>
      <c r="M114" s="1" t="str">
        <f t="shared" si="21"/>
        <v/>
      </c>
      <c r="N114" s="1" t="str">
        <f t="shared" si="22"/>
        <v/>
      </c>
      <c r="O114" s="1" t="str">
        <f t="shared" si="23"/>
        <v/>
      </c>
      <c r="P114" s="1" t="str">
        <f t="shared" si="24"/>
        <v/>
      </c>
      <c r="T114" t="str">
        <f t="shared" si="27"/>
        <v>\I:</v>
      </c>
      <c r="U114" t="str">
        <f t="shared" ca="1" si="28"/>
        <v>ICE medium size plug-in hybrid diesel car -- Capital cost</v>
      </c>
      <c r="V114" s="46" t="s">
        <v>60</v>
      </c>
      <c r="W114" s="46" t="s">
        <v>61</v>
      </c>
    </row>
    <row r="115" spans="2:23" x14ac:dyDescent="0.25">
      <c r="J115" t="str">
        <f t="shared" si="18"/>
        <v>Trd_car_dsl-pih</v>
      </c>
      <c r="K115" t="str">
        <f t="shared" si="19"/>
        <v>\I:</v>
      </c>
      <c r="L115" t="str">
        <f t="shared" si="20"/>
        <v>\I:</v>
      </c>
      <c r="M115" s="1" t="str">
        <f t="shared" si="21"/>
        <v/>
      </c>
      <c r="N115" s="1" t="str">
        <f t="shared" si="22"/>
        <v/>
      </c>
      <c r="O115" s="1" t="str">
        <f t="shared" si="23"/>
        <v/>
      </c>
      <c r="P115" s="1" t="str">
        <f t="shared" si="24"/>
        <v/>
      </c>
      <c r="T115" t="str">
        <f t="shared" si="27"/>
        <v>\I:</v>
      </c>
      <c r="U115" t="str">
        <f t="shared" ca="1" si="28"/>
        <v>ICE medium size plug-in hybrid diesel car -- 00%</v>
      </c>
      <c r="V115" s="46" t="s">
        <v>60</v>
      </c>
      <c r="W115" s="46" t="s">
        <v>61</v>
      </c>
    </row>
    <row r="116" spans="2:23" ht="15" customHeight="1" x14ac:dyDescent="0.25">
      <c r="B116" s="26" t="s">
        <v>14</v>
      </c>
      <c r="C116" s="26" t="s">
        <v>48</v>
      </c>
      <c r="D116" s="26"/>
      <c r="E116" s="26"/>
      <c r="F116" s="26"/>
      <c r="J116" t="str">
        <f t="shared" si="18"/>
        <v>Trd_car_cng</v>
      </c>
      <c r="K116" t="str">
        <f t="shared" si="19"/>
        <v>\I:</v>
      </c>
      <c r="L116" t="str">
        <f t="shared" si="20"/>
        <v>\I:</v>
      </c>
      <c r="M116" s="1" t="str">
        <f t="shared" si="21"/>
        <v/>
      </c>
      <c r="N116" s="1" t="str">
        <f t="shared" si="22"/>
        <v/>
      </c>
      <c r="O116" s="1" t="str">
        <f t="shared" si="23"/>
        <v/>
      </c>
      <c r="P116" s="1" t="str">
        <f t="shared" si="24"/>
        <v/>
      </c>
      <c r="T116" t="str">
        <f t="shared" si="27"/>
        <v>\I:</v>
      </c>
      <c r="U116" t="str">
        <f t="shared" ca="1" si="28"/>
        <v>ICE medium size CNG car -- Reduction of specific energy consumption relative to 2015 CNG vehicle (%)</v>
      </c>
      <c r="V116" s="46" t="s">
        <v>60</v>
      </c>
      <c r="W116" s="46" t="s">
        <v>61</v>
      </c>
    </row>
    <row r="117" spans="2:23" x14ac:dyDescent="0.25">
      <c r="B117" s="26"/>
      <c r="C117" s="26"/>
      <c r="D117" s="26"/>
      <c r="E117" s="26"/>
      <c r="F117" s="26"/>
      <c r="J117" t="str">
        <f t="shared" si="18"/>
        <v>Trd_car_cng</v>
      </c>
      <c r="K117" t="str">
        <f t="shared" si="19"/>
        <v>\I:</v>
      </c>
      <c r="L117" t="str">
        <f t="shared" si="20"/>
        <v>\I:</v>
      </c>
      <c r="M117" s="1" t="str">
        <f t="shared" si="21"/>
        <v/>
      </c>
      <c r="N117" s="1" t="str">
        <f t="shared" si="22"/>
        <v/>
      </c>
      <c r="O117" s="1" t="str">
        <f t="shared" si="23"/>
        <v/>
      </c>
      <c r="P117" s="1" t="str">
        <f t="shared" si="24"/>
        <v/>
      </c>
      <c r="T117" t="str">
        <f t="shared" si="27"/>
        <v>\I:</v>
      </c>
      <c r="U117" t="str">
        <f t="shared" ca="1" si="28"/>
        <v>ICE medium size CNG car -- 00%</v>
      </c>
      <c r="V117" s="46" t="s">
        <v>60</v>
      </c>
      <c r="W117" s="46" t="s">
        <v>61</v>
      </c>
    </row>
    <row r="118" spans="2:23" x14ac:dyDescent="0.25">
      <c r="B118" s="26"/>
      <c r="C118" s="26"/>
      <c r="D118" s="26"/>
      <c r="E118" s="26"/>
      <c r="F118" s="26"/>
      <c r="J118" t="str">
        <f t="shared" si="18"/>
        <v>Trd_car_cng</v>
      </c>
      <c r="K118" t="str">
        <f t="shared" si="19"/>
        <v>\I:</v>
      </c>
      <c r="L118" t="str">
        <f t="shared" si="20"/>
        <v>\I:</v>
      </c>
      <c r="M118" s="1" t="str">
        <f t="shared" si="21"/>
        <v/>
      </c>
      <c r="N118" s="1" t="str">
        <f t="shared" si="22"/>
        <v/>
      </c>
      <c r="O118" s="1" t="str">
        <f t="shared" si="23"/>
        <v/>
      </c>
      <c r="P118" s="1" t="str">
        <f t="shared" si="24"/>
        <v/>
      </c>
      <c r="T118" t="str">
        <f t="shared" si="27"/>
        <v>\I:</v>
      </c>
      <c r="U118" t="str">
        <f t="shared" ca="1" si="28"/>
        <v>ICE medium size CNG car -- 00%</v>
      </c>
      <c r="V118" s="46" t="s">
        <v>60</v>
      </c>
      <c r="W118" s="46" t="s">
        <v>61</v>
      </c>
    </row>
    <row r="119" spans="2:23" x14ac:dyDescent="0.2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8"/>
        <v>Trd_car_cng</v>
      </c>
      <c r="K119" s="13" t="str">
        <f>IFERROR(IF(VALUE(C119)&gt;200,J119&amp;"_"&amp;TEXT(B119*100,"00"),"\I:"),"\I:")</f>
        <v>Trd_car_cng_00</v>
      </c>
      <c r="L119" t="str">
        <f t="shared" si="20"/>
        <v>Trd_car</v>
      </c>
      <c r="M119" s="44">
        <f>D114</f>
        <v>21195.101271712261</v>
      </c>
      <c r="N119" s="1"/>
      <c r="O119" s="1"/>
      <c r="P119" s="1"/>
      <c r="T119" t="str">
        <f t="shared" si="27"/>
        <v>Trd_car_cng_00</v>
      </c>
      <c r="U119" t="str">
        <f t="shared" ca="1" si="28"/>
        <v>ICE medium size CNG car -- 00%</v>
      </c>
      <c r="V119" s="46" t="s">
        <v>60</v>
      </c>
      <c r="W119" s="46" t="s">
        <v>61</v>
      </c>
    </row>
    <row r="120" spans="2:23" x14ac:dyDescent="0.2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9">$I$113*(1+B120)/$I$12</f>
        <v>1.044337048963571</v>
      </c>
      <c r="J120" t="str">
        <f t="shared" si="18"/>
        <v>Trd_car_cng</v>
      </c>
      <c r="K120" t="str">
        <f t="shared" si="19"/>
        <v>Trd_car_cng_13</v>
      </c>
      <c r="L120" t="str">
        <f t="shared" si="20"/>
        <v>Trd_car</v>
      </c>
      <c r="M120" s="1">
        <f t="shared" si="21"/>
        <v>21459.322090127393</v>
      </c>
      <c r="N120" s="1">
        <f t="shared" si="22"/>
        <v>21265.946731911026</v>
      </c>
      <c r="O120" s="1">
        <f t="shared" si="23"/>
        <v>21265.946731911026</v>
      </c>
      <c r="P120" s="1">
        <f t="shared" si="24"/>
        <v>21265.946731911026</v>
      </c>
      <c r="T120" t="str">
        <f t="shared" si="27"/>
        <v>Trd_car_cng_13</v>
      </c>
      <c r="U120" t="str">
        <f t="shared" ca="1" si="28"/>
        <v>ICE medium size CNG car -- 13%</v>
      </c>
      <c r="V120" s="46" t="s">
        <v>60</v>
      </c>
      <c r="W120" s="46" t="s">
        <v>61</v>
      </c>
    </row>
    <row r="121" spans="2:23" x14ac:dyDescent="0.2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9"/>
        <v>1.1364608119385762</v>
      </c>
      <c r="J121" t="str">
        <f t="shared" si="18"/>
        <v>Trd_car_cng</v>
      </c>
      <c r="K121" t="str">
        <f t="shared" si="19"/>
        <v>Trd_car_cng_23</v>
      </c>
      <c r="L121" t="str">
        <f t="shared" si="20"/>
        <v>Trd_car</v>
      </c>
      <c r="M121" s="1">
        <f t="shared" si="21"/>
        <v>22275.169322530564</v>
      </c>
      <c r="N121" s="1">
        <f t="shared" si="22"/>
        <v>21526.899234547222</v>
      </c>
      <c r="O121" s="1">
        <f t="shared" si="23"/>
        <v>21526.899234547222</v>
      </c>
      <c r="P121" s="1">
        <f t="shared" si="24"/>
        <v>21526.899234547222</v>
      </c>
      <c r="T121" t="str">
        <f t="shared" si="27"/>
        <v>Trd_car_cng_23</v>
      </c>
      <c r="U121" t="str">
        <f t="shared" ca="1" si="28"/>
        <v>ICE medium size CNG car -- 23%</v>
      </c>
      <c r="V121" s="46" t="s">
        <v>60</v>
      </c>
      <c r="W121" s="46" t="s">
        <v>61</v>
      </c>
    </row>
    <row r="122" spans="2:23" x14ac:dyDescent="0.2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9"/>
        <v>1.2285845749135813</v>
      </c>
      <c r="J122" t="str">
        <f t="shared" si="18"/>
        <v>Trd_car_cng</v>
      </c>
      <c r="K122" t="str">
        <f t="shared" si="19"/>
        <v>Trd_car_cng_33</v>
      </c>
      <c r="L122" t="str">
        <f t="shared" si="20"/>
        <v>Trd_car</v>
      </c>
      <c r="M122" s="1">
        <f t="shared" si="21"/>
        <v>24038.316853611545</v>
      </c>
      <c r="N122" s="1">
        <f t="shared" si="22"/>
        <v>22158.198448730014</v>
      </c>
      <c r="O122" s="1">
        <f t="shared" si="23"/>
        <v>22158.198448730014</v>
      </c>
      <c r="P122" s="1">
        <f t="shared" si="24"/>
        <v>22158.198448730014</v>
      </c>
      <c r="T122" t="str">
        <f t="shared" si="27"/>
        <v>Trd_car_cng_33</v>
      </c>
      <c r="U122" t="str">
        <f t="shared" ca="1" si="28"/>
        <v>ICE medium size CNG car -- 33%</v>
      </c>
      <c r="V122" s="46" t="s">
        <v>60</v>
      </c>
      <c r="W122" s="46" t="s">
        <v>61</v>
      </c>
    </row>
    <row r="123" spans="2:23" x14ac:dyDescent="0.2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9"/>
        <v>1.2746464564010838</v>
      </c>
      <c r="J123" t="str">
        <f t="shared" si="18"/>
        <v>Trd_car_cng</v>
      </c>
      <c r="K123" t="str">
        <f t="shared" si="19"/>
        <v>Trd_car_cng_38</v>
      </c>
      <c r="L123" t="str">
        <f t="shared" si="20"/>
        <v>Trd_car</v>
      </c>
      <c r="M123" s="1">
        <f t="shared" si="21"/>
        <v>26551.64148524512</v>
      </c>
      <c r="N123" s="1">
        <f t="shared" si="22"/>
        <v>22891.340162374101</v>
      </c>
      <c r="O123" s="1">
        <f t="shared" si="23"/>
        <v>22891.340162374101</v>
      </c>
      <c r="P123" s="1">
        <f t="shared" si="24"/>
        <v>22891.340162374101</v>
      </c>
      <c r="T123" t="str">
        <f t="shared" si="27"/>
        <v>Trd_car_cng_38</v>
      </c>
      <c r="U123" t="str">
        <f t="shared" ca="1" si="28"/>
        <v>ICE medium size CNG car -- 38%</v>
      </c>
      <c r="V123" s="46" t="s">
        <v>60</v>
      </c>
      <c r="W123" s="46" t="s">
        <v>61</v>
      </c>
    </row>
    <row r="124" spans="2:23" x14ac:dyDescent="0.2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9"/>
        <v>1.3207083378885864</v>
      </c>
      <c r="J124" t="str">
        <f t="shared" si="18"/>
        <v>Trd_car_cng</v>
      </c>
      <c r="K124" t="str">
        <f t="shared" si="19"/>
        <v>Trd_car_cng_43</v>
      </c>
      <c r="L124" t="str">
        <f t="shared" si="20"/>
        <v>Trd_car</v>
      </c>
      <c r="M124" s="1">
        <f t="shared" si="21"/>
        <v>55820.796656475664</v>
      </c>
      <c r="N124" s="1">
        <f t="shared" si="22"/>
        <v>24704.254296116575</v>
      </c>
      <c r="O124" s="1">
        <f t="shared" si="23"/>
        <v>24704.254296116575</v>
      </c>
      <c r="P124" s="1">
        <f t="shared" si="24"/>
        <v>24704.254296116575</v>
      </c>
      <c r="T124" t="str">
        <f t="shared" si="27"/>
        <v>Trd_car_cng_43</v>
      </c>
      <c r="U124" t="str">
        <f t="shared" ca="1" si="28"/>
        <v>ICE medium size CNG car -- 43%</v>
      </c>
      <c r="V124" s="46" t="s">
        <v>60</v>
      </c>
      <c r="W124" s="46" t="s">
        <v>61</v>
      </c>
    </row>
    <row r="125" spans="2:23" x14ac:dyDescent="0.2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9"/>
        <v>1.3667702193760891</v>
      </c>
      <c r="J125" t="str">
        <f t="shared" si="18"/>
        <v>Trd_car_cng</v>
      </c>
      <c r="K125" t="str">
        <f t="shared" si="19"/>
        <v>Trd_car_cng_48</v>
      </c>
      <c r="L125" t="str">
        <f t="shared" si="20"/>
        <v>Trd_car</v>
      </c>
      <c r="M125" s="1">
        <f t="shared" si="21"/>
        <v>120999.11320000001</v>
      </c>
      <c r="N125" s="1">
        <f t="shared" si="22"/>
        <v>43178.298693603734</v>
      </c>
      <c r="O125" s="1">
        <f t="shared" si="23"/>
        <v>43178.298693603734</v>
      </c>
      <c r="P125" s="1">
        <f t="shared" si="24"/>
        <v>43178.298693603734</v>
      </c>
      <c r="T125" t="str">
        <f t="shared" si="27"/>
        <v>Trd_car_cng_48</v>
      </c>
      <c r="U125" t="str">
        <f t="shared" ca="1" si="28"/>
        <v>ICE medium size CNG car -- 48%</v>
      </c>
      <c r="V125" s="46" t="s">
        <v>60</v>
      </c>
      <c r="W125" s="46" t="s">
        <v>61</v>
      </c>
    </row>
    <row r="126" spans="2:23" x14ac:dyDescent="0.25">
      <c r="C126" s="8"/>
      <c r="D126" s="8"/>
      <c r="E126" s="8"/>
      <c r="F126" s="8"/>
      <c r="J126" t="str">
        <f t="shared" si="18"/>
        <v>Trd_car_cng</v>
      </c>
      <c r="K126" t="str">
        <f t="shared" si="19"/>
        <v>\I:</v>
      </c>
      <c r="L126" t="str">
        <f t="shared" si="20"/>
        <v>\I:</v>
      </c>
      <c r="M126" s="1" t="str">
        <f t="shared" si="21"/>
        <v/>
      </c>
      <c r="N126" s="1" t="str">
        <f t="shared" si="22"/>
        <v/>
      </c>
      <c r="O126" s="1" t="str">
        <f t="shared" si="23"/>
        <v/>
      </c>
      <c r="P126" s="1" t="str">
        <f t="shared" si="24"/>
        <v/>
      </c>
      <c r="T126" t="str">
        <f t="shared" si="27"/>
        <v>\I:</v>
      </c>
      <c r="U126" t="str">
        <f t="shared" ca="1" si="28"/>
        <v>ICE medium size CNG car -- 00%</v>
      </c>
      <c r="V126" s="46" t="s">
        <v>60</v>
      </c>
      <c r="W126" s="46" t="s">
        <v>61</v>
      </c>
    </row>
    <row r="127" spans="2:23" x14ac:dyDescent="0.25">
      <c r="J127" t="str">
        <f t="shared" si="18"/>
        <v>Trd_car_cng</v>
      </c>
      <c r="K127" t="str">
        <f t="shared" si="19"/>
        <v>\I:</v>
      </c>
      <c r="L127" t="str">
        <f t="shared" si="20"/>
        <v>\I:</v>
      </c>
      <c r="M127" s="1" t="str">
        <f t="shared" si="21"/>
        <v/>
      </c>
      <c r="N127" s="1" t="str">
        <f t="shared" si="22"/>
        <v/>
      </c>
      <c r="O127" s="1" t="str">
        <f t="shared" si="23"/>
        <v/>
      </c>
      <c r="P127" s="1" t="str">
        <f t="shared" si="24"/>
        <v/>
      </c>
      <c r="T127" t="str">
        <f t="shared" si="27"/>
        <v>\I:</v>
      </c>
      <c r="U127" t="str">
        <f t="shared" ca="1" si="28"/>
        <v>ICE medium size CNG car -- 00%</v>
      </c>
      <c r="V127" s="46" t="s">
        <v>60</v>
      </c>
      <c r="W127" s="46" t="s">
        <v>61</v>
      </c>
    </row>
    <row r="128" spans="2:23" x14ac:dyDescent="0.25">
      <c r="J128" t="str">
        <f t="shared" si="18"/>
        <v>Trd_car_cng</v>
      </c>
      <c r="K128" t="str">
        <f t="shared" si="19"/>
        <v>\I:</v>
      </c>
      <c r="L128" t="str">
        <f t="shared" si="20"/>
        <v>\I:</v>
      </c>
      <c r="M128" s="1" t="str">
        <f t="shared" si="21"/>
        <v/>
      </c>
      <c r="N128" s="1" t="str">
        <f t="shared" si="22"/>
        <v/>
      </c>
      <c r="O128" s="1" t="str">
        <f t="shared" si="23"/>
        <v/>
      </c>
      <c r="P128" s="1" t="str">
        <f t="shared" si="24"/>
        <v/>
      </c>
      <c r="T128" t="str">
        <f t="shared" si="27"/>
        <v>\I:</v>
      </c>
      <c r="U128" t="str">
        <f t="shared" ca="1" si="28"/>
        <v>ICE medium size CNG car -- 00%</v>
      </c>
      <c r="V128" s="46" t="s">
        <v>60</v>
      </c>
      <c r="W128" s="46" t="s">
        <v>61</v>
      </c>
    </row>
    <row r="129" spans="2:23" x14ac:dyDescent="0.25">
      <c r="J129" t="str">
        <f t="shared" si="18"/>
        <v>Trd_car_cng</v>
      </c>
      <c r="K129" t="str">
        <f t="shared" si="19"/>
        <v>\I:</v>
      </c>
      <c r="L129" t="str">
        <f t="shared" si="20"/>
        <v>\I:</v>
      </c>
      <c r="M129" s="1" t="str">
        <f t="shared" si="21"/>
        <v/>
      </c>
      <c r="N129" s="1" t="str">
        <f t="shared" si="22"/>
        <v/>
      </c>
      <c r="O129" s="1" t="str">
        <f t="shared" si="23"/>
        <v/>
      </c>
      <c r="P129" s="1" t="str">
        <f t="shared" si="24"/>
        <v/>
      </c>
      <c r="T129" t="str">
        <f t="shared" si="27"/>
        <v>\I:</v>
      </c>
      <c r="U129" t="str">
        <f t="shared" ca="1" si="28"/>
        <v>ICE medium size CNG car -- 00%</v>
      </c>
      <c r="V129" s="46" t="s">
        <v>60</v>
      </c>
      <c r="W129" s="46" t="s">
        <v>61</v>
      </c>
    </row>
    <row r="130" spans="2:23" x14ac:dyDescent="0.25">
      <c r="J130" t="str">
        <f t="shared" si="18"/>
        <v>Trd_car_cng</v>
      </c>
      <c r="K130" t="str">
        <f t="shared" si="19"/>
        <v>\I:</v>
      </c>
      <c r="L130" t="str">
        <f t="shared" si="20"/>
        <v>\I:</v>
      </c>
      <c r="M130" s="1" t="str">
        <f t="shared" si="21"/>
        <v/>
      </c>
      <c r="N130" s="1" t="str">
        <f t="shared" si="22"/>
        <v/>
      </c>
      <c r="O130" s="1" t="str">
        <f t="shared" si="23"/>
        <v/>
      </c>
      <c r="P130" s="1" t="str">
        <f t="shared" si="24"/>
        <v/>
      </c>
      <c r="T130" t="str">
        <f t="shared" si="27"/>
        <v>\I:</v>
      </c>
      <c r="U130" t="str">
        <f t="shared" ca="1" si="28"/>
        <v>ICE medium size CNG car -- 00%</v>
      </c>
      <c r="V130" s="46" t="s">
        <v>60</v>
      </c>
      <c r="W130" s="46" t="s">
        <v>61</v>
      </c>
    </row>
    <row r="131" spans="2:23" x14ac:dyDescent="0.25">
      <c r="B131" s="13" t="s">
        <v>6</v>
      </c>
      <c r="J131" t="str">
        <f t="shared" si="18"/>
        <v>Trd_car_cng</v>
      </c>
      <c r="K131" t="str">
        <f t="shared" si="19"/>
        <v>\I:</v>
      </c>
      <c r="L131" t="str">
        <f t="shared" si="20"/>
        <v>\I:</v>
      </c>
      <c r="M131" s="1" t="str">
        <f t="shared" si="21"/>
        <v/>
      </c>
      <c r="N131" s="1" t="str">
        <f t="shared" si="22"/>
        <v/>
      </c>
      <c r="O131" s="1" t="str">
        <f t="shared" si="23"/>
        <v/>
      </c>
      <c r="P131" s="1" t="str">
        <f t="shared" si="24"/>
        <v/>
      </c>
      <c r="T131" t="str">
        <f t="shared" si="27"/>
        <v>\I:</v>
      </c>
      <c r="U131" t="str">
        <f t="shared" ca="1" si="28"/>
        <v>ICE medium size CNG car -- Reference values for medium size LPG</v>
      </c>
      <c r="V131" s="46" t="s">
        <v>60</v>
      </c>
      <c r="W131" s="46" t="s">
        <v>61</v>
      </c>
    </row>
    <row r="132" spans="2:23" x14ac:dyDescent="0.25">
      <c r="B132" s="25">
        <v>2015</v>
      </c>
      <c r="C132" s="25"/>
      <c r="D132" s="25"/>
      <c r="J132" t="str">
        <f t="shared" si="18"/>
        <v>Trd_car_cng</v>
      </c>
      <c r="K132" t="str">
        <f t="shared" si="19"/>
        <v>\I:</v>
      </c>
      <c r="L132" t="str">
        <f t="shared" si="20"/>
        <v>\I:</v>
      </c>
      <c r="M132" s="1" t="str">
        <f t="shared" si="21"/>
        <v/>
      </c>
      <c r="N132" s="1" t="str">
        <f t="shared" si="22"/>
        <v/>
      </c>
      <c r="O132" s="1" t="str">
        <f t="shared" si="23"/>
        <v/>
      </c>
      <c r="P132" s="1" t="str">
        <f t="shared" si="24"/>
        <v/>
      </c>
      <c r="T132" t="str">
        <f t="shared" si="27"/>
        <v>\I:</v>
      </c>
      <c r="U132" t="str">
        <f t="shared" ca="1" si="28"/>
        <v>ICE medium size CNG car -- 201500%</v>
      </c>
      <c r="V132" s="46" t="s">
        <v>60</v>
      </c>
      <c r="W132" s="46" t="s">
        <v>61</v>
      </c>
    </row>
    <row r="133" spans="2:23" x14ac:dyDescent="0.2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8"/>
        <v>Trd_car_cng</v>
      </c>
      <c r="K133" t="str">
        <f t="shared" si="19"/>
        <v>\I:</v>
      </c>
      <c r="L133" t="str">
        <f t="shared" si="20"/>
        <v>\I:</v>
      </c>
      <c r="M133" s="1" t="str">
        <f t="shared" si="21"/>
        <v/>
      </c>
      <c r="N133" s="1" t="str">
        <f t="shared" si="22"/>
        <v/>
      </c>
      <c r="O133" s="1" t="str">
        <f t="shared" si="23"/>
        <v/>
      </c>
      <c r="P133" s="1" t="str">
        <f t="shared" si="24"/>
        <v/>
      </c>
      <c r="T133" t="str">
        <f t="shared" si="27"/>
        <v>\I:</v>
      </c>
      <c r="U133" t="str">
        <f t="shared" ca="1" si="28"/>
        <v>ICE medium size CNG car -- Energy consumption</v>
      </c>
      <c r="V133" s="46" t="s">
        <v>60</v>
      </c>
      <c r="W133" s="46" t="s">
        <v>61</v>
      </c>
    </row>
    <row r="134" spans="2:23" x14ac:dyDescent="0.25">
      <c r="B134" s="2" t="s">
        <v>9</v>
      </c>
      <c r="C134" s="14" t="s">
        <v>37</v>
      </c>
      <c r="D134" s="4">
        <v>20627.55767171226</v>
      </c>
      <c r="I134" s="20" t="s">
        <v>22</v>
      </c>
      <c r="J134" t="str">
        <f t="shared" si="18"/>
        <v>Trd_car_cng</v>
      </c>
      <c r="K134" t="str">
        <f t="shared" si="19"/>
        <v>\I:</v>
      </c>
      <c r="L134" t="str">
        <f t="shared" si="20"/>
        <v>\I:</v>
      </c>
      <c r="M134" s="1" t="str">
        <f t="shared" si="21"/>
        <v/>
      </c>
      <c r="N134" s="1" t="str">
        <f t="shared" si="22"/>
        <v/>
      </c>
      <c r="O134" s="1" t="str">
        <f t="shared" si="23"/>
        <v/>
      </c>
      <c r="P134" s="1" t="str">
        <f t="shared" si="24"/>
        <v/>
      </c>
      <c r="T134" t="str">
        <f t="shared" si="27"/>
        <v>\I:</v>
      </c>
      <c r="U134" t="str">
        <f t="shared" ca="1" si="28"/>
        <v>ICE medium size CNG car -- Capital cost</v>
      </c>
      <c r="V134" s="46" t="s">
        <v>60</v>
      </c>
      <c r="W134" s="46" t="s">
        <v>61</v>
      </c>
    </row>
    <row r="135" spans="2:23" x14ac:dyDescent="0.25">
      <c r="J135" t="str">
        <f t="shared" si="18"/>
        <v>Trd_car_cng</v>
      </c>
      <c r="K135" t="str">
        <f t="shared" si="19"/>
        <v>\I:</v>
      </c>
      <c r="L135" t="str">
        <f t="shared" si="20"/>
        <v>\I:</v>
      </c>
      <c r="M135" s="1" t="str">
        <f t="shared" si="21"/>
        <v/>
      </c>
      <c r="N135" s="1" t="str">
        <f t="shared" si="22"/>
        <v/>
      </c>
      <c r="O135" s="1" t="str">
        <f t="shared" si="23"/>
        <v/>
      </c>
      <c r="P135" s="1" t="str">
        <f t="shared" si="24"/>
        <v/>
      </c>
      <c r="T135" t="str">
        <f t="shared" si="27"/>
        <v>\I:</v>
      </c>
      <c r="U135" t="str">
        <f t="shared" ca="1" si="28"/>
        <v>ICE medium size CNG car -- 00%</v>
      </c>
      <c r="V135" s="46" t="s">
        <v>60</v>
      </c>
      <c r="W135" s="46" t="s">
        <v>61</v>
      </c>
    </row>
    <row r="136" spans="2:23" ht="15" customHeight="1" x14ac:dyDescent="0.25">
      <c r="B136" s="26" t="s">
        <v>15</v>
      </c>
      <c r="C136" s="26" t="s">
        <v>49</v>
      </c>
      <c r="D136" s="26"/>
      <c r="E136" s="26"/>
      <c r="F136" s="26"/>
      <c r="J136" t="str">
        <f t="shared" si="18"/>
        <v>\I:Trd_car_lpg</v>
      </c>
      <c r="K136" t="str">
        <f t="shared" si="19"/>
        <v>\I:</v>
      </c>
      <c r="L136" t="str">
        <f t="shared" si="20"/>
        <v>\I:</v>
      </c>
      <c r="M136" s="1" t="str">
        <f t="shared" si="21"/>
        <v/>
      </c>
      <c r="N136" s="1" t="str">
        <f t="shared" si="22"/>
        <v/>
      </c>
      <c r="O136" s="1" t="str">
        <f t="shared" si="23"/>
        <v/>
      </c>
      <c r="P136" s="1" t="str">
        <f t="shared" si="24"/>
        <v/>
      </c>
      <c r="T136" t="str">
        <f t="shared" si="27"/>
        <v>\I:</v>
      </c>
      <c r="U136" t="str">
        <f t="shared" ca="1" si="28"/>
        <v>ICE medium size LPG car -- Reduction of specific energy consumption relative to 2015 LPG vehicle (%)</v>
      </c>
      <c r="V136" s="46" t="s">
        <v>60</v>
      </c>
      <c r="W136" s="46" t="s">
        <v>61</v>
      </c>
    </row>
    <row r="137" spans="2:23" x14ac:dyDescent="0.25">
      <c r="B137" s="26"/>
      <c r="C137" s="26"/>
      <c r="D137" s="26"/>
      <c r="E137" s="26"/>
      <c r="F137" s="26"/>
      <c r="J137" t="str">
        <f t="shared" si="18"/>
        <v>\I:Trd_car_lpg</v>
      </c>
      <c r="K137" t="str">
        <f t="shared" si="19"/>
        <v>\I:</v>
      </c>
      <c r="L137" t="str">
        <f t="shared" si="20"/>
        <v>\I:</v>
      </c>
      <c r="M137" s="1" t="str">
        <f t="shared" si="21"/>
        <v/>
      </c>
      <c r="N137" s="1" t="str">
        <f t="shared" si="22"/>
        <v/>
      </c>
      <c r="O137" s="1" t="str">
        <f t="shared" si="23"/>
        <v/>
      </c>
      <c r="P137" s="1" t="str">
        <f t="shared" si="24"/>
        <v/>
      </c>
      <c r="T137" t="str">
        <f t="shared" si="27"/>
        <v>\I:</v>
      </c>
      <c r="U137" t="str">
        <f t="shared" ca="1" si="28"/>
        <v>ICE medium size LPG car -- 00%</v>
      </c>
      <c r="V137" s="46" t="s">
        <v>60</v>
      </c>
      <c r="W137" s="46" t="s">
        <v>61</v>
      </c>
    </row>
    <row r="138" spans="2:23" x14ac:dyDescent="0.25">
      <c r="B138" s="26"/>
      <c r="C138" s="26"/>
      <c r="D138" s="26"/>
      <c r="E138" s="26"/>
      <c r="F138" s="26"/>
      <c r="J138" t="str">
        <f t="shared" si="18"/>
        <v>\I:Trd_car_lpg</v>
      </c>
      <c r="K138" t="str">
        <f t="shared" si="19"/>
        <v>\I:</v>
      </c>
      <c r="L138" t="str">
        <f t="shared" si="20"/>
        <v>\I:</v>
      </c>
      <c r="M138" s="1" t="str">
        <f t="shared" si="21"/>
        <v/>
      </c>
      <c r="N138" s="1" t="str">
        <f t="shared" si="22"/>
        <v/>
      </c>
      <c r="O138" s="1" t="str">
        <f t="shared" si="23"/>
        <v/>
      </c>
      <c r="P138" s="1" t="str">
        <f t="shared" si="24"/>
        <v/>
      </c>
      <c r="T138" t="str">
        <f t="shared" si="27"/>
        <v>\I:</v>
      </c>
      <c r="U138" t="str">
        <f t="shared" ca="1" si="28"/>
        <v>ICE medium size LPG car -- 00%</v>
      </c>
      <c r="V138" s="46" t="s">
        <v>60</v>
      </c>
      <c r="W138" s="46" t="s">
        <v>61</v>
      </c>
    </row>
    <row r="139" spans="2:23" x14ac:dyDescent="0.2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8"/>
        <v>\I:Trd_car_lpg</v>
      </c>
      <c r="K139" t="str">
        <f t="shared" si="19"/>
        <v>\I:</v>
      </c>
      <c r="L139" t="str">
        <f t="shared" si="20"/>
        <v>\I:</v>
      </c>
      <c r="M139" s="1" t="str">
        <f t="shared" si="21"/>
        <v/>
      </c>
      <c r="N139" s="1" t="str">
        <f t="shared" si="22"/>
        <v/>
      </c>
      <c r="O139" s="1" t="str">
        <f t="shared" si="23"/>
        <v/>
      </c>
      <c r="P139" s="1" t="str">
        <f t="shared" si="24"/>
        <v/>
      </c>
      <c r="T139" t="str">
        <f t="shared" si="27"/>
        <v>\I:</v>
      </c>
      <c r="U139" t="str">
        <f t="shared" ca="1" si="28"/>
        <v>ICE medium size LPG car -- 00%</v>
      </c>
      <c r="V139" s="46" t="s">
        <v>60</v>
      </c>
      <c r="W139" s="46" t="s">
        <v>61</v>
      </c>
    </row>
    <row r="140" spans="2:23" x14ac:dyDescent="0.2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0">$I$133*(1+B140)/$I$12</f>
        <v>1.1566797001634286</v>
      </c>
      <c r="J140" t="str">
        <f t="shared" si="18"/>
        <v>\I:Trd_car_lpg</v>
      </c>
      <c r="K140" t="str">
        <f t="shared" si="19"/>
        <v>\I:Trd_car_lpg_13</v>
      </c>
      <c r="L140" t="str">
        <f t="shared" si="20"/>
        <v>\I:Trd_</v>
      </c>
      <c r="M140" s="1">
        <f t="shared" si="21"/>
        <v>20891.778490127392</v>
      </c>
      <c r="N140" s="1">
        <f t="shared" si="22"/>
        <v>20698.403131911025</v>
      </c>
      <c r="O140" s="1">
        <f t="shared" si="23"/>
        <v>20698.403131911025</v>
      </c>
      <c r="P140" s="1">
        <f t="shared" si="24"/>
        <v>20698.403131911025</v>
      </c>
      <c r="T140" t="str">
        <f t="shared" si="27"/>
        <v>\I:Trd_car_lpg_13</v>
      </c>
      <c r="U140" t="str">
        <f t="shared" ca="1" si="28"/>
        <v>ICE medium size LPG car -- 13%</v>
      </c>
      <c r="V140" s="46" t="s">
        <v>60</v>
      </c>
      <c r="W140" s="46" t="s">
        <v>61</v>
      </c>
    </row>
    <row r="141" spans="2:23" x14ac:dyDescent="0.2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0"/>
        <v>1.2587135087328041</v>
      </c>
      <c r="J141" t="str">
        <f t="shared" si="18"/>
        <v>\I:Trd_car_lpg</v>
      </c>
      <c r="K141" t="str">
        <f t="shared" si="19"/>
        <v>\I:Trd_car_lpg_23</v>
      </c>
      <c r="L141" t="str">
        <f t="shared" si="20"/>
        <v>\I:Trd_</v>
      </c>
      <c r="M141" s="1">
        <f t="shared" si="21"/>
        <v>21707.625722530564</v>
      </c>
      <c r="N141" s="1">
        <f t="shared" si="22"/>
        <v>20959.355634547221</v>
      </c>
      <c r="O141" s="1">
        <f t="shared" si="23"/>
        <v>20959.355634547221</v>
      </c>
      <c r="P141" s="1">
        <f t="shared" si="24"/>
        <v>20959.355634547221</v>
      </c>
      <c r="T141" t="str">
        <f t="shared" si="27"/>
        <v>\I:Trd_car_lpg_23</v>
      </c>
      <c r="U141" t="str">
        <f t="shared" ca="1" si="28"/>
        <v>ICE medium size LPG car -- 23%</v>
      </c>
      <c r="V141" s="46" t="s">
        <v>60</v>
      </c>
      <c r="W141" s="46" t="s">
        <v>61</v>
      </c>
    </row>
    <row r="142" spans="2:23" x14ac:dyDescent="0.2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0"/>
        <v>1.3607473173021796</v>
      </c>
      <c r="J142" t="str">
        <f t="shared" si="18"/>
        <v>\I:Trd_car_lpg</v>
      </c>
      <c r="K142" t="str">
        <f t="shared" si="19"/>
        <v>\I:Trd_car_lpg_33</v>
      </c>
      <c r="L142" t="str">
        <f t="shared" si="20"/>
        <v>\I:Trd_</v>
      </c>
      <c r="M142" s="1">
        <f t="shared" si="21"/>
        <v>23470.773253611544</v>
      </c>
      <c r="N142" s="1">
        <f t="shared" si="22"/>
        <v>21590.654848730013</v>
      </c>
      <c r="O142" s="1">
        <f t="shared" si="23"/>
        <v>21590.654848730013</v>
      </c>
      <c r="P142" s="1">
        <f t="shared" si="24"/>
        <v>21590.654848730013</v>
      </c>
      <c r="T142" t="str">
        <f t="shared" si="27"/>
        <v>\I:Trd_car_lpg_33</v>
      </c>
      <c r="U142" t="str">
        <f t="shared" ca="1" si="28"/>
        <v>ICE medium size LPG car -- 33%</v>
      </c>
      <c r="V142" s="46" t="s">
        <v>60</v>
      </c>
      <c r="W142" s="46" t="s">
        <v>61</v>
      </c>
    </row>
    <row r="143" spans="2:23" x14ac:dyDescent="0.2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0"/>
        <v>1.4117642215868675</v>
      </c>
      <c r="J143" t="str">
        <f t="shared" si="18"/>
        <v>\I:Trd_car_lpg</v>
      </c>
      <c r="K143" t="str">
        <f t="shared" si="19"/>
        <v>\I:Trd_car_lpg_38</v>
      </c>
      <c r="L143" t="str">
        <f t="shared" si="20"/>
        <v>\I:Trd_</v>
      </c>
      <c r="M143" s="1">
        <f t="shared" si="21"/>
        <v>25984.097885245119</v>
      </c>
      <c r="N143" s="1">
        <f t="shared" si="22"/>
        <v>22323.7965623741</v>
      </c>
      <c r="O143" s="1">
        <f t="shared" si="23"/>
        <v>22323.7965623741</v>
      </c>
      <c r="P143" s="1">
        <f t="shared" si="24"/>
        <v>22323.7965623741</v>
      </c>
      <c r="T143" t="str">
        <f t="shared" si="27"/>
        <v>\I:Trd_car_lpg_38</v>
      </c>
      <c r="U143" t="str">
        <f t="shared" ca="1" si="28"/>
        <v>ICE medium size LPG car -- 38%</v>
      </c>
      <c r="V143" s="46" t="s">
        <v>60</v>
      </c>
      <c r="W143" s="46" t="s">
        <v>61</v>
      </c>
    </row>
    <row r="144" spans="2:23" x14ac:dyDescent="0.2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0"/>
        <v>1.4627811258715553</v>
      </c>
      <c r="J144" t="str">
        <f t="shared" si="18"/>
        <v>\I:Trd_car_lpg</v>
      </c>
      <c r="K144" t="str">
        <f t="shared" si="19"/>
        <v>\I:Trd_car_lpg_43</v>
      </c>
      <c r="L144" t="str">
        <f t="shared" si="20"/>
        <v>\I:Trd_</v>
      </c>
      <c r="M144" s="1">
        <f t="shared" si="21"/>
        <v>55253.25305647566</v>
      </c>
      <c r="N144" s="1">
        <f t="shared" si="22"/>
        <v>24136.710696116577</v>
      </c>
      <c r="O144" s="1">
        <f t="shared" si="23"/>
        <v>24136.710696116577</v>
      </c>
      <c r="P144" s="1">
        <f t="shared" si="24"/>
        <v>24136.710696116577</v>
      </c>
      <c r="T144" t="str">
        <f t="shared" si="27"/>
        <v>\I:Trd_car_lpg_43</v>
      </c>
      <c r="U144" t="str">
        <f t="shared" ca="1" si="28"/>
        <v>ICE medium size LPG car -- 43%</v>
      </c>
      <c r="V144" s="46" t="s">
        <v>60</v>
      </c>
      <c r="W144" s="46" t="s">
        <v>61</v>
      </c>
    </row>
    <row r="145" spans="2:23" x14ac:dyDescent="0.2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0"/>
        <v>1.5137980301562433</v>
      </c>
      <c r="J145" t="str">
        <f t="shared" si="18"/>
        <v>\I:Trd_car_lpg</v>
      </c>
      <c r="K145" t="str">
        <f t="shared" si="19"/>
        <v>\I:Trd_car_lpg_48</v>
      </c>
      <c r="L145" t="str">
        <f t="shared" si="20"/>
        <v>\I:Trd_</v>
      </c>
      <c r="M145" s="1">
        <f t="shared" si="21"/>
        <v>120431.5696</v>
      </c>
      <c r="N145" s="1">
        <f t="shared" si="22"/>
        <v>42610.755093603737</v>
      </c>
      <c r="O145" s="1">
        <f t="shared" si="23"/>
        <v>42610.755093603737</v>
      </c>
      <c r="P145" s="1">
        <f t="shared" si="24"/>
        <v>42610.755093603737</v>
      </c>
      <c r="T145" t="str">
        <f t="shared" ref="T145:T176" si="31">K145</f>
        <v>\I:Trd_car_lpg_48</v>
      </c>
      <c r="U145" t="str">
        <f t="shared" ref="U145:U176" ca="1" si="32">OFFSET($S$1,MATCH(J145,$S$1:$S$11,0)-1,-1)&amp;" -- "&amp;TEXT(B145,"00%")</f>
        <v>ICE medium size LPG car -- 48%</v>
      </c>
      <c r="V145" s="46" t="s">
        <v>60</v>
      </c>
      <c r="W145" s="46" t="s">
        <v>61</v>
      </c>
    </row>
    <row r="146" spans="2:23" x14ac:dyDescent="0.25">
      <c r="C146" s="8"/>
      <c r="D146" s="8"/>
      <c r="E146" s="8"/>
      <c r="F146" s="8"/>
      <c r="J146" t="str">
        <f t="shared" ref="J146:J199" si="33">IFERROR(VLOOKUP(C146,$R$1:$S$11,2,FALSE),J145)</f>
        <v>\I:Trd_car_lpg</v>
      </c>
      <c r="K146" t="str">
        <f t="shared" ref="K146:K199" si="34">IFERROR(IF(VALUE(C146)&gt;2020,J146&amp;"_"&amp;TEXT(B146*100,"00"),"\I:"),"\I:")</f>
        <v>\I:</v>
      </c>
      <c r="L146" t="str">
        <f t="shared" ref="L146:L199" si="35">LEFT(K146,7)</f>
        <v>\I:</v>
      </c>
      <c r="M146" s="1" t="str">
        <f t="shared" ref="M146:M199" si="36">IF($K146="\I:","",C146)</f>
        <v/>
      </c>
      <c r="N146" s="1" t="str">
        <f t="shared" ref="N146:N199" si="37">IF($K146="\I:","",D146)</f>
        <v/>
      </c>
      <c r="O146" s="1" t="str">
        <f t="shared" ref="O146:O199" si="38">IF($K146="\I:","",E146)</f>
        <v/>
      </c>
      <c r="P146" s="1" t="str">
        <f t="shared" ref="P146:P199" si="39">IF($K146="\I:","",F146)</f>
        <v/>
      </c>
      <c r="T146" t="str">
        <f t="shared" si="31"/>
        <v>\I:</v>
      </c>
      <c r="U146" t="str">
        <f t="shared" ca="1" si="32"/>
        <v>ICE medium size LPG car -- 00%</v>
      </c>
      <c r="V146" s="46" t="s">
        <v>60</v>
      </c>
      <c r="W146" s="46" t="s">
        <v>61</v>
      </c>
    </row>
    <row r="147" spans="2:23" x14ac:dyDescent="0.25">
      <c r="J147" t="str">
        <f t="shared" si="33"/>
        <v>\I:Trd_car_lpg</v>
      </c>
      <c r="K147" t="str">
        <f t="shared" si="34"/>
        <v>\I:</v>
      </c>
      <c r="L147" t="str">
        <f t="shared" si="35"/>
        <v>\I:</v>
      </c>
      <c r="M147" s="1" t="str">
        <f t="shared" si="36"/>
        <v/>
      </c>
      <c r="N147" s="1" t="str">
        <f t="shared" si="37"/>
        <v/>
      </c>
      <c r="O147" s="1" t="str">
        <f t="shared" si="38"/>
        <v/>
      </c>
      <c r="P147" s="1" t="str">
        <f t="shared" si="39"/>
        <v/>
      </c>
      <c r="T147" t="str">
        <f t="shared" si="31"/>
        <v>\I:</v>
      </c>
      <c r="U147" t="str">
        <f t="shared" ca="1" si="32"/>
        <v>ICE medium size LPG car -- 00%</v>
      </c>
      <c r="V147" s="46" t="s">
        <v>60</v>
      </c>
      <c r="W147" s="46" t="s">
        <v>61</v>
      </c>
    </row>
    <row r="148" spans="2:23" x14ac:dyDescent="0.25">
      <c r="J148" t="str">
        <f t="shared" si="33"/>
        <v>\I:Trd_car_lpg</v>
      </c>
      <c r="K148" t="str">
        <f t="shared" si="34"/>
        <v>\I:</v>
      </c>
      <c r="L148" t="str">
        <f t="shared" si="35"/>
        <v>\I:</v>
      </c>
      <c r="M148" s="1" t="str">
        <f t="shared" si="36"/>
        <v/>
      </c>
      <c r="N148" s="1" t="str">
        <f t="shared" si="37"/>
        <v/>
      </c>
      <c r="O148" s="1" t="str">
        <f t="shared" si="38"/>
        <v/>
      </c>
      <c r="P148" s="1" t="str">
        <f t="shared" si="39"/>
        <v/>
      </c>
      <c r="T148" t="str">
        <f t="shared" si="31"/>
        <v>\I:</v>
      </c>
      <c r="U148" t="str">
        <f t="shared" ca="1" si="32"/>
        <v>ICE medium size LPG car -- 00%</v>
      </c>
      <c r="V148" s="46" t="s">
        <v>60</v>
      </c>
      <c r="W148" s="46" t="s">
        <v>61</v>
      </c>
    </row>
    <row r="149" spans="2:23" x14ac:dyDescent="0.25">
      <c r="J149" t="str">
        <f t="shared" si="33"/>
        <v>\I:Trd_car_lpg</v>
      </c>
      <c r="K149" t="str">
        <f t="shared" si="34"/>
        <v>\I:</v>
      </c>
      <c r="L149" t="str">
        <f t="shared" si="35"/>
        <v>\I:</v>
      </c>
      <c r="M149" s="1" t="str">
        <f t="shared" si="36"/>
        <v/>
      </c>
      <c r="N149" s="1" t="str">
        <f t="shared" si="37"/>
        <v/>
      </c>
      <c r="O149" s="1" t="str">
        <f t="shared" si="38"/>
        <v/>
      </c>
      <c r="P149" s="1" t="str">
        <f t="shared" si="39"/>
        <v/>
      </c>
      <c r="T149" t="str">
        <f t="shared" si="31"/>
        <v>\I:</v>
      </c>
      <c r="U149" t="str">
        <f t="shared" ca="1" si="32"/>
        <v>ICE medium size LPG car -- 00%</v>
      </c>
      <c r="V149" s="46" t="s">
        <v>60</v>
      </c>
      <c r="W149" s="46" t="s">
        <v>61</v>
      </c>
    </row>
    <row r="150" spans="2:23" x14ac:dyDescent="0.25">
      <c r="J150" t="str">
        <f t="shared" si="33"/>
        <v>\I:Trd_car_lpg</v>
      </c>
      <c r="K150" t="str">
        <f t="shared" si="34"/>
        <v>\I:</v>
      </c>
      <c r="L150" t="str">
        <f t="shared" si="35"/>
        <v>\I:</v>
      </c>
      <c r="M150" s="1" t="str">
        <f t="shared" si="36"/>
        <v/>
      </c>
      <c r="N150" s="1" t="str">
        <f t="shared" si="37"/>
        <v/>
      </c>
      <c r="O150" s="1" t="str">
        <f t="shared" si="38"/>
        <v/>
      </c>
      <c r="P150" s="1" t="str">
        <f t="shared" si="39"/>
        <v/>
      </c>
      <c r="T150" t="str">
        <f t="shared" si="31"/>
        <v>\I:</v>
      </c>
      <c r="U150" t="str">
        <f t="shared" ca="1" si="32"/>
        <v>ICE medium size LPG car -- 00%</v>
      </c>
      <c r="V150" s="46" t="s">
        <v>60</v>
      </c>
      <c r="W150" s="46" t="s">
        <v>61</v>
      </c>
    </row>
    <row r="151" spans="2:23" x14ac:dyDescent="0.25">
      <c r="B151" s="13" t="s">
        <v>7</v>
      </c>
      <c r="J151" t="str">
        <f t="shared" si="33"/>
        <v>\I:Trd_car_lpg</v>
      </c>
      <c r="K151" t="str">
        <f t="shared" si="34"/>
        <v>\I:</v>
      </c>
      <c r="L151" t="str">
        <f t="shared" si="35"/>
        <v>\I:</v>
      </c>
      <c r="M151" s="1" t="str">
        <f t="shared" si="36"/>
        <v/>
      </c>
      <c r="N151" s="1" t="str">
        <f t="shared" si="37"/>
        <v/>
      </c>
      <c r="O151" s="1" t="str">
        <f t="shared" si="38"/>
        <v/>
      </c>
      <c r="P151" s="1" t="str">
        <f t="shared" si="39"/>
        <v/>
      </c>
      <c r="T151" t="str">
        <f t="shared" si="31"/>
        <v>\I:</v>
      </c>
      <c r="U151" t="str">
        <f t="shared" ca="1" si="32"/>
        <v>ICE medium size LPG car -- Reference values for medium size E85 flex fuel</v>
      </c>
      <c r="V151" s="46" t="s">
        <v>60</v>
      </c>
      <c r="W151" s="46" t="s">
        <v>61</v>
      </c>
    </row>
    <row r="152" spans="2:23" x14ac:dyDescent="0.25">
      <c r="B152" s="25">
        <v>2015</v>
      </c>
      <c r="C152" s="25"/>
      <c r="D152" s="25"/>
      <c r="J152" t="str">
        <f t="shared" si="33"/>
        <v>\I:Trd_car_lpg</v>
      </c>
      <c r="K152" t="str">
        <f t="shared" si="34"/>
        <v>\I:</v>
      </c>
      <c r="L152" t="str">
        <f t="shared" si="35"/>
        <v>\I:</v>
      </c>
      <c r="M152" s="1" t="str">
        <f t="shared" si="36"/>
        <v/>
      </c>
      <c r="N152" s="1" t="str">
        <f t="shared" si="37"/>
        <v/>
      </c>
      <c r="O152" s="1" t="str">
        <f t="shared" si="38"/>
        <v/>
      </c>
      <c r="P152" s="1" t="str">
        <f t="shared" si="39"/>
        <v/>
      </c>
      <c r="T152" t="str">
        <f t="shared" si="31"/>
        <v>\I:</v>
      </c>
      <c r="U152" t="str">
        <f t="shared" ca="1" si="32"/>
        <v>ICE medium size LPG car -- 201500%</v>
      </c>
      <c r="V152" s="46" t="s">
        <v>60</v>
      </c>
      <c r="W152" s="46" t="s">
        <v>61</v>
      </c>
    </row>
    <row r="153" spans="2:23" x14ac:dyDescent="0.25">
      <c r="B153" s="2" t="s">
        <v>11</v>
      </c>
      <c r="C153" s="14" t="s">
        <v>1</v>
      </c>
      <c r="D153" s="3">
        <v>9.1999999999999993</v>
      </c>
      <c r="J153" t="str">
        <f t="shared" si="33"/>
        <v>\I:Trd_car_lpg</v>
      </c>
      <c r="K153" t="str">
        <f t="shared" si="34"/>
        <v>\I:</v>
      </c>
      <c r="L153" t="str">
        <f t="shared" si="35"/>
        <v>\I:</v>
      </c>
      <c r="M153" s="1" t="str">
        <f t="shared" si="36"/>
        <v/>
      </c>
      <c r="N153" s="1" t="str">
        <f t="shared" si="37"/>
        <v/>
      </c>
      <c r="O153" s="1" t="str">
        <f t="shared" si="38"/>
        <v/>
      </c>
      <c r="P153" s="1" t="str">
        <f t="shared" si="39"/>
        <v/>
      </c>
      <c r="T153" t="str">
        <f t="shared" si="31"/>
        <v>\I:</v>
      </c>
      <c r="U153" t="str">
        <f t="shared" ca="1" si="32"/>
        <v>ICE medium size LPG car -- Energy consumption</v>
      </c>
      <c r="V153" s="46" t="s">
        <v>60</v>
      </c>
      <c r="W153" s="46" t="s">
        <v>61</v>
      </c>
    </row>
    <row r="154" spans="2:23" x14ac:dyDescent="0.25">
      <c r="B154" s="2" t="s">
        <v>9</v>
      </c>
      <c r="C154" s="14" t="s">
        <v>37</v>
      </c>
      <c r="D154" s="4">
        <v>19587.047999999999</v>
      </c>
      <c r="J154" t="str">
        <f t="shared" si="33"/>
        <v>\I:Trd_car_lpg</v>
      </c>
      <c r="K154" t="str">
        <f t="shared" si="34"/>
        <v>\I:</v>
      </c>
      <c r="L154" t="str">
        <f t="shared" si="35"/>
        <v>\I:</v>
      </c>
      <c r="M154" s="1" t="str">
        <f t="shared" si="36"/>
        <v/>
      </c>
      <c r="N154" s="1" t="str">
        <f t="shared" si="37"/>
        <v/>
      </c>
      <c r="O154" s="1" t="str">
        <f t="shared" si="38"/>
        <v/>
      </c>
      <c r="P154" s="1" t="str">
        <f t="shared" si="39"/>
        <v/>
      </c>
      <c r="T154" t="str">
        <f t="shared" si="31"/>
        <v>\I:</v>
      </c>
      <c r="U154" t="str">
        <f t="shared" ca="1" si="32"/>
        <v>ICE medium size LPG car -- Capital cost</v>
      </c>
      <c r="V154" s="46" t="s">
        <v>60</v>
      </c>
      <c r="W154" s="46" t="s">
        <v>61</v>
      </c>
    </row>
    <row r="155" spans="2:23" x14ac:dyDescent="0.25">
      <c r="J155" t="str">
        <f t="shared" si="33"/>
        <v>\I:Trd_car_lpg</v>
      </c>
      <c r="K155" t="str">
        <f t="shared" si="34"/>
        <v>\I:</v>
      </c>
      <c r="L155" t="str">
        <f t="shared" si="35"/>
        <v>\I:</v>
      </c>
      <c r="M155" s="1" t="str">
        <f t="shared" si="36"/>
        <v/>
      </c>
      <c r="N155" s="1" t="str">
        <f t="shared" si="37"/>
        <v/>
      </c>
      <c r="O155" s="1" t="str">
        <f t="shared" si="38"/>
        <v/>
      </c>
      <c r="P155" s="1" t="str">
        <f t="shared" si="39"/>
        <v/>
      </c>
      <c r="T155" t="str">
        <f t="shared" si="31"/>
        <v>\I:</v>
      </c>
      <c r="U155" t="str">
        <f t="shared" ca="1" si="32"/>
        <v>ICE medium size LPG car -- 00%</v>
      </c>
      <c r="V155" s="46" t="s">
        <v>60</v>
      </c>
      <c r="W155" s="46" t="s">
        <v>61</v>
      </c>
    </row>
    <row r="156" spans="2:23" ht="15" customHeight="1" x14ac:dyDescent="0.25">
      <c r="B156" s="26" t="s">
        <v>17</v>
      </c>
      <c r="C156" s="26" t="s">
        <v>50</v>
      </c>
      <c r="D156" s="26"/>
      <c r="E156" s="26"/>
      <c r="F156" s="26"/>
      <c r="J156" t="str">
        <f t="shared" si="33"/>
        <v>\I:Trd_car_E85</v>
      </c>
      <c r="K156" t="str">
        <f t="shared" si="34"/>
        <v>\I:</v>
      </c>
      <c r="L156" t="str">
        <f t="shared" si="35"/>
        <v>\I:</v>
      </c>
      <c r="M156" s="1" t="str">
        <f t="shared" si="36"/>
        <v/>
      </c>
      <c r="N156" s="1" t="str">
        <f t="shared" si="37"/>
        <v/>
      </c>
      <c r="O156" s="1" t="str">
        <f t="shared" si="38"/>
        <v/>
      </c>
      <c r="P156" s="1" t="str">
        <f t="shared" si="39"/>
        <v/>
      </c>
      <c r="T156" t="str">
        <f t="shared" si="31"/>
        <v>\I:</v>
      </c>
      <c r="U156" t="str">
        <f t="shared" ca="1" si="32"/>
        <v>ICE medium size E85 flex-fuel car -- Reduction of specific energy consumption relative to 2015 E85 vehicle (%)</v>
      </c>
      <c r="V156" s="46" t="s">
        <v>60</v>
      </c>
      <c r="W156" s="46" t="s">
        <v>61</v>
      </c>
    </row>
    <row r="157" spans="2:23" x14ac:dyDescent="0.25">
      <c r="B157" s="26"/>
      <c r="C157" s="26"/>
      <c r="D157" s="26"/>
      <c r="E157" s="26"/>
      <c r="F157" s="26"/>
      <c r="J157" t="str">
        <f t="shared" si="33"/>
        <v>\I:Trd_car_E85</v>
      </c>
      <c r="K157" t="str">
        <f t="shared" si="34"/>
        <v>\I:</v>
      </c>
      <c r="L157" t="str">
        <f t="shared" si="35"/>
        <v>\I:</v>
      </c>
      <c r="M157" s="1" t="str">
        <f t="shared" si="36"/>
        <v/>
      </c>
      <c r="N157" s="1" t="str">
        <f t="shared" si="37"/>
        <v/>
      </c>
      <c r="O157" s="1" t="str">
        <f t="shared" si="38"/>
        <v/>
      </c>
      <c r="P157" s="1" t="str">
        <f t="shared" si="39"/>
        <v/>
      </c>
      <c r="T157" t="str">
        <f t="shared" si="31"/>
        <v>\I:</v>
      </c>
      <c r="U157" t="str">
        <f t="shared" ca="1" si="32"/>
        <v>ICE medium size E85 flex-fuel car -- 00%</v>
      </c>
      <c r="V157" s="46" t="s">
        <v>60</v>
      </c>
      <c r="W157" s="46" t="s">
        <v>61</v>
      </c>
    </row>
    <row r="158" spans="2:23" x14ac:dyDescent="0.25">
      <c r="B158" s="26"/>
      <c r="C158" s="26"/>
      <c r="D158" s="26"/>
      <c r="E158" s="26"/>
      <c r="F158" s="26"/>
      <c r="J158" t="str">
        <f t="shared" si="33"/>
        <v>\I:Trd_car_E85</v>
      </c>
      <c r="K158" t="str">
        <f t="shared" si="34"/>
        <v>\I:</v>
      </c>
      <c r="L158" t="str">
        <f t="shared" si="35"/>
        <v>\I:</v>
      </c>
      <c r="M158" s="1" t="str">
        <f t="shared" si="36"/>
        <v/>
      </c>
      <c r="N158" s="1" t="str">
        <f t="shared" si="37"/>
        <v/>
      </c>
      <c r="O158" s="1" t="str">
        <f t="shared" si="38"/>
        <v/>
      </c>
      <c r="P158" s="1" t="str">
        <f t="shared" si="39"/>
        <v/>
      </c>
      <c r="T158" t="str">
        <f t="shared" si="31"/>
        <v>\I:</v>
      </c>
      <c r="U158" t="str">
        <f t="shared" ca="1" si="32"/>
        <v>ICE medium size E85 flex-fuel car -- 00%</v>
      </c>
      <c r="V158" s="46" t="s">
        <v>60</v>
      </c>
      <c r="W158" s="46" t="s">
        <v>61</v>
      </c>
    </row>
    <row r="159" spans="2:23" x14ac:dyDescent="0.2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3"/>
        <v>\I:Trd_car_E85</v>
      </c>
      <c r="K159" t="str">
        <f t="shared" si="34"/>
        <v>\I:</v>
      </c>
      <c r="L159" t="str">
        <f t="shared" si="35"/>
        <v>\I:</v>
      </c>
      <c r="M159" s="1" t="str">
        <f t="shared" si="36"/>
        <v/>
      </c>
      <c r="N159" s="1" t="str">
        <f t="shared" si="37"/>
        <v/>
      </c>
      <c r="O159" s="1" t="str">
        <f t="shared" si="38"/>
        <v/>
      </c>
      <c r="P159" s="1" t="str">
        <f t="shared" si="39"/>
        <v/>
      </c>
      <c r="T159" t="str">
        <f t="shared" si="31"/>
        <v>\I:</v>
      </c>
      <c r="U159" t="str">
        <f t="shared" ca="1" si="32"/>
        <v>ICE medium size E85 flex-fuel car -- 00%</v>
      </c>
      <c r="V159" s="46" t="s">
        <v>60</v>
      </c>
      <c r="W159" s="46" t="s">
        <v>61</v>
      </c>
    </row>
    <row r="160" spans="2:23" x14ac:dyDescent="0.2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3"/>
        <v>\I:Trd_car_E85</v>
      </c>
      <c r="K160" t="str">
        <f t="shared" si="34"/>
        <v>\I:Trd_car_E85_13</v>
      </c>
      <c r="L160" t="str">
        <f t="shared" si="35"/>
        <v>\I:Trd_</v>
      </c>
      <c r="M160" s="1">
        <f t="shared" si="36"/>
        <v>19851.26881841513</v>
      </c>
      <c r="N160" s="1">
        <f t="shared" si="37"/>
        <v>19657.893460198764</v>
      </c>
      <c r="O160" s="1">
        <f t="shared" si="38"/>
        <v>19657.893460198764</v>
      </c>
      <c r="P160" s="1">
        <f t="shared" si="39"/>
        <v>19657.893460198764</v>
      </c>
      <c r="T160" t="str">
        <f t="shared" si="31"/>
        <v>\I:Trd_car_E85_13</v>
      </c>
      <c r="U160" t="str">
        <f t="shared" ca="1" si="32"/>
        <v>ICE medium size E85 flex-fuel car -- 13%</v>
      </c>
      <c r="V160" s="46" t="s">
        <v>60</v>
      </c>
      <c r="W160" s="46" t="s">
        <v>61</v>
      </c>
    </row>
    <row r="161" spans="2:23" x14ac:dyDescent="0.2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3"/>
        <v>\I:Trd_car_E85</v>
      </c>
      <c r="K161" t="str">
        <f t="shared" si="34"/>
        <v>\I:Trd_car_E85_23</v>
      </c>
      <c r="L161" t="str">
        <f t="shared" si="35"/>
        <v>\I:Trd_</v>
      </c>
      <c r="M161" s="1">
        <f t="shared" si="36"/>
        <v>20667.116050818302</v>
      </c>
      <c r="N161" s="1">
        <f t="shared" si="37"/>
        <v>19918.845962834959</v>
      </c>
      <c r="O161" s="1">
        <f t="shared" si="38"/>
        <v>19918.845962834959</v>
      </c>
      <c r="P161" s="1">
        <f t="shared" si="39"/>
        <v>19918.845962834959</v>
      </c>
      <c r="T161" t="str">
        <f t="shared" si="31"/>
        <v>\I:Trd_car_E85_23</v>
      </c>
      <c r="U161" t="str">
        <f t="shared" ca="1" si="32"/>
        <v>ICE medium size E85 flex-fuel car -- 23%</v>
      </c>
      <c r="V161" s="46" t="s">
        <v>60</v>
      </c>
      <c r="W161" s="46" t="s">
        <v>61</v>
      </c>
    </row>
    <row r="162" spans="2:23" x14ac:dyDescent="0.2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3"/>
        <v>\I:Trd_car_E85</v>
      </c>
      <c r="K162" t="str">
        <f t="shared" si="34"/>
        <v>\I:Trd_car_E85_33</v>
      </c>
      <c r="L162" t="str">
        <f t="shared" si="35"/>
        <v>\I:Trd_</v>
      </c>
      <c r="M162" s="1">
        <f t="shared" si="36"/>
        <v>22430.263581899282</v>
      </c>
      <c r="N162" s="1">
        <f t="shared" si="37"/>
        <v>20550.145177017752</v>
      </c>
      <c r="O162" s="1">
        <f t="shared" si="38"/>
        <v>20550.145177017752</v>
      </c>
      <c r="P162" s="1">
        <f t="shared" si="39"/>
        <v>20550.145177017752</v>
      </c>
      <c r="T162" t="str">
        <f t="shared" si="31"/>
        <v>\I:Trd_car_E85_33</v>
      </c>
      <c r="U162" t="str">
        <f t="shared" ca="1" si="32"/>
        <v>ICE medium size E85 flex-fuel car -- 33%</v>
      </c>
      <c r="V162" s="46" t="s">
        <v>60</v>
      </c>
      <c r="W162" s="46" t="s">
        <v>61</v>
      </c>
    </row>
    <row r="163" spans="2:23" x14ac:dyDescent="0.2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3"/>
        <v>\I:Trd_car_E85</v>
      </c>
      <c r="K163" t="str">
        <f t="shared" si="34"/>
        <v>\I:Trd_car_E85_38</v>
      </c>
      <c r="L163" t="str">
        <f t="shared" si="35"/>
        <v>\I:Trd_</v>
      </c>
      <c r="M163" s="1">
        <f t="shared" si="36"/>
        <v>24943.588213532857</v>
      </c>
      <c r="N163" s="1">
        <f t="shared" si="37"/>
        <v>21283.286890661839</v>
      </c>
      <c r="O163" s="1">
        <f t="shared" si="38"/>
        <v>21283.286890661839</v>
      </c>
      <c r="P163" s="1">
        <f t="shared" si="39"/>
        <v>21283.286890661839</v>
      </c>
      <c r="T163" t="str">
        <f t="shared" si="31"/>
        <v>\I:Trd_car_E85_38</v>
      </c>
      <c r="U163" t="str">
        <f t="shared" ca="1" si="32"/>
        <v>ICE medium size E85 flex-fuel car -- 38%</v>
      </c>
      <c r="V163" s="46" t="s">
        <v>60</v>
      </c>
      <c r="W163" s="46" t="s">
        <v>61</v>
      </c>
    </row>
    <row r="164" spans="2:23" ht="15" customHeight="1" x14ac:dyDescent="0.2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3"/>
        <v>\I:Trd_car_E85</v>
      </c>
      <c r="K164" t="str">
        <f t="shared" si="34"/>
        <v>\I:Trd_car_E85_43</v>
      </c>
      <c r="L164" t="str">
        <f t="shared" si="35"/>
        <v>\I:Trd_</v>
      </c>
      <c r="M164" s="1">
        <f t="shared" si="36"/>
        <v>54212.743384763395</v>
      </c>
      <c r="N164" s="1">
        <f t="shared" si="37"/>
        <v>23096.201024404312</v>
      </c>
      <c r="O164" s="1">
        <f t="shared" si="38"/>
        <v>23096.201024404312</v>
      </c>
      <c r="P164" s="1">
        <f t="shared" si="39"/>
        <v>23096.201024404312</v>
      </c>
      <c r="T164" t="str">
        <f t="shared" si="31"/>
        <v>\I:Trd_car_E85_43</v>
      </c>
      <c r="U164" t="str">
        <f t="shared" ca="1" si="32"/>
        <v>ICE medium size E85 flex-fuel car -- 43%</v>
      </c>
      <c r="V164" s="46" t="s">
        <v>60</v>
      </c>
      <c r="W164" s="46" t="s">
        <v>61</v>
      </c>
    </row>
    <row r="165" spans="2:23" x14ac:dyDescent="0.2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3"/>
        <v>\I:Trd_car_E85</v>
      </c>
      <c r="K165" t="str">
        <f t="shared" si="34"/>
        <v>\I:Trd_car_E85_48</v>
      </c>
      <c r="L165" t="str">
        <f t="shared" si="35"/>
        <v>\I:Trd_</v>
      </c>
      <c r="M165" s="1">
        <f t="shared" si="36"/>
        <v>119391.05992828774</v>
      </c>
      <c r="N165" s="1">
        <f t="shared" si="37"/>
        <v>41570.245421891479</v>
      </c>
      <c r="O165" s="1">
        <f t="shared" si="38"/>
        <v>41570.245421891479</v>
      </c>
      <c r="P165" s="1">
        <f t="shared" si="39"/>
        <v>41570.245421891479</v>
      </c>
      <c r="T165" t="str">
        <f t="shared" si="31"/>
        <v>\I:Trd_car_E85_48</v>
      </c>
      <c r="U165" t="str">
        <f t="shared" ca="1" si="32"/>
        <v>ICE medium size E85 flex-fuel car -- 48%</v>
      </c>
      <c r="V165" s="46" t="s">
        <v>60</v>
      </c>
      <c r="W165" s="46" t="s">
        <v>61</v>
      </c>
    </row>
    <row r="166" spans="2:23" x14ac:dyDescent="0.25">
      <c r="C166" s="8"/>
      <c r="D166" s="8"/>
      <c r="E166" s="8"/>
      <c r="F166" s="8"/>
      <c r="J166" t="str">
        <f t="shared" si="33"/>
        <v>\I:Trd_car_E85</v>
      </c>
      <c r="K166" t="str">
        <f t="shared" si="34"/>
        <v>\I:</v>
      </c>
      <c r="L166" t="str">
        <f t="shared" si="35"/>
        <v>\I:</v>
      </c>
      <c r="M166" s="1" t="str">
        <f t="shared" si="36"/>
        <v/>
      </c>
      <c r="N166" s="1" t="str">
        <f t="shared" si="37"/>
        <v/>
      </c>
      <c r="O166" s="1" t="str">
        <f t="shared" si="38"/>
        <v/>
      </c>
      <c r="P166" s="1" t="str">
        <f t="shared" si="39"/>
        <v/>
      </c>
      <c r="T166" t="str">
        <f t="shared" si="31"/>
        <v>\I:</v>
      </c>
      <c r="U166" t="str">
        <f t="shared" ca="1" si="32"/>
        <v>ICE medium size E85 flex-fuel car -- 00%</v>
      </c>
      <c r="V166" s="46" t="s">
        <v>60</v>
      </c>
      <c r="W166" s="46" t="s">
        <v>61</v>
      </c>
    </row>
    <row r="167" spans="2:23" x14ac:dyDescent="0.25">
      <c r="J167" t="str">
        <f t="shared" si="33"/>
        <v>\I:Trd_car_E85</v>
      </c>
      <c r="K167" t="str">
        <f t="shared" si="34"/>
        <v>\I:</v>
      </c>
      <c r="L167" t="str">
        <f t="shared" si="35"/>
        <v>\I:</v>
      </c>
      <c r="M167" s="1" t="str">
        <f t="shared" si="36"/>
        <v/>
      </c>
      <c r="N167" s="1" t="str">
        <f t="shared" si="37"/>
        <v/>
      </c>
      <c r="O167" s="1" t="str">
        <f t="shared" si="38"/>
        <v/>
      </c>
      <c r="P167" s="1" t="str">
        <f t="shared" si="39"/>
        <v/>
      </c>
      <c r="T167" t="str">
        <f t="shared" si="31"/>
        <v>\I:</v>
      </c>
      <c r="U167" t="str">
        <f t="shared" ca="1" si="32"/>
        <v>ICE medium size E85 flex-fuel car -- 00%</v>
      </c>
      <c r="V167" s="46" t="s">
        <v>60</v>
      </c>
      <c r="W167" s="46" t="s">
        <v>61</v>
      </c>
    </row>
    <row r="168" spans="2:23" x14ac:dyDescent="0.25">
      <c r="J168" t="str">
        <f t="shared" si="33"/>
        <v>\I:Trd_car_E85</v>
      </c>
      <c r="K168" t="str">
        <f t="shared" si="34"/>
        <v>\I:</v>
      </c>
      <c r="L168" t="str">
        <f t="shared" si="35"/>
        <v>\I:</v>
      </c>
      <c r="M168" s="1" t="str">
        <f t="shared" si="36"/>
        <v/>
      </c>
      <c r="N168" s="1" t="str">
        <f t="shared" si="37"/>
        <v/>
      </c>
      <c r="O168" s="1" t="str">
        <f t="shared" si="38"/>
        <v/>
      </c>
      <c r="P168" s="1" t="str">
        <f t="shared" si="39"/>
        <v/>
      </c>
      <c r="T168" t="str">
        <f t="shared" si="31"/>
        <v>\I:</v>
      </c>
      <c r="U168" t="str">
        <f t="shared" ca="1" si="32"/>
        <v>ICE medium size E85 flex-fuel car -- 00%</v>
      </c>
      <c r="V168" s="46" t="s">
        <v>60</v>
      </c>
      <c r="W168" s="46" t="s">
        <v>61</v>
      </c>
    </row>
    <row r="169" spans="2:23" x14ac:dyDescent="0.25">
      <c r="J169" t="str">
        <f t="shared" si="33"/>
        <v>\I:Trd_car_E85</v>
      </c>
      <c r="K169" t="str">
        <f t="shared" si="34"/>
        <v>\I:</v>
      </c>
      <c r="L169" t="str">
        <f t="shared" si="35"/>
        <v>\I:</v>
      </c>
      <c r="M169" s="1" t="str">
        <f t="shared" si="36"/>
        <v/>
      </c>
      <c r="N169" s="1" t="str">
        <f t="shared" si="37"/>
        <v/>
      </c>
      <c r="O169" s="1" t="str">
        <f t="shared" si="38"/>
        <v/>
      </c>
      <c r="P169" s="1" t="str">
        <f t="shared" si="39"/>
        <v/>
      </c>
      <c r="T169" t="str">
        <f t="shared" si="31"/>
        <v>\I:</v>
      </c>
      <c r="U169" t="str">
        <f t="shared" ca="1" si="32"/>
        <v>ICE medium size E85 flex-fuel car -- 00%</v>
      </c>
      <c r="V169" s="46" t="s">
        <v>60</v>
      </c>
      <c r="W169" s="46" t="s">
        <v>61</v>
      </c>
    </row>
    <row r="170" spans="2:23" ht="15" customHeight="1" x14ac:dyDescent="0.25">
      <c r="B170" s="25">
        <v>2020</v>
      </c>
      <c r="C170" s="25"/>
      <c r="D170" s="25"/>
      <c r="J170" t="str">
        <f t="shared" si="33"/>
        <v>\I:Trd_car_E85</v>
      </c>
      <c r="K170" t="str">
        <f t="shared" si="34"/>
        <v>\I:</v>
      </c>
      <c r="L170" t="str">
        <f t="shared" si="35"/>
        <v>\I:</v>
      </c>
      <c r="M170" s="1" t="str">
        <f t="shared" si="36"/>
        <v/>
      </c>
      <c r="N170" s="1" t="str">
        <f t="shared" si="37"/>
        <v/>
      </c>
      <c r="O170" s="1" t="str">
        <f t="shared" si="38"/>
        <v/>
      </c>
      <c r="P170" s="1" t="str">
        <f t="shared" si="39"/>
        <v/>
      </c>
      <c r="T170" t="str">
        <f t="shared" si="31"/>
        <v>\I:</v>
      </c>
      <c r="U170" t="str">
        <f t="shared" ca="1" si="32"/>
        <v>ICE medium size E85 flex-fuel car -- 202000%</v>
      </c>
      <c r="V170" s="46" t="s">
        <v>60</v>
      </c>
      <c r="W170" s="46" t="s">
        <v>61</v>
      </c>
    </row>
    <row r="171" spans="2:23" x14ac:dyDescent="0.2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3"/>
        <v>\I:Trd_car_E85</v>
      </c>
      <c r="K171" t="str">
        <f t="shared" si="34"/>
        <v>\I:</v>
      </c>
      <c r="L171" t="str">
        <f t="shared" si="35"/>
        <v>\I:</v>
      </c>
      <c r="M171" s="1" t="str">
        <f t="shared" si="36"/>
        <v/>
      </c>
      <c r="N171" s="1" t="str">
        <f t="shared" si="37"/>
        <v/>
      </c>
      <c r="O171" s="1" t="str">
        <f t="shared" si="38"/>
        <v/>
      </c>
      <c r="P171" s="1" t="str">
        <f t="shared" si="39"/>
        <v/>
      </c>
      <c r="T171" t="str">
        <f t="shared" si="31"/>
        <v>\I:</v>
      </c>
      <c r="U171" t="str">
        <f t="shared" ca="1" si="32"/>
        <v>ICE medium size E85 flex-fuel car -- Energy consumption οf Medium size battery electric car</v>
      </c>
      <c r="V171" s="46" t="s">
        <v>60</v>
      </c>
      <c r="W171" s="46" t="s">
        <v>61</v>
      </c>
    </row>
    <row r="172" spans="2:23" x14ac:dyDescent="0.25">
      <c r="I172" s="20" t="s">
        <v>22</v>
      </c>
      <c r="J172" t="str">
        <f t="shared" si="33"/>
        <v>\I:Trd_car_E85</v>
      </c>
      <c r="K172" t="str">
        <f t="shared" si="34"/>
        <v>\I:</v>
      </c>
      <c r="L172" t="str">
        <f t="shared" si="35"/>
        <v>\I:</v>
      </c>
      <c r="M172" s="1" t="str">
        <f t="shared" si="36"/>
        <v/>
      </c>
      <c r="N172" s="1" t="str">
        <f t="shared" si="37"/>
        <v/>
      </c>
      <c r="O172" s="1" t="str">
        <f t="shared" si="38"/>
        <v/>
      </c>
      <c r="P172" s="1" t="str">
        <f t="shared" si="39"/>
        <v/>
      </c>
      <c r="T172" t="str">
        <f t="shared" si="31"/>
        <v>\I:</v>
      </c>
      <c r="U172" t="str">
        <f t="shared" ca="1" si="32"/>
        <v>ICE medium size E85 flex-fuel car -- 00%</v>
      </c>
      <c r="V172" s="46" t="s">
        <v>60</v>
      </c>
      <c r="W172" s="46" t="s">
        <v>61</v>
      </c>
    </row>
    <row r="173" spans="2:23" ht="15" customHeight="1" x14ac:dyDescent="0.25">
      <c r="B173" s="26" t="s">
        <v>0</v>
      </c>
      <c r="C173" s="26" t="s">
        <v>51</v>
      </c>
      <c r="D173" s="26"/>
      <c r="E173" s="26"/>
      <c r="F173" s="26"/>
      <c r="J173" t="str">
        <f t="shared" si="33"/>
        <v>Trd_car_elc</v>
      </c>
      <c r="K173" t="str">
        <f t="shared" si="34"/>
        <v>\I:</v>
      </c>
      <c r="L173" t="str">
        <f t="shared" si="35"/>
        <v>\I:</v>
      </c>
      <c r="M173" s="1" t="str">
        <f t="shared" si="36"/>
        <v/>
      </c>
      <c r="N173" s="1" t="str">
        <f t="shared" si="37"/>
        <v/>
      </c>
      <c r="O173" s="1" t="str">
        <f t="shared" si="38"/>
        <v/>
      </c>
      <c r="P173" s="1" t="str">
        <f t="shared" si="39"/>
        <v/>
      </c>
      <c r="T173" t="str">
        <f t="shared" si="31"/>
        <v>\I:</v>
      </c>
      <c r="U173" t="str">
        <f t="shared" ca="1" si="32"/>
        <v>Medium size battery electric car -- Electric range (km)</v>
      </c>
      <c r="V173" s="46" t="s">
        <v>60</v>
      </c>
      <c r="W173" s="46" t="s">
        <v>61</v>
      </c>
    </row>
    <row r="174" spans="2:23" x14ac:dyDescent="0.25">
      <c r="B174" s="26"/>
      <c r="C174" s="26"/>
      <c r="D174" s="26"/>
      <c r="E174" s="26"/>
      <c r="F174" s="26"/>
      <c r="J174" t="str">
        <f t="shared" si="33"/>
        <v>Trd_car_elc</v>
      </c>
      <c r="K174" t="str">
        <f t="shared" si="34"/>
        <v>\I:</v>
      </c>
      <c r="L174" t="str">
        <f t="shared" si="35"/>
        <v>\I:</v>
      </c>
      <c r="M174" s="1" t="str">
        <f t="shared" si="36"/>
        <v/>
      </c>
      <c r="N174" s="1" t="str">
        <f t="shared" si="37"/>
        <v/>
      </c>
      <c r="O174" s="1" t="str">
        <f t="shared" si="38"/>
        <v/>
      </c>
      <c r="P174" s="1" t="str">
        <f t="shared" si="39"/>
        <v/>
      </c>
      <c r="T174" t="str">
        <f t="shared" si="31"/>
        <v>\I:</v>
      </c>
      <c r="U174" t="str">
        <f t="shared" ca="1" si="32"/>
        <v>Medium size battery electric car -- 00%</v>
      </c>
      <c r="V174" s="46" t="s">
        <v>60</v>
      </c>
      <c r="W174" s="46" t="s">
        <v>61</v>
      </c>
    </row>
    <row r="175" spans="2:23" x14ac:dyDescent="0.25">
      <c r="B175" s="26"/>
      <c r="C175" s="26"/>
      <c r="D175" s="26"/>
      <c r="E175" s="26"/>
      <c r="F175" s="26"/>
      <c r="J175" t="str">
        <f t="shared" si="33"/>
        <v>Trd_car_elc</v>
      </c>
      <c r="K175" t="str">
        <f t="shared" si="34"/>
        <v>\I:</v>
      </c>
      <c r="L175" t="str">
        <f t="shared" si="35"/>
        <v>\I:</v>
      </c>
      <c r="M175" s="1" t="str">
        <f t="shared" si="36"/>
        <v/>
      </c>
      <c r="N175" s="1" t="str">
        <f t="shared" si="37"/>
        <v/>
      </c>
      <c r="O175" s="1" t="str">
        <f t="shared" si="38"/>
        <v/>
      </c>
      <c r="P175" s="1" t="str">
        <f t="shared" si="39"/>
        <v/>
      </c>
      <c r="T175" t="str">
        <f t="shared" si="31"/>
        <v>\I:</v>
      </c>
      <c r="U175" t="str">
        <f t="shared" ca="1" si="32"/>
        <v>Medium size battery electric car -- 00%</v>
      </c>
      <c r="V175" s="46" t="s">
        <v>60</v>
      </c>
      <c r="W175" s="46" t="s">
        <v>61</v>
      </c>
    </row>
    <row r="176" spans="2:23" x14ac:dyDescent="0.2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3"/>
        <v>Trd_car_elc</v>
      </c>
      <c r="K176" t="str">
        <f t="shared" si="34"/>
        <v>\I:</v>
      </c>
      <c r="L176" t="str">
        <f t="shared" si="35"/>
        <v>\I:</v>
      </c>
      <c r="M176" s="1" t="str">
        <f t="shared" si="36"/>
        <v/>
      </c>
      <c r="N176" s="1" t="str">
        <f t="shared" si="37"/>
        <v/>
      </c>
      <c r="O176" s="1" t="str">
        <f t="shared" si="38"/>
        <v/>
      </c>
      <c r="P176" s="1" t="str">
        <f t="shared" si="39"/>
        <v/>
      </c>
      <c r="T176" t="str">
        <f t="shared" si="31"/>
        <v>\I:</v>
      </c>
      <c r="U176" t="str">
        <f t="shared" ca="1" si="32"/>
        <v>Medium size battery electric car -- 00%</v>
      </c>
      <c r="V176" s="46" t="s">
        <v>60</v>
      </c>
      <c r="W176" s="46" t="s">
        <v>61</v>
      </c>
    </row>
    <row r="177" spans="2:23" x14ac:dyDescent="0.2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3"/>
        <v>Trd_car_elc</v>
      </c>
      <c r="K177" t="str">
        <f>IFERROR(IF(VALUE(C177)&gt;2020,J177&amp;"_"&amp;TEXT(B177,"000"),"\I:"),"\I:")</f>
        <v>Trd_car_elc_120</v>
      </c>
      <c r="L177" t="str">
        <f t="shared" si="35"/>
        <v>Trd_car</v>
      </c>
      <c r="M177" s="1">
        <f t="shared" si="36"/>
        <v>23157.657581939406</v>
      </c>
      <c r="N177" s="1">
        <f t="shared" si="37"/>
        <v>20751.720805376008</v>
      </c>
      <c r="O177" s="1">
        <f t="shared" si="38"/>
        <v>20217.526277282486</v>
      </c>
      <c r="P177" s="1">
        <f t="shared" si="39"/>
        <v>20032.534537057953</v>
      </c>
      <c r="Q177" s="13">
        <v>0.05</v>
      </c>
      <c r="T177" t="str">
        <f t="shared" ref="T177:T199" si="40">K177</f>
        <v>Trd_car_elc_120</v>
      </c>
      <c r="U177" t="str">
        <f t="shared" ref="U177:U184" ca="1" si="41">OFFSET($S$1,MATCH(J177,$S$1:$S$11,0)-1,-1)&amp;" -- "&amp;TEXT(B177,"000")</f>
        <v>Medium size battery electric car -- 120</v>
      </c>
      <c r="V177" s="46" t="s">
        <v>60</v>
      </c>
      <c r="W177" s="46" t="s">
        <v>61</v>
      </c>
    </row>
    <row r="178" spans="2:23" x14ac:dyDescent="0.2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2">$I$171/$I$12</f>
        <v>4.2913586360558797</v>
      </c>
      <c r="J178" t="str">
        <f t="shared" si="33"/>
        <v>Trd_car_elc</v>
      </c>
      <c r="K178" t="str">
        <f t="shared" ref="K178:K184" si="43">IFERROR(IF(VALUE(C178)&gt;2020,J178&amp;"_"&amp;TEXT(B178,"000"),"\I:"),"\I:")</f>
        <v>Trd_car_elc_160</v>
      </c>
      <c r="L178" t="str">
        <f t="shared" si="35"/>
        <v>Trd_car</v>
      </c>
      <c r="M178" s="1">
        <f t="shared" si="36"/>
        <v>24797.339088353077</v>
      </c>
      <c r="N178" s="1">
        <f t="shared" si="37"/>
        <v>20898.326135818286</v>
      </c>
      <c r="O178" s="1">
        <f t="shared" si="38"/>
        <v>20316.308478543058</v>
      </c>
      <c r="P178" s="1">
        <f t="shared" si="39"/>
        <v>20114.755573003185</v>
      </c>
      <c r="Q178" s="13">
        <v>7.4999999999999997E-2</v>
      </c>
      <c r="T178" t="str">
        <f t="shared" si="40"/>
        <v>Trd_car_elc_160</v>
      </c>
      <c r="U178" t="str">
        <f t="shared" ca="1" si="41"/>
        <v>Medium size battery electric car -- 160</v>
      </c>
      <c r="V178" s="46" t="s">
        <v>60</v>
      </c>
      <c r="W178" s="46" t="s">
        <v>61</v>
      </c>
    </row>
    <row r="179" spans="2:23" x14ac:dyDescent="0.2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2"/>
        <v>4.2913586360558797</v>
      </c>
      <c r="J179" t="str">
        <f t="shared" si="33"/>
        <v>Trd_car_elc</v>
      </c>
      <c r="K179" t="str">
        <f t="shared" si="43"/>
        <v>Trd_car_elc_200</v>
      </c>
      <c r="L179" t="str">
        <f t="shared" si="35"/>
        <v>Trd_car</v>
      </c>
      <c r="M179" s="1">
        <f t="shared" si="36"/>
        <v>26437.020594766745</v>
      </c>
      <c r="N179" s="1">
        <f t="shared" si="37"/>
        <v>21188.417534353008</v>
      </c>
      <c r="O179" s="1">
        <f t="shared" si="38"/>
        <v>20511.771132101214</v>
      </c>
      <c r="P179" s="1">
        <f t="shared" si="39"/>
        <v>20277.448261150137</v>
      </c>
      <c r="Q179" s="13">
        <v>0.1</v>
      </c>
      <c r="T179" t="str">
        <f t="shared" si="40"/>
        <v>Trd_car_elc_200</v>
      </c>
      <c r="U179" t="str">
        <f t="shared" ca="1" si="41"/>
        <v>Medium size battery electric car -- 200</v>
      </c>
      <c r="V179" s="46" t="s">
        <v>60</v>
      </c>
      <c r="W179" s="46" t="s">
        <v>61</v>
      </c>
    </row>
    <row r="180" spans="2:23" x14ac:dyDescent="0.2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2"/>
        <v>4.2913586360558797</v>
      </c>
      <c r="J180" t="str">
        <f t="shared" si="33"/>
        <v>Trd_car_elc</v>
      </c>
      <c r="K180" t="str">
        <f t="shared" si="43"/>
        <v>Trd_car_elc_250</v>
      </c>
      <c r="L180" t="str">
        <f t="shared" si="35"/>
        <v>Trd_car</v>
      </c>
      <c r="M180" s="1">
        <f t="shared" si="36"/>
        <v>28564.010949981333</v>
      </c>
      <c r="N180" s="1">
        <f t="shared" si="37"/>
        <v>21785.33150893683</v>
      </c>
      <c r="O180" s="1">
        <f t="shared" si="38"/>
        <v>20913.969852943788</v>
      </c>
      <c r="P180" s="1">
        <f t="shared" si="39"/>
        <v>20612.21702578105</v>
      </c>
      <c r="Q180" s="13">
        <v>0.125</v>
      </c>
      <c r="T180" t="str">
        <f t="shared" si="40"/>
        <v>Trd_car_elc_250</v>
      </c>
      <c r="U180" t="str">
        <f t="shared" ca="1" si="41"/>
        <v>Medium size battery electric car -- 250</v>
      </c>
      <c r="V180" s="46" t="s">
        <v>60</v>
      </c>
      <c r="W180" s="46" t="s">
        <v>61</v>
      </c>
    </row>
    <row r="181" spans="2:23" x14ac:dyDescent="0.2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2"/>
        <v>4.2913586360558797</v>
      </c>
      <c r="J181" t="str">
        <f t="shared" si="33"/>
        <v>Trd_car_elc</v>
      </c>
      <c r="K181" t="str">
        <f t="shared" si="43"/>
        <v>Trd_car_elc_300</v>
      </c>
      <c r="L181" t="str">
        <f t="shared" si="35"/>
        <v>Trd_car</v>
      </c>
      <c r="M181" s="1">
        <f t="shared" si="36"/>
        <v>30691.001305195921</v>
      </c>
      <c r="N181" s="1">
        <f t="shared" si="37"/>
        <v>22382.245483520652</v>
      </c>
      <c r="O181" s="1">
        <f t="shared" si="38"/>
        <v>21316.168573786366</v>
      </c>
      <c r="P181" s="1">
        <f t="shared" si="39"/>
        <v>20946.985790411967</v>
      </c>
      <c r="Q181" s="13">
        <v>0.15</v>
      </c>
      <c r="T181" t="str">
        <f t="shared" si="40"/>
        <v>Trd_car_elc_300</v>
      </c>
      <c r="U181" t="str">
        <f t="shared" ca="1" si="41"/>
        <v>Medium size battery electric car -- 300</v>
      </c>
      <c r="V181" s="46" t="s">
        <v>60</v>
      </c>
      <c r="W181" s="46" t="s">
        <v>61</v>
      </c>
    </row>
    <row r="182" spans="2:23" x14ac:dyDescent="0.2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2"/>
        <v>4.2913586360558797</v>
      </c>
      <c r="J182" t="str">
        <f t="shared" si="33"/>
        <v>Trd_car_elc</v>
      </c>
      <c r="K182" t="str">
        <f t="shared" si="43"/>
        <v>Trd_car_elc_350</v>
      </c>
      <c r="L182" t="str">
        <f t="shared" si="35"/>
        <v>Trd_car</v>
      </c>
      <c r="M182" s="1">
        <f t="shared" si="36"/>
        <v>33572.522981949616</v>
      </c>
      <c r="N182" s="1">
        <f t="shared" si="37"/>
        <v>23101.862936622936</v>
      </c>
      <c r="O182" s="1">
        <f t="shared" si="38"/>
        <v>21722.784220296162</v>
      </c>
      <c r="P182" s="1">
        <f t="shared" si="39"/>
        <v>21285.430968398909</v>
      </c>
      <c r="Q182" s="13">
        <v>0.17499999999999999</v>
      </c>
      <c r="T182" t="str">
        <f t="shared" si="40"/>
        <v>Trd_car_elc_350</v>
      </c>
      <c r="U182" t="str">
        <f t="shared" ca="1" si="41"/>
        <v>Medium size battery electric car -- 350</v>
      </c>
      <c r="V182" s="46" t="s">
        <v>60</v>
      </c>
      <c r="W182" s="46" t="s">
        <v>61</v>
      </c>
    </row>
    <row r="183" spans="2:23" x14ac:dyDescent="0.2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2"/>
        <v>4.2913586360558797</v>
      </c>
      <c r="J183" t="str">
        <f t="shared" si="33"/>
        <v>Trd_car_elc</v>
      </c>
      <c r="K183" t="str">
        <f t="shared" si="43"/>
        <v>Trd_car_elc_400</v>
      </c>
      <c r="L183" t="str">
        <f t="shared" si="35"/>
        <v>Trd_car</v>
      </c>
      <c r="M183" s="1">
        <f t="shared" si="36"/>
        <v>36673.347231568026</v>
      </c>
      <c r="N183" s="1">
        <f t="shared" si="37"/>
        <v>23857.688544914425</v>
      </c>
      <c r="O183" s="1">
        <f t="shared" si="38"/>
        <v>22129.399866805958</v>
      </c>
      <c r="P183" s="1">
        <f t="shared" si="39"/>
        <v>21623.87614638585</v>
      </c>
      <c r="Q183" s="13">
        <v>0.2</v>
      </c>
      <c r="T183" t="str">
        <f t="shared" si="40"/>
        <v>Trd_car_elc_400</v>
      </c>
      <c r="U183" t="str">
        <f t="shared" ca="1" si="41"/>
        <v>Medium size battery electric car -- 400</v>
      </c>
      <c r="V183" s="46" t="s">
        <v>60</v>
      </c>
      <c r="W183" s="46" t="s">
        <v>61</v>
      </c>
    </row>
    <row r="184" spans="2:23" x14ac:dyDescent="0.2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2"/>
        <v>4.2913586360558797</v>
      </c>
      <c r="J184" t="str">
        <f t="shared" si="33"/>
        <v>Trd_car_elc</v>
      </c>
      <c r="K184" t="str">
        <f t="shared" si="43"/>
        <v>Trd_car_elc_500</v>
      </c>
      <c r="L184" t="str">
        <f t="shared" si="35"/>
        <v>Trd_car</v>
      </c>
      <c r="M184" s="1">
        <f t="shared" si="36"/>
        <v>43532.903449398997</v>
      </c>
      <c r="N184" s="1">
        <f t="shared" si="37"/>
        <v>25648.424659797685</v>
      </c>
      <c r="O184" s="1">
        <f t="shared" si="38"/>
        <v>23095.772083350086</v>
      </c>
      <c r="P184" s="1">
        <f t="shared" si="39"/>
        <v>22300.766502359733</v>
      </c>
      <c r="T184" t="str">
        <f t="shared" si="40"/>
        <v>Trd_car_elc_500</v>
      </c>
      <c r="U184" t="str">
        <f t="shared" ca="1" si="41"/>
        <v>Medium size battery electric car -- 500</v>
      </c>
      <c r="V184" s="46" t="s">
        <v>60</v>
      </c>
      <c r="W184" s="46" t="s">
        <v>61</v>
      </c>
    </row>
    <row r="185" spans="2:23" x14ac:dyDescent="0.25">
      <c r="J185" t="str">
        <f t="shared" si="33"/>
        <v>Trd_car_elc</v>
      </c>
      <c r="K185" t="str">
        <f t="shared" si="34"/>
        <v>\I:</v>
      </c>
      <c r="L185" t="str">
        <f t="shared" si="35"/>
        <v>\I:</v>
      </c>
      <c r="M185" s="1" t="str">
        <f t="shared" si="36"/>
        <v/>
      </c>
      <c r="N185" s="1" t="str">
        <f t="shared" si="37"/>
        <v/>
      </c>
      <c r="O185" s="1" t="str">
        <f t="shared" si="38"/>
        <v/>
      </c>
      <c r="P185" s="1" t="str">
        <f t="shared" si="39"/>
        <v/>
      </c>
      <c r="T185" t="str">
        <f t="shared" si="40"/>
        <v>\I:</v>
      </c>
      <c r="U185" t="str">
        <f t="shared" ref="U185:U191" ca="1" si="44">OFFSET($S$1,MATCH(J185,$S$1:$S$11,0)-1,-1)&amp;" -- "&amp;TEXT(B185,"00%")</f>
        <v>Medium size battery electric car -- 00%</v>
      </c>
      <c r="V185" s="46" t="s">
        <v>60</v>
      </c>
      <c r="W185" s="46" t="s">
        <v>61</v>
      </c>
    </row>
    <row r="186" spans="2:23" x14ac:dyDescent="0.25">
      <c r="J186" t="str">
        <f t="shared" si="33"/>
        <v>Trd_car_elc</v>
      </c>
      <c r="K186" t="str">
        <f t="shared" si="34"/>
        <v>\I:</v>
      </c>
      <c r="L186" t="str">
        <f t="shared" si="35"/>
        <v>\I:</v>
      </c>
      <c r="M186" s="1" t="str">
        <f t="shared" si="36"/>
        <v/>
      </c>
      <c r="N186" s="1" t="str">
        <f t="shared" si="37"/>
        <v/>
      </c>
      <c r="O186" s="1" t="str">
        <f t="shared" si="38"/>
        <v/>
      </c>
      <c r="P186" s="1" t="str">
        <f t="shared" si="39"/>
        <v/>
      </c>
      <c r="T186" t="str">
        <f t="shared" si="40"/>
        <v>\I:</v>
      </c>
      <c r="U186" t="str">
        <f t="shared" ca="1" si="44"/>
        <v>Medium size battery electric car -- 00%</v>
      </c>
      <c r="V186" s="46" t="s">
        <v>60</v>
      </c>
      <c r="W186" s="46" t="s">
        <v>61</v>
      </c>
    </row>
    <row r="187" spans="2:23" x14ac:dyDescent="0.25">
      <c r="J187" t="str">
        <f t="shared" si="33"/>
        <v>Trd_car_elc</v>
      </c>
      <c r="K187" t="str">
        <f t="shared" si="34"/>
        <v>\I:</v>
      </c>
      <c r="L187" t="str">
        <f t="shared" si="35"/>
        <v>\I:</v>
      </c>
      <c r="M187" s="1" t="str">
        <f t="shared" si="36"/>
        <v/>
      </c>
      <c r="N187" s="1" t="str">
        <f t="shared" si="37"/>
        <v/>
      </c>
      <c r="O187" s="1" t="str">
        <f t="shared" si="38"/>
        <v/>
      </c>
      <c r="P187" s="1" t="str">
        <f t="shared" si="39"/>
        <v/>
      </c>
      <c r="T187" t="str">
        <f t="shared" si="40"/>
        <v>\I:</v>
      </c>
      <c r="U187" t="str">
        <f t="shared" ca="1" si="44"/>
        <v>Medium size battery electric car -- 00%</v>
      </c>
      <c r="V187" s="46" t="s">
        <v>60</v>
      </c>
      <c r="W187" s="46" t="s">
        <v>61</v>
      </c>
    </row>
    <row r="188" spans="2:23" ht="15" customHeight="1" x14ac:dyDescent="0.25">
      <c r="B188" s="26" t="s">
        <v>12</v>
      </c>
      <c r="C188" s="27" t="s">
        <v>52</v>
      </c>
      <c r="D188" s="30"/>
      <c r="E188" s="30"/>
      <c r="F188" s="31"/>
      <c r="J188" t="str">
        <f t="shared" si="33"/>
        <v>Trd_car_hh2</v>
      </c>
      <c r="K188" t="str">
        <f t="shared" si="34"/>
        <v>\I:</v>
      </c>
      <c r="L188" t="str">
        <f t="shared" si="35"/>
        <v>\I:</v>
      </c>
      <c r="M188" s="1" t="str">
        <f t="shared" si="36"/>
        <v/>
      </c>
      <c r="N188" s="1" t="str">
        <f t="shared" si="37"/>
        <v/>
      </c>
      <c r="O188" s="1" t="str">
        <f t="shared" si="38"/>
        <v/>
      </c>
      <c r="P188" s="1" t="str">
        <f t="shared" si="39"/>
        <v/>
      </c>
      <c r="T188" t="str">
        <f t="shared" si="40"/>
        <v>\I:</v>
      </c>
      <c r="U188" t="str">
        <f t="shared" ca="1" si="44"/>
        <v>Medium size hydrogen fuel cell -- Energy consumption (kg H2/100km)</v>
      </c>
      <c r="V188" s="46" t="s">
        <v>60</v>
      </c>
      <c r="W188" s="46" t="s">
        <v>61</v>
      </c>
    </row>
    <row r="189" spans="2:23" ht="15.75" customHeight="1" x14ac:dyDescent="0.25">
      <c r="B189" s="26"/>
      <c r="C189" s="32"/>
      <c r="D189" s="33"/>
      <c r="E189" s="33"/>
      <c r="F189" s="34"/>
      <c r="J189" t="str">
        <f t="shared" si="33"/>
        <v>Trd_car_hh2</v>
      </c>
      <c r="K189" t="str">
        <f t="shared" si="34"/>
        <v>\I:</v>
      </c>
      <c r="L189" t="str">
        <f t="shared" si="35"/>
        <v>\I:</v>
      </c>
      <c r="M189" s="1" t="str">
        <f t="shared" si="36"/>
        <v/>
      </c>
      <c r="N189" s="1" t="str">
        <f t="shared" si="37"/>
        <v/>
      </c>
      <c r="O189" s="1" t="str">
        <f t="shared" si="38"/>
        <v/>
      </c>
      <c r="P189" s="1" t="str">
        <f t="shared" si="39"/>
        <v/>
      </c>
      <c r="T189" t="str">
        <f t="shared" si="40"/>
        <v>\I:</v>
      </c>
      <c r="U189" t="str">
        <f t="shared" ca="1" si="44"/>
        <v>Medium size hydrogen fuel cell -- 00%</v>
      </c>
      <c r="V189" s="46" t="s">
        <v>60</v>
      </c>
      <c r="W189" s="46" t="s">
        <v>61</v>
      </c>
    </row>
    <row r="190" spans="2:23" ht="21.75" customHeight="1" x14ac:dyDescent="0.25">
      <c r="B190" s="26"/>
      <c r="C190" s="35"/>
      <c r="D190" s="36"/>
      <c r="E190" s="36"/>
      <c r="F190" s="37"/>
      <c r="J190" t="str">
        <f t="shared" si="33"/>
        <v>Trd_car_hh2</v>
      </c>
      <c r="K190" t="str">
        <f t="shared" si="34"/>
        <v>\I:</v>
      </c>
      <c r="L190" t="str">
        <f t="shared" si="35"/>
        <v>\I:</v>
      </c>
      <c r="M190" s="1" t="str">
        <f t="shared" si="36"/>
        <v/>
      </c>
      <c r="N190" s="1" t="str">
        <f t="shared" si="37"/>
        <v/>
      </c>
      <c r="O190" s="1" t="str">
        <f t="shared" si="38"/>
        <v/>
      </c>
      <c r="P190" s="1" t="str">
        <f t="shared" si="39"/>
        <v/>
      </c>
      <c r="T190" t="str">
        <f t="shared" si="40"/>
        <v>\I:</v>
      </c>
      <c r="U190" t="str">
        <f t="shared" ca="1" si="44"/>
        <v>Medium size hydrogen fuel cell -- 00%</v>
      </c>
      <c r="V190" s="46" t="s">
        <v>60</v>
      </c>
      <c r="W190" s="46" t="s">
        <v>61</v>
      </c>
    </row>
    <row r="191" spans="2:23" ht="18" customHeight="1" x14ac:dyDescent="0.2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3"/>
        <v>Trd_car_hh2</v>
      </c>
      <c r="K191" t="str">
        <f t="shared" si="34"/>
        <v>\I:</v>
      </c>
      <c r="L191" t="str">
        <f t="shared" si="35"/>
        <v>\I:</v>
      </c>
      <c r="M191" s="1" t="str">
        <f t="shared" si="36"/>
        <v/>
      </c>
      <c r="N191" s="1" t="str">
        <f t="shared" si="37"/>
        <v/>
      </c>
      <c r="O191" s="1" t="str">
        <f t="shared" si="38"/>
        <v/>
      </c>
      <c r="P191" s="1" t="str">
        <f t="shared" si="39"/>
        <v/>
      </c>
      <c r="T191" t="str">
        <f t="shared" si="40"/>
        <v>\I:</v>
      </c>
      <c r="U191" t="str">
        <f t="shared" ca="1" si="44"/>
        <v>Medium size hydrogen fuel cell -- 00%</v>
      </c>
      <c r="V191" s="46" t="s">
        <v>60</v>
      </c>
      <c r="W191" s="46" t="s">
        <v>61</v>
      </c>
    </row>
    <row r="192" spans="2:23" x14ac:dyDescent="0.2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3"/>
        <v>Trd_car_hh2</v>
      </c>
      <c r="K192" t="str">
        <f t="shared" si="34"/>
        <v>Trd_car_hh2_95</v>
      </c>
      <c r="L192" t="str">
        <f t="shared" si="35"/>
        <v>Trd_car</v>
      </c>
      <c r="M192" s="1">
        <f t="shared" si="36"/>
        <v>51066.983869453557</v>
      </c>
      <c r="N192" s="1">
        <f t="shared" si="37"/>
        <v>35844.844628029925</v>
      </c>
      <c r="O192" s="1">
        <f t="shared" si="38"/>
        <v>29881.146597471532</v>
      </c>
      <c r="P192" s="1">
        <f t="shared" si="39"/>
        <v>28412.983987066214</v>
      </c>
      <c r="T192" t="str">
        <f t="shared" si="40"/>
        <v>Trd_car_hh2_95</v>
      </c>
      <c r="U192" t="str">
        <f ca="1">OFFSET($S$1,MATCH(J192,$S$1:$S$11,0)-1,-1)&amp;" -- "&amp;TEXT(B192,"0.00")</f>
        <v>Medium size hydrogen fuel cell -- 0.95</v>
      </c>
      <c r="V192" s="46" t="s">
        <v>60</v>
      </c>
      <c r="W192" s="46" t="s">
        <v>61</v>
      </c>
    </row>
    <row r="193" spans="2:23" x14ac:dyDescent="0.2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5">B193*0.12/100*10^9/10^6</f>
        <v>1.0873916295525157</v>
      </c>
      <c r="H193" s="16"/>
      <c r="I193" s="19">
        <f t="shared" ref="I193:I199" si="46">1/G193/$I$12</f>
        <v>1.9732350881815517</v>
      </c>
      <c r="J193" t="str">
        <f t="shared" si="33"/>
        <v>Trd_car_hh2</v>
      </c>
      <c r="K193" t="str">
        <f t="shared" si="34"/>
        <v>Trd_car_hh2_91</v>
      </c>
      <c r="L193" t="str">
        <f t="shared" si="35"/>
        <v>Trd_car</v>
      </c>
      <c r="M193" s="1">
        <f t="shared" si="36"/>
        <v>51333.666817665471</v>
      </c>
      <c r="N193" s="1">
        <f t="shared" si="37"/>
        <v>36060.454384127486</v>
      </c>
      <c r="O193" s="1">
        <f t="shared" si="38"/>
        <v>30065.501998168398</v>
      </c>
      <c r="P193" s="1">
        <f t="shared" si="39"/>
        <v>28592.356809365869</v>
      </c>
      <c r="T193" t="str">
        <f t="shared" si="40"/>
        <v>Trd_car_hh2_91</v>
      </c>
      <c r="U193" t="str">
        <f t="shared" ref="U193:U199" ca="1" si="47">OFFSET($S$1,MATCH(J193,$S$1:$S$11,0)-1,-1)&amp;" -- "&amp;TEXT(B193,"0.00")</f>
        <v>Medium size hydrogen fuel cell -- 0.91</v>
      </c>
      <c r="V193" s="46" t="s">
        <v>60</v>
      </c>
      <c r="W193" s="46" t="s">
        <v>61</v>
      </c>
    </row>
    <row r="194" spans="2:23" x14ac:dyDescent="0.2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5"/>
        <v>1.0387024521098658</v>
      </c>
      <c r="H194" s="16"/>
      <c r="I194" s="19">
        <f t="shared" si="46"/>
        <v>2.065730482940062</v>
      </c>
      <c r="J194" t="str">
        <f t="shared" si="33"/>
        <v>Trd_car_hh2</v>
      </c>
      <c r="K194" t="str">
        <f t="shared" si="34"/>
        <v>Trd_car_hh2_87</v>
      </c>
      <c r="L194" t="str">
        <f t="shared" si="35"/>
        <v>Trd_car</v>
      </c>
      <c r="M194" s="1">
        <f t="shared" si="36"/>
        <v>51791.401705340366</v>
      </c>
      <c r="N194" s="1">
        <f t="shared" si="37"/>
        <v>36276.064140225048</v>
      </c>
      <c r="O194" s="1">
        <f t="shared" si="38"/>
        <v>30249.857398865264</v>
      </c>
      <c r="P194" s="1">
        <f t="shared" si="39"/>
        <v>28771.729631665523</v>
      </c>
      <c r="T194" t="str">
        <f t="shared" si="40"/>
        <v>Trd_car_hh2_87</v>
      </c>
      <c r="U194" t="str">
        <f t="shared" ca="1" si="47"/>
        <v>Medium size hydrogen fuel cell -- 0.87</v>
      </c>
      <c r="V194" s="46" t="s">
        <v>60</v>
      </c>
      <c r="W194" s="46" t="s">
        <v>61</v>
      </c>
    </row>
    <row r="195" spans="2:23" x14ac:dyDescent="0.2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5"/>
        <v>0.99001327466721578</v>
      </c>
      <c r="H195" s="16"/>
      <c r="I195" s="19">
        <f t="shared" si="46"/>
        <v>2.1673237853797374</v>
      </c>
      <c r="J195" t="str">
        <f t="shared" si="33"/>
        <v>Trd_car_hh2</v>
      </c>
      <c r="K195" t="str">
        <f t="shared" si="34"/>
        <v>Trd_car_hh2_83</v>
      </c>
      <c r="L195" t="str">
        <f t="shared" si="35"/>
        <v>Trd_car</v>
      </c>
      <c r="M195" s="1">
        <f t="shared" si="36"/>
        <v>54058.234643581432</v>
      </c>
      <c r="N195" s="1">
        <f t="shared" si="37"/>
        <v>36491.673896322623</v>
      </c>
      <c r="O195" s="1">
        <f t="shared" si="38"/>
        <v>30434.21279956213</v>
      </c>
      <c r="P195" s="1">
        <f t="shared" si="39"/>
        <v>28951.102453965177</v>
      </c>
      <c r="T195" t="str">
        <f t="shared" si="40"/>
        <v>Trd_car_hh2_83</v>
      </c>
      <c r="U195" t="str">
        <f t="shared" ca="1" si="47"/>
        <v>Medium size hydrogen fuel cell -- 0.83</v>
      </c>
      <c r="V195" s="46" t="s">
        <v>60</v>
      </c>
      <c r="W195" s="46" t="s">
        <v>61</v>
      </c>
    </row>
    <row r="196" spans="2:23" x14ac:dyDescent="0.2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5"/>
        <v>0.94424544787112497</v>
      </c>
      <c r="H196" s="16"/>
      <c r="I196" s="19">
        <f t="shared" si="46"/>
        <v>2.2723745429385347</v>
      </c>
      <c r="J196" t="str">
        <f t="shared" si="33"/>
        <v>Trd_car_hh2</v>
      </c>
      <c r="K196" t="str">
        <f t="shared" si="34"/>
        <v>Trd_car_hh2_79</v>
      </c>
      <c r="L196" t="str">
        <f t="shared" si="35"/>
        <v>Trd_car</v>
      </c>
      <c r="M196" s="1">
        <f t="shared" si="36"/>
        <v>54564.090505383436</v>
      </c>
      <c r="N196" s="1">
        <f t="shared" si="37"/>
        <v>37995.802123277754</v>
      </c>
      <c r="O196" s="1">
        <f t="shared" si="38"/>
        <v>30618.568200258993</v>
      </c>
      <c r="P196" s="1">
        <f t="shared" si="39"/>
        <v>29130.475276264828</v>
      </c>
      <c r="T196" t="str">
        <f t="shared" si="40"/>
        <v>Trd_car_hh2_79</v>
      </c>
      <c r="U196" t="str">
        <f t="shared" ca="1" si="47"/>
        <v>Medium size hydrogen fuel cell -- 0.79</v>
      </c>
      <c r="V196" s="46" t="s">
        <v>60</v>
      </c>
      <c r="W196" s="46" t="s">
        <v>61</v>
      </c>
    </row>
    <row r="197" spans="2:23" x14ac:dyDescent="0.2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5"/>
        <v>0.90480721414257825</v>
      </c>
      <c r="H197" s="16"/>
      <c r="I197" s="19">
        <f t="shared" si="46"/>
        <v>2.3714215409536137</v>
      </c>
      <c r="J197" t="str">
        <f t="shared" si="33"/>
        <v>Trd_car_hh2</v>
      </c>
      <c r="K197" t="str">
        <f t="shared" si="34"/>
        <v>Trd_car_hh2_75</v>
      </c>
      <c r="L197" t="str">
        <f t="shared" si="35"/>
        <v>Trd_car</v>
      </c>
      <c r="M197" s="1">
        <f t="shared" si="36"/>
        <v>54852.803781716582</v>
      </c>
      <c r="N197" s="1">
        <f t="shared" si="37"/>
        <v>38223.091758626892</v>
      </c>
      <c r="O197" s="1">
        <f t="shared" si="38"/>
        <v>30802.923600955859</v>
      </c>
      <c r="P197" s="1">
        <f t="shared" si="39"/>
        <v>29309.848098564482</v>
      </c>
      <c r="T197" t="str">
        <f t="shared" si="40"/>
        <v>Trd_car_hh2_75</v>
      </c>
      <c r="U197" t="str">
        <f t="shared" ca="1" si="47"/>
        <v>Medium size hydrogen fuel cell -- 0.75</v>
      </c>
      <c r="V197" s="46" t="s">
        <v>60</v>
      </c>
      <c r="W197" s="46" t="s">
        <v>61</v>
      </c>
    </row>
    <row r="198" spans="2:23" x14ac:dyDescent="0.2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5"/>
        <v>0.86666735847916931</v>
      </c>
      <c r="H198" s="16"/>
      <c r="I198" s="19">
        <f t="shared" si="46"/>
        <v>2.4757818522128079</v>
      </c>
      <c r="J198" t="str">
        <f t="shared" si="33"/>
        <v>Trd_car_hh2</v>
      </c>
      <c r="K198" t="str">
        <f t="shared" si="34"/>
        <v>Trd_car_hh2_72</v>
      </c>
      <c r="L198" t="str">
        <f t="shared" si="35"/>
        <v>Trd_car</v>
      </c>
      <c r="M198" s="1">
        <f t="shared" si="36"/>
        <v>55141.517058049743</v>
      </c>
      <c r="N198" s="1">
        <f t="shared" si="37"/>
        <v>38450.381393976029</v>
      </c>
      <c r="O198" s="1">
        <f t="shared" si="38"/>
        <v>30987.279001652729</v>
      </c>
      <c r="P198" s="1">
        <f t="shared" si="39"/>
        <v>29489.220920864136</v>
      </c>
      <c r="T198" t="str">
        <f t="shared" si="40"/>
        <v>Trd_car_hh2_72</v>
      </c>
      <c r="U198" t="str">
        <f t="shared" ca="1" si="47"/>
        <v>Medium size hydrogen fuel cell -- 0.72</v>
      </c>
      <c r="V198" s="46" t="s">
        <v>60</v>
      </c>
      <c r="W198" s="46" t="s">
        <v>61</v>
      </c>
    </row>
    <row r="199" spans="2:23" x14ac:dyDescent="0.2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5"/>
        <v>0.83501939314144669</v>
      </c>
      <c r="H199" s="16"/>
      <c r="I199" s="19">
        <f t="shared" si="46"/>
        <v>2.5696161498185415</v>
      </c>
      <c r="J199" t="str">
        <f t="shared" si="33"/>
        <v>Trd_car_hh2</v>
      </c>
      <c r="K199" t="str">
        <f t="shared" si="34"/>
        <v>Trd_car_hh2_70</v>
      </c>
      <c r="L199" t="str">
        <f t="shared" si="35"/>
        <v>Trd_car</v>
      </c>
      <c r="M199" s="1">
        <f t="shared" si="36"/>
        <v>55430.230334382875</v>
      </c>
      <c r="N199" s="1">
        <f t="shared" si="37"/>
        <v>38677.671029325153</v>
      </c>
      <c r="O199" s="1">
        <f t="shared" si="38"/>
        <v>31171.63440234958</v>
      </c>
      <c r="P199" s="1">
        <f t="shared" si="39"/>
        <v>29668.593743163776</v>
      </c>
      <c r="T199" t="str">
        <f t="shared" si="40"/>
        <v>Trd_car_hh2_70</v>
      </c>
      <c r="U199" t="str">
        <f t="shared" ca="1" si="47"/>
        <v>Medium size hydrogen fuel cell -- 0.70</v>
      </c>
      <c r="V199" s="46" t="s">
        <v>60</v>
      </c>
      <c r="W199" s="46" t="s">
        <v>61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2025-03-20T06:54:39Z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