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yuri/Works/MLDA/06 Projects/2 Churn/"/>
    </mc:Choice>
  </mc:AlternateContent>
  <bookViews>
    <workbookView xWindow="0" yWindow="0" windowWidth="25600" windowHeight="16000" tabRatio="500" activeTab="1"/>
  </bookViews>
  <sheets>
    <sheet name="Sheet2" sheetId="2" r:id="rId1"/>
    <sheet name="Sheet3" sheetId="3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9" i="3" l="1"/>
  <c r="B141" i="3"/>
  <c r="B148" i="3"/>
  <c r="D148" i="3"/>
  <c r="D143" i="3"/>
  <c r="D149" i="3"/>
  <c r="B122" i="3"/>
  <c r="B124" i="3"/>
  <c r="B131" i="3"/>
  <c r="D131" i="3"/>
  <c r="D126" i="3"/>
  <c r="D132" i="3"/>
  <c r="B107" i="3"/>
  <c r="B109" i="3"/>
  <c r="B116" i="3"/>
  <c r="D116" i="3"/>
  <c r="D111" i="3"/>
  <c r="D117" i="3"/>
  <c r="B91" i="3"/>
  <c r="B93" i="3"/>
  <c r="B98" i="3"/>
  <c r="D98" i="3"/>
  <c r="D95" i="3"/>
  <c r="D99" i="3"/>
  <c r="B75" i="3"/>
  <c r="B77" i="3"/>
  <c r="B82" i="3"/>
  <c r="D82" i="3"/>
  <c r="D79" i="3"/>
  <c r="D83" i="3"/>
  <c r="B60" i="3"/>
  <c r="B62" i="3"/>
  <c r="B67" i="3"/>
  <c r="D67" i="3"/>
  <c r="D64" i="3"/>
  <c r="D68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41" i="3"/>
  <c r="M41" i="3"/>
  <c r="L42" i="3"/>
  <c r="M42" i="3"/>
  <c r="L43" i="3"/>
  <c r="M43" i="3"/>
  <c r="L44" i="3"/>
  <c r="M44" i="3"/>
  <c r="L45" i="3"/>
  <c r="M45" i="3"/>
  <c r="L46" i="3"/>
  <c r="M46" i="3"/>
  <c r="L47" i="3"/>
  <c r="M47" i="3"/>
  <c r="L48" i="3"/>
  <c r="M48" i="3"/>
  <c r="L49" i="3"/>
  <c r="M49" i="3"/>
  <c r="L50" i="3"/>
  <c r="M50" i="3"/>
  <c r="L51" i="3"/>
  <c r="M51" i="3"/>
  <c r="B47" i="3"/>
  <c r="B49" i="3"/>
  <c r="B54" i="3"/>
  <c r="D54" i="3"/>
  <c r="D51" i="3"/>
  <c r="D55" i="3"/>
  <c r="B33" i="3"/>
  <c r="B35" i="3"/>
  <c r="B40" i="3"/>
  <c r="D40" i="3"/>
  <c r="D37" i="3"/>
  <c r="D41" i="3"/>
  <c r="B19" i="3"/>
  <c r="B21" i="3"/>
  <c r="B25" i="3"/>
  <c r="D25" i="3"/>
  <c r="D23" i="3"/>
  <c r="D26" i="3"/>
  <c r="B5" i="3"/>
  <c r="B7" i="3"/>
  <c r="B11" i="3"/>
  <c r="D11" i="3"/>
  <c r="D9" i="3"/>
  <c r="D12" i="3"/>
  <c r="D4" i="2"/>
  <c r="L4" i="2"/>
  <c r="I4" i="2"/>
  <c r="M4" i="2"/>
  <c r="N4" i="2"/>
  <c r="K4" i="2"/>
  <c r="F4" i="2"/>
</calcChain>
</file>

<file path=xl/sharedStrings.xml><?xml version="1.0" encoding="utf-8"?>
<sst xmlns="http://schemas.openxmlformats.org/spreadsheetml/2006/main" count="157" uniqueCount="40">
  <si>
    <t>абонентов</t>
  </si>
  <si>
    <t>хотят уйти, %</t>
  </si>
  <si>
    <t>хотят уйти, чел</t>
  </si>
  <si>
    <t>доход с 1</t>
  </si>
  <si>
    <t>уп. доход</t>
  </si>
  <si>
    <t>% удерживаемых</t>
  </si>
  <si>
    <t>цена уд</t>
  </si>
  <si>
    <t>стоим. уд</t>
  </si>
  <si>
    <t>вер остаться</t>
  </si>
  <si>
    <t>вер уйти</t>
  </si>
  <si>
    <t>доход с ост</t>
  </si>
  <si>
    <t>доход-расход</t>
  </si>
  <si>
    <t>http://www.cnews.ru/news/top/2016-03-22_kto_bolshe_zarabotal_v_2015_g_mtsbilajn</t>
  </si>
  <si>
    <t>%</t>
  </si>
  <si>
    <t>Абонентская база</t>
  </si>
  <si>
    <t>Ежемесячный отток</t>
  </si>
  <si>
    <t>Кол-во</t>
  </si>
  <si>
    <t>Руб</t>
  </si>
  <si>
    <t>Средний платеж</t>
  </si>
  <si>
    <t>Удерживаемых</t>
  </si>
  <si>
    <t>Стоимость удержания (за всех)</t>
  </si>
  <si>
    <t>Цена удержания (за одного)</t>
  </si>
  <si>
    <t>Категория</t>
  </si>
  <si>
    <t>Вероятность остаться</t>
  </si>
  <si>
    <t>Оставшиеся пользователи, кол-во и доход</t>
  </si>
  <si>
    <t>Доход-расход за удержание</t>
  </si>
  <si>
    <t>Таблица 1</t>
  </si>
  <si>
    <t>Удержанные пользователи и доход</t>
  </si>
  <si>
    <t>Количество</t>
  </si>
  <si>
    <t>Точность (precision) модели</t>
  </si>
  <si>
    <t>Таблица 3.1</t>
  </si>
  <si>
    <t>Таблица 3.2</t>
  </si>
  <si>
    <t>Таблица 3.3</t>
  </si>
  <si>
    <t>Таблица 4</t>
  </si>
  <si>
    <t>Таблица 4.1</t>
  </si>
  <si>
    <t>Увеличение точности</t>
  </si>
  <si>
    <t>Цена за повышение точности</t>
  </si>
  <si>
    <t>Таблица 5.1</t>
  </si>
  <si>
    <t>Таблица 5.2</t>
  </si>
  <si>
    <t>Таблица 5.3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</si>
</sst>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RUB&quot;_-;\-* #,##0.00\ &quot;RUB&quot;_-;_-* &quot;-&quot;??\ &quot;RUB&quot;_-;_-@_-"/>
    <numFmt numFmtId="43" formatCode="_-* #,##0.00\ _R_U_B_-;\-* #,##0.00\ _R_U_B_-;_-* &quot;-&quot;??\ _R_U_B_-;_-@_-"/>
    <numFmt numFmtId="167" formatCode="_-* #,##0.00[$₽-419]_-;\-* #,##0.00[$₽-419]_-;_-* &quot;-&quot;??[$₽-419]_-;_-@_-"/>
    <numFmt numFmtId="169" formatCode="_-* #,##0\ _R_U_B_-;\-* #,##0\ _R_U_B_-;_-* &quot;-&quot;??\ _R_U_B_-;_-@_-"/>
    <numFmt numFmtId="171" formatCode="_-* #,##0[$₽-419]_-;\-* #,##0[$₽-419]_-;_-* &quot;-&quot;??[$₽-419]_-;_-@_-"/>
    <numFmt numFmtId="177" formatCode="_-* #,##0.00000000\ _R_U_B_-;\-* #,##0.00000000\ _R_U_B_-;_-* &quot;-&quot;??\ _R_U_B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9" fontId="0" fillId="0" borderId="0" xfId="3" applyFont="1"/>
    <xf numFmtId="0" fontId="0" fillId="2" borderId="0" xfId="0" applyFill="1"/>
    <xf numFmtId="2" fontId="0" fillId="0" borderId="0" xfId="0" applyNumberFormat="1"/>
    <xf numFmtId="43" fontId="0" fillId="0" borderId="0" xfId="1" applyFont="1"/>
    <xf numFmtId="167" fontId="0" fillId="0" borderId="0" xfId="2" applyNumberFormat="1" applyFont="1"/>
    <xf numFmtId="169" fontId="0" fillId="0" borderId="0" xfId="1" applyNumberFormat="1" applyFont="1"/>
    <xf numFmtId="9" fontId="0" fillId="2" borderId="0" xfId="3" applyFont="1" applyFill="1"/>
    <xf numFmtId="171" fontId="0" fillId="0" borderId="0" xfId="0" applyNumberFormat="1"/>
    <xf numFmtId="171" fontId="0" fillId="2" borderId="0" xfId="0" applyNumberFormat="1" applyFill="1"/>
    <xf numFmtId="0" fontId="2" fillId="0" borderId="0" xfId="0" applyFont="1"/>
    <xf numFmtId="169" fontId="2" fillId="0" borderId="0" xfId="1" applyNumberFormat="1" applyFont="1"/>
    <xf numFmtId="9" fontId="2" fillId="0" borderId="0" xfId="3" applyFont="1"/>
    <xf numFmtId="171" fontId="2" fillId="0" borderId="0" xfId="0" applyNumberFormat="1" applyFont="1"/>
    <xf numFmtId="171" fontId="0" fillId="3" borderId="0" xfId="0" applyNumberFormat="1" applyFill="1"/>
    <xf numFmtId="9" fontId="0" fillId="0" borderId="0" xfId="3" applyFont="1" applyFill="1"/>
    <xf numFmtId="171" fontId="0" fillId="0" borderId="0" xfId="0" applyNumberFormat="1" applyFill="1"/>
    <xf numFmtId="171" fontId="2" fillId="0" borderId="0" xfId="0" applyNumberFormat="1" applyFont="1" applyFill="1"/>
    <xf numFmtId="9" fontId="2" fillId="0" borderId="0" xfId="3" applyFont="1" applyFill="1"/>
    <xf numFmtId="177" fontId="0" fillId="0" borderId="0" xfId="1" applyNumberFormat="1" applyFont="1"/>
    <xf numFmtId="1" fontId="0" fillId="0" borderId="0" xfId="0" applyNumberFormat="1"/>
    <xf numFmtId="0" fontId="2" fillId="0" borderId="0" xfId="0" applyFont="1" applyFill="1"/>
    <xf numFmtId="169" fontId="2" fillId="0" borderId="0" xfId="1" applyNumberFormat="1" applyFont="1" applyFill="1"/>
    <xf numFmtId="0" fontId="0" fillId="0" borderId="0" xfId="0" applyFill="1"/>
    <xf numFmtId="169" fontId="0" fillId="0" borderId="0" xfId="1" applyNumberFormat="1" applyFont="1" applyFill="1"/>
  </cellXfs>
  <cellStyles count="18">
    <cellStyle name="Comma" xfId="1" builtinId="3"/>
    <cellStyle name="Currency" xfId="2" builtinId="4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  <cellStyle name="Percent" xfId="3" builtinId="5"/>
  </cellStyles>
  <dxfs count="24">
    <dxf>
      <numFmt numFmtId="171" formatCode="_-* #,##0[$₽-419]_-;\-* #,##0[$₽-419]_-;_-* &quot;-&quot;??[$₽-419]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9" formatCode="_-* #,##0\ _R_U_B_-;\-* #,##0\ _R_U_B_-;_-* &quot;-&quot;??\ _R_U_B_-;_-@_-"/>
    </dxf>
    <dxf>
      <numFmt numFmtId="171" formatCode="_-* #,##0[$₽-419]_-;\-* #,##0[$₽-419]_-;_-* &quot;-&quot;??[$₽-419]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9" formatCode="_-* #,##0\ _R_U_B_-;\-* #,##0\ _R_U_B_-;_-* &quot;-&quot;??\ _R_U_B_-;_-@_-"/>
    </dxf>
    <dxf>
      <numFmt numFmtId="171" formatCode="_-* #,##0[$₽-419]_-;\-* #,##0[$₽-419]_-;_-* &quot;-&quot;??[$₽-419]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9" formatCode="_-* #,##0\ _R_U_B_-;\-* #,##0\ _R_U_B_-;_-* &quot;-&quot;??\ _R_U_B_-;_-@_-"/>
    </dxf>
    <dxf>
      <numFmt numFmtId="171" formatCode="_-* #,##0[$₽-419]_-;\-* #,##0[$₽-419]_-;_-* &quot;-&quot;??[$₽-419]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9" formatCode="_-* #,##0\ _R_U_B_-;\-* #,##0\ _R_U_B_-;_-* &quot;-&quot;??\ _R_U_B_-;_-@_-"/>
    </dxf>
    <dxf>
      <numFmt numFmtId="171" formatCode="_-* #,##0[$₽-419]_-;\-* #,##0[$₽-419]_-;_-* &quot;-&quot;??[$₽-419]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9" formatCode="_-* #,##0\ _R_U_B_-;\-* #,##0\ _R_U_B_-;_-* &quot;-&quot;??\ _R_U_B_-;_-@_-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9" formatCode="_-* #,##0\ _R_U_B_-;\-* #,##0\ _R_U_B_-;_-* &quot;-&quot;??\ _R_U_B_-;_-@_-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71" formatCode="_-* #,##0[$₽-419]_-;\-* #,##0[$₽-419]_-;_-* &quot;-&quot;??[$₽-419]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9" formatCode="_-* #,##0\ _R_U_B_-;\-* #,##0\ _R_U_B_-;_-* &quot;-&quot;??\ _R_U_B_-;_-@_-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prcision(top%)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Sheet3!$K$31:$K$51</c:f>
              <c:numCache>
                <c:formatCode>General</c:formatCode>
                <c:ptCount val="2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</c:numCache>
            </c:numRef>
          </c:cat>
          <c:val>
            <c:numRef>
              <c:f>Sheet3!$M$31:$M$51</c:f>
              <c:numCache>
                <c:formatCode>0</c:formatCode>
                <c:ptCount val="21"/>
                <c:pt idx="0">
                  <c:v>101.9008212940073</c:v>
                </c:pt>
                <c:pt idx="1">
                  <c:v>93.92919464702907</c:v>
                </c:pt>
                <c:pt idx="2">
                  <c:v>86.98754956801694</c:v>
                </c:pt>
                <c:pt idx="3">
                  <c:v>80.9370142231737</c:v>
                </c:pt>
                <c:pt idx="4">
                  <c:v>75.66078541503511</c:v>
                </c:pt>
                <c:pt idx="5">
                  <c:v>71.06047321904553</c:v>
                </c:pt>
                <c:pt idx="6">
                  <c:v>67.0531105399074</c:v>
                </c:pt>
                <c:pt idx="7">
                  <c:v>63.5687024892572</c:v>
                </c:pt>
                <c:pt idx="8">
                  <c:v>60.54821561784742</c:v>
                </c:pt>
                <c:pt idx="9">
                  <c:v>57.94192698079387</c:v>
                </c:pt>
                <c:pt idx="10">
                  <c:v>55.70806890020694</c:v>
                </c:pt>
                <c:pt idx="11">
                  <c:v>53.81171799231809</c:v>
                </c:pt>
                <c:pt idx="12">
                  <c:v>52.22388723066381</c:v>
                </c:pt>
                <c:pt idx="13">
                  <c:v>50.92078805984372</c:v>
                </c:pt>
                <c:pt idx="14">
                  <c:v>49.88323627888806</c:v>
                </c:pt>
                <c:pt idx="15">
                  <c:v>49.09618091483197</c:v>
                </c:pt>
                <c:pt idx="16">
                  <c:v>48.54833987388638</c:v>
                </c:pt>
                <c:pt idx="17">
                  <c:v>48.23193000639436</c:v>
                </c:pt>
                <c:pt idx="18">
                  <c:v>48.14248253044242</c:v>
                </c:pt>
                <c:pt idx="19">
                  <c:v>48.27873767655046</c:v>
                </c:pt>
                <c:pt idx="20">
                  <c:v>48.6426150706147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7233552"/>
        <c:axId val="1135437616"/>
      </c:lineChart>
      <c:catAx>
        <c:axId val="111723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437616"/>
        <c:crosses val="autoZero"/>
        <c:auto val="1"/>
        <c:lblAlgn val="ctr"/>
        <c:lblOffset val="100"/>
        <c:noMultiLvlLbl val="0"/>
      </c:catAx>
      <c:valAx>
        <c:axId val="1135437616"/>
        <c:scaling>
          <c:orientation val="minMax"/>
          <c:max val="110.0"/>
          <c:min val="4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23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243840</xdr:colOff>
      <xdr:row>31</xdr:row>
      <xdr:rowOff>193040</xdr:rowOff>
    </xdr:from>
    <xdr:to>
      <xdr:col>9</xdr:col>
      <xdr:colOff>701040</xdr:colOff>
      <xdr:row>45</xdr:row>
      <xdr:rowOff>91440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A17:D26" totalsRowShown="0">
  <autoFilter ref="A17:D26"/>
  <tableColumns count="4">
    <tableColumn id="1" name="Таблица 1"/>
    <tableColumn id="2" name="Количество" dataDxfId="23" dataCellStyle="Comma"/>
    <tableColumn id="3" name="%" dataDxfId="22" dataCellStyle="Percent"/>
    <tableColumn id="4" name="Руб" dataDxfId="21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31:D41" totalsRowShown="0" headerRowDxfId="16" dataDxfId="15">
  <autoFilter ref="A31:D41"/>
  <tableColumns count="4">
    <tableColumn id="1" name="Таблица 3.1" dataDxfId="20"/>
    <tableColumn id="2" name="Количество" dataDxfId="19" dataCellStyle="Comma"/>
    <tableColumn id="3" name="%" dataDxfId="18" dataCellStyle="Percent"/>
    <tableColumn id="4" name="Руб" dataDxfId="17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45:D55" totalsRowShown="0">
  <autoFilter ref="A45:D55"/>
  <tableColumns count="4">
    <tableColumn id="1" name="Таблица 3.2"/>
    <tableColumn id="2" name="Количество" dataDxfId="14" dataCellStyle="Comma"/>
    <tableColumn id="3" name="%" dataDxfId="13" dataCellStyle="Percent"/>
    <tableColumn id="4" name="Руб" dataDxfId="12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89:D99" totalsRowShown="0">
  <autoFilter ref="A89:D99"/>
  <tableColumns count="4">
    <tableColumn id="1" name="Таблица 4.1"/>
    <tableColumn id="2" name="Количество" dataDxfId="11" dataCellStyle="Comma"/>
    <tableColumn id="3" name="%" dataDxfId="10" dataCellStyle="Percent"/>
    <tableColumn id="4" name="Руб" dataDxfId="9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id="7" name="Table7" displayName="Table7" ref="A105:D117" totalsRowShown="0">
  <autoFilter ref="A105:D117"/>
  <tableColumns count="4">
    <tableColumn id="1" name="Таблица 5.1"/>
    <tableColumn id="2" name="Количество" dataDxfId="8" dataCellStyle="Comma"/>
    <tableColumn id="3" name="%" dataDxfId="7" dataCellStyle="Percent"/>
    <tableColumn id="4" name="Руб" dataDxfId="6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Table8" displayName="Table8" ref="A120:D132" totalsRowShown="0">
  <autoFilter ref="A120:D132"/>
  <tableColumns count="4">
    <tableColumn id="1" name="Таблица 5.2"/>
    <tableColumn id="2" name="Количество" dataDxfId="5" dataCellStyle="Comma"/>
    <tableColumn id="3" name="%" dataDxfId="4" dataCellStyle="Percent"/>
    <tableColumn id="4" name="Руб" dataDxfId="3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id="9" name="Table810" displayName="Table810" ref="A137:D149" totalsRowShown="0">
  <autoFilter ref="A137:D149"/>
  <tableColumns count="4">
    <tableColumn id="1" name="Таблица 5.3"/>
    <tableColumn id="2" name="Количество" dataDxfId="2" dataCellStyle="Comma"/>
    <tableColumn id="3" name="%" dataDxfId="1" dataCellStyle="Percent"/>
    <tableColumn id="4" name="Руб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"/>
  <sheetViews>
    <sheetView workbookViewId="0">
      <selection activeCell="B5" sqref="B5"/>
    </sheetView>
  </sheetViews>
  <sheetFormatPr baseColWidth="10" defaultRowHeight="16" x14ac:dyDescent="0.2"/>
  <cols>
    <col min="2" max="2" width="17.83203125" bestFit="1" customWidth="1"/>
    <col min="3" max="3" width="12.1640625" bestFit="1" customWidth="1"/>
    <col min="4" max="4" width="14.33203125" bestFit="1" customWidth="1"/>
    <col min="6" max="6" width="16.6640625" bestFit="1" customWidth="1"/>
    <col min="8" max="8" width="16" bestFit="1" customWidth="1"/>
    <col min="9" max="9" width="15.33203125" bestFit="1" customWidth="1"/>
    <col min="10" max="10" width="11.6640625" bestFit="1" customWidth="1"/>
    <col min="12" max="12" width="12.33203125" bestFit="1" customWidth="1"/>
    <col min="13" max="13" width="12.5" customWidth="1"/>
  </cols>
  <sheetData>
    <row r="2" spans="2:14" x14ac:dyDescent="0.2">
      <c r="B2" t="s">
        <v>12</v>
      </c>
    </row>
    <row r="3" spans="2:14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6</v>
      </c>
      <c r="H3" t="s">
        <v>5</v>
      </c>
      <c r="I3" t="s">
        <v>7</v>
      </c>
      <c r="J3" t="s">
        <v>8</v>
      </c>
      <c r="K3" t="s">
        <v>9</v>
      </c>
      <c r="L3" t="s">
        <v>10</v>
      </c>
      <c r="M3" t="s">
        <v>11</v>
      </c>
    </row>
    <row r="4" spans="2:14" x14ac:dyDescent="0.2">
      <c r="B4" s="4">
        <v>1000000</v>
      </c>
      <c r="C4" s="1">
        <v>0.01</v>
      </c>
      <c r="D4" s="4">
        <f>C4*B4</f>
        <v>10000</v>
      </c>
      <c r="E4" s="2">
        <v>300</v>
      </c>
      <c r="F4" s="5">
        <f>E4*D4</f>
        <v>3000000</v>
      </c>
      <c r="G4" s="2">
        <v>70</v>
      </c>
      <c r="H4" s="1">
        <v>0.25</v>
      </c>
      <c r="I4" s="5">
        <f>D4*H4*G4</f>
        <v>175000</v>
      </c>
      <c r="J4" s="3">
        <v>0.4</v>
      </c>
      <c r="K4">
        <f>1-J4</f>
        <v>0.6</v>
      </c>
      <c r="L4" s="5">
        <f>D4*H4*J4*E4</f>
        <v>300000</v>
      </c>
      <c r="M4" s="5">
        <f>L4-I4</f>
        <v>125000</v>
      </c>
      <c r="N4">
        <f>M4/D4</f>
        <v>12.5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49"/>
  <sheetViews>
    <sheetView tabSelected="1" topLeftCell="A128" zoomScale="125" workbookViewId="0">
      <selection activeCell="A137" sqref="A137:D149"/>
    </sheetView>
  </sheetViews>
  <sheetFormatPr baseColWidth="10" defaultRowHeight="16" x14ac:dyDescent="0.2"/>
  <cols>
    <col min="1" max="1" width="43.83203125" customWidth="1"/>
    <col min="2" max="2" width="16.6640625" style="6" bestFit="1" customWidth="1"/>
    <col min="3" max="3" width="10.83203125" style="1"/>
    <col min="4" max="4" width="12.33203125" style="8" bestFit="1" customWidth="1"/>
    <col min="12" max="12" width="16.33203125" style="4" customWidth="1"/>
  </cols>
  <sheetData>
    <row r="3" spans="1:4" x14ac:dyDescent="0.2">
      <c r="A3" s="10" t="s">
        <v>22</v>
      </c>
      <c r="B3" s="11" t="s">
        <v>16</v>
      </c>
      <c r="C3" s="12" t="s">
        <v>13</v>
      </c>
      <c r="D3" s="13" t="s">
        <v>17</v>
      </c>
    </row>
    <row r="4" spans="1:4" x14ac:dyDescent="0.2">
      <c r="A4" t="s">
        <v>14</v>
      </c>
      <c r="B4" s="6">
        <v>1000000</v>
      </c>
    </row>
    <row r="5" spans="1:4" x14ac:dyDescent="0.2">
      <c r="A5" t="s">
        <v>15</v>
      </c>
      <c r="B5" s="6">
        <f>C5*B4</f>
        <v>10000</v>
      </c>
      <c r="C5" s="7">
        <v>0.01</v>
      </c>
    </row>
    <row r="6" spans="1:4" x14ac:dyDescent="0.2">
      <c r="A6" t="s">
        <v>18</v>
      </c>
      <c r="D6" s="9">
        <v>300</v>
      </c>
    </row>
    <row r="7" spans="1:4" x14ac:dyDescent="0.2">
      <c r="A7" t="s">
        <v>19</v>
      </c>
      <c r="B7" s="6">
        <f>C7*B5</f>
        <v>2500</v>
      </c>
      <c r="C7" s="7">
        <v>0.25</v>
      </c>
    </row>
    <row r="8" spans="1:4" x14ac:dyDescent="0.2">
      <c r="A8" t="s">
        <v>21</v>
      </c>
      <c r="D8" s="9">
        <v>100</v>
      </c>
    </row>
    <row r="9" spans="1:4" x14ac:dyDescent="0.2">
      <c r="A9" t="s">
        <v>20</v>
      </c>
      <c r="D9" s="14">
        <f>D8*B7</f>
        <v>250000</v>
      </c>
    </row>
    <row r="10" spans="1:4" x14ac:dyDescent="0.2">
      <c r="A10" t="s">
        <v>23</v>
      </c>
      <c r="C10" s="7">
        <v>0.5</v>
      </c>
    </row>
    <row r="11" spans="1:4" x14ac:dyDescent="0.2">
      <c r="A11" t="s">
        <v>24</v>
      </c>
      <c r="B11" s="6">
        <f>B7*C10</f>
        <v>1250</v>
      </c>
      <c r="D11" s="14">
        <f>B11*D6</f>
        <v>375000</v>
      </c>
    </row>
    <row r="12" spans="1:4" x14ac:dyDescent="0.2">
      <c r="A12" t="s">
        <v>25</v>
      </c>
      <c r="D12" s="13">
        <f>D11-D9</f>
        <v>125000</v>
      </c>
    </row>
    <row r="17" spans="1:13" x14ac:dyDescent="0.2">
      <c r="A17" s="10" t="s">
        <v>26</v>
      </c>
      <c r="B17" s="11" t="s">
        <v>28</v>
      </c>
      <c r="C17" s="12" t="s">
        <v>13</v>
      </c>
      <c r="D17" s="13" t="s">
        <v>17</v>
      </c>
    </row>
    <row r="18" spans="1:13" x14ac:dyDescent="0.2">
      <c r="A18" t="s">
        <v>14</v>
      </c>
      <c r="B18" s="6">
        <v>1000000</v>
      </c>
    </row>
    <row r="19" spans="1:13" x14ac:dyDescent="0.2">
      <c r="A19" t="s">
        <v>15</v>
      </c>
      <c r="B19" s="6">
        <f>C19*B18</f>
        <v>10000</v>
      </c>
      <c r="C19" s="15">
        <v>0.01</v>
      </c>
      <c r="D19" s="16"/>
    </row>
    <row r="20" spans="1:13" x14ac:dyDescent="0.2">
      <c r="A20" t="s">
        <v>18</v>
      </c>
      <c r="C20" s="15"/>
      <c r="D20" s="16">
        <v>300</v>
      </c>
    </row>
    <row r="21" spans="1:13" x14ac:dyDescent="0.2">
      <c r="A21" t="s">
        <v>19</v>
      </c>
      <c r="B21" s="6">
        <f>C21*B19</f>
        <v>2500</v>
      </c>
      <c r="C21" s="15">
        <v>0.25</v>
      </c>
      <c r="D21" s="16"/>
    </row>
    <row r="22" spans="1:13" x14ac:dyDescent="0.2">
      <c r="A22" t="s">
        <v>21</v>
      </c>
      <c r="C22" s="15"/>
      <c r="D22" s="16">
        <v>100</v>
      </c>
    </row>
    <row r="23" spans="1:13" x14ac:dyDescent="0.2">
      <c r="A23" t="s">
        <v>20</v>
      </c>
      <c r="C23" s="15"/>
      <c r="D23" s="16">
        <f>D22*B21</f>
        <v>250000</v>
      </c>
    </row>
    <row r="24" spans="1:13" x14ac:dyDescent="0.2">
      <c r="A24" t="s">
        <v>23</v>
      </c>
      <c r="C24" s="15">
        <v>0.5</v>
      </c>
      <c r="D24" s="16"/>
    </row>
    <row r="25" spans="1:13" x14ac:dyDescent="0.2">
      <c r="A25" t="s">
        <v>27</v>
      </c>
      <c r="B25" s="6">
        <f>B21*C24</f>
        <v>1250</v>
      </c>
      <c r="C25" s="15"/>
      <c r="D25" s="16">
        <f>B25*D20</f>
        <v>375000</v>
      </c>
    </row>
    <row r="26" spans="1:13" x14ac:dyDescent="0.2">
      <c r="A26" s="10" t="s">
        <v>25</v>
      </c>
      <c r="B26" s="11"/>
      <c r="C26" s="18"/>
      <c r="D26" s="17">
        <f>D25-D23</f>
        <v>125000</v>
      </c>
    </row>
    <row r="28" spans="1:13" x14ac:dyDescent="0.2">
      <c r="L28" s="19">
        <v>4.6239999999999997</v>
      </c>
    </row>
    <row r="29" spans="1:13" x14ac:dyDescent="0.2">
      <c r="L29" s="19">
        <v>-1.6760000000000001E-2</v>
      </c>
    </row>
    <row r="30" spans="1:13" x14ac:dyDescent="0.2">
      <c r="L30" s="19">
        <v>9.365E-5</v>
      </c>
    </row>
    <row r="31" spans="1:13" x14ac:dyDescent="0.2">
      <c r="A31" s="21" t="s">
        <v>30</v>
      </c>
      <c r="B31" s="22" t="s">
        <v>28</v>
      </c>
      <c r="C31" s="18" t="s">
        <v>13</v>
      </c>
      <c r="D31" s="17" t="s">
        <v>17</v>
      </c>
      <c r="K31">
        <v>0</v>
      </c>
      <c r="L31" s="4">
        <f>($L$28+K31*$L$29+K31*K31*$L$30)</f>
        <v>4.6239999999999997</v>
      </c>
      <c r="M31" s="20">
        <f t="shared" ref="M31:M51" si="0">EXP(L31)</f>
        <v>101.90082129400727</v>
      </c>
    </row>
    <row r="32" spans="1:13" x14ac:dyDescent="0.2">
      <c r="A32" s="23" t="s">
        <v>14</v>
      </c>
      <c r="B32" s="24">
        <v>1000000</v>
      </c>
      <c r="C32" s="15"/>
      <c r="D32" s="16"/>
      <c r="K32">
        <v>5</v>
      </c>
      <c r="L32" s="4">
        <f t="shared" ref="L32:L51" si="1">($L$28+K32*$L$29+K32*K32*$L$30)</f>
        <v>4.5425412499999993</v>
      </c>
      <c r="M32" s="20">
        <f t="shared" si="0"/>
        <v>93.929194647029078</v>
      </c>
    </row>
    <row r="33" spans="1:13" x14ac:dyDescent="0.2">
      <c r="A33" s="23" t="s">
        <v>15</v>
      </c>
      <c r="B33" s="24">
        <f>C33*B32</f>
        <v>10000</v>
      </c>
      <c r="C33" s="15">
        <v>0.01</v>
      </c>
      <c r="D33" s="16"/>
      <c r="K33">
        <v>10</v>
      </c>
      <c r="L33" s="4">
        <f t="shared" si="1"/>
        <v>4.4657649999999993</v>
      </c>
      <c r="M33" s="20">
        <f t="shared" si="0"/>
        <v>86.987549568016945</v>
      </c>
    </row>
    <row r="34" spans="1:13" x14ac:dyDescent="0.2">
      <c r="A34" s="23" t="s">
        <v>18</v>
      </c>
      <c r="B34" s="24"/>
      <c r="C34" s="15"/>
      <c r="D34" s="16">
        <v>300</v>
      </c>
      <c r="K34">
        <v>15</v>
      </c>
      <c r="L34" s="4">
        <f t="shared" si="1"/>
        <v>4.3936712499999997</v>
      </c>
      <c r="M34" s="20">
        <f t="shared" si="0"/>
        <v>80.937014223173719</v>
      </c>
    </row>
    <row r="35" spans="1:13" x14ac:dyDescent="0.2">
      <c r="A35" s="23" t="s">
        <v>19</v>
      </c>
      <c r="B35" s="24">
        <f>C35*B33</f>
        <v>2500</v>
      </c>
      <c r="C35" s="15">
        <v>0.25</v>
      </c>
      <c r="D35" s="16"/>
      <c r="K35">
        <v>20</v>
      </c>
      <c r="L35" s="4">
        <f t="shared" si="1"/>
        <v>4.3262599999999996</v>
      </c>
      <c r="M35" s="20">
        <f t="shared" si="0"/>
        <v>75.660785415035107</v>
      </c>
    </row>
    <row r="36" spans="1:13" x14ac:dyDescent="0.2">
      <c r="A36" s="23" t="s">
        <v>21</v>
      </c>
      <c r="B36" s="24"/>
      <c r="C36" s="15"/>
      <c r="D36" s="16">
        <v>100</v>
      </c>
      <c r="K36">
        <v>25</v>
      </c>
      <c r="L36" s="4">
        <f t="shared" si="1"/>
        <v>4.2635312499999998</v>
      </c>
      <c r="M36" s="20">
        <f t="shared" si="0"/>
        <v>71.060473219045534</v>
      </c>
    </row>
    <row r="37" spans="1:13" x14ac:dyDescent="0.2">
      <c r="A37" s="23" t="s">
        <v>20</v>
      </c>
      <c r="B37" s="24"/>
      <c r="C37" s="15"/>
      <c r="D37" s="16">
        <f>D36*B35</f>
        <v>250000</v>
      </c>
      <c r="K37">
        <v>30</v>
      </c>
      <c r="L37" s="4">
        <f t="shared" si="1"/>
        <v>4.2054850000000004</v>
      </c>
      <c r="M37" s="20">
        <f t="shared" si="0"/>
        <v>67.053110539907408</v>
      </c>
    </row>
    <row r="38" spans="1:13" x14ac:dyDescent="0.2">
      <c r="A38" s="23" t="s">
        <v>23</v>
      </c>
      <c r="B38" s="24"/>
      <c r="C38" s="15">
        <v>0.5</v>
      </c>
      <c r="D38" s="16"/>
      <c r="K38">
        <v>35</v>
      </c>
      <c r="L38" s="4">
        <f t="shared" si="1"/>
        <v>4.1521212499999995</v>
      </c>
      <c r="M38" s="20">
        <f t="shared" si="0"/>
        <v>63.568702489257191</v>
      </c>
    </row>
    <row r="39" spans="1:13" x14ac:dyDescent="0.2">
      <c r="A39" s="23" t="s">
        <v>29</v>
      </c>
      <c r="B39" s="24"/>
      <c r="C39" s="15">
        <v>0.7</v>
      </c>
      <c r="D39" s="16"/>
      <c r="K39">
        <v>40</v>
      </c>
      <c r="L39" s="4">
        <f t="shared" si="1"/>
        <v>4.10344</v>
      </c>
      <c r="M39" s="20">
        <f t="shared" si="0"/>
        <v>60.548215617847418</v>
      </c>
    </row>
    <row r="40" spans="1:13" x14ac:dyDescent="0.2">
      <c r="A40" s="23" t="s">
        <v>24</v>
      </c>
      <c r="B40" s="24">
        <f>B35*C38*C39</f>
        <v>875</v>
      </c>
      <c r="C40" s="15"/>
      <c r="D40" s="16">
        <f>B40*D34</f>
        <v>262500</v>
      </c>
      <c r="K40">
        <v>45</v>
      </c>
      <c r="L40" s="4">
        <f t="shared" si="1"/>
        <v>4.0594412499999999</v>
      </c>
      <c r="M40" s="20">
        <f t="shared" si="0"/>
        <v>57.941926980793873</v>
      </c>
    </row>
    <row r="41" spans="1:13" x14ac:dyDescent="0.2">
      <c r="A41" s="23" t="s">
        <v>25</v>
      </c>
      <c r="B41" s="24"/>
      <c r="C41" s="15"/>
      <c r="D41" s="17">
        <f>D40-D37</f>
        <v>12500</v>
      </c>
      <c r="K41">
        <v>50</v>
      </c>
      <c r="L41" s="4">
        <f t="shared" si="1"/>
        <v>4.0201249999999993</v>
      </c>
      <c r="M41" s="20">
        <f t="shared" si="0"/>
        <v>55.708068900206946</v>
      </c>
    </row>
    <row r="42" spans="1:13" x14ac:dyDescent="0.2">
      <c r="K42">
        <v>55</v>
      </c>
      <c r="L42" s="4">
        <f t="shared" si="1"/>
        <v>3.9854912499999995</v>
      </c>
      <c r="M42" s="20">
        <f t="shared" si="0"/>
        <v>53.811717992318094</v>
      </c>
    </row>
    <row r="43" spans="1:13" x14ac:dyDescent="0.2">
      <c r="K43">
        <v>60</v>
      </c>
      <c r="L43" s="4">
        <f t="shared" si="1"/>
        <v>3.9555399999999992</v>
      </c>
      <c r="M43" s="20">
        <f t="shared" si="0"/>
        <v>52.223887230663806</v>
      </c>
    </row>
    <row r="44" spans="1:13" x14ac:dyDescent="0.2">
      <c r="K44">
        <v>65</v>
      </c>
      <c r="L44" s="4">
        <f t="shared" si="1"/>
        <v>3.9302712499999992</v>
      </c>
      <c r="M44" s="20">
        <f t="shared" si="0"/>
        <v>50.920788059843716</v>
      </c>
    </row>
    <row r="45" spans="1:13" x14ac:dyDescent="0.2">
      <c r="A45" s="10" t="s">
        <v>31</v>
      </c>
      <c r="B45" s="11" t="s">
        <v>28</v>
      </c>
      <c r="C45" s="12" t="s">
        <v>13</v>
      </c>
      <c r="D45" s="13" t="s">
        <v>17</v>
      </c>
      <c r="K45">
        <v>70</v>
      </c>
      <c r="L45" s="4">
        <f t="shared" si="1"/>
        <v>3.9096849999999996</v>
      </c>
      <c r="M45" s="20">
        <f t="shared" si="0"/>
        <v>49.883236278888056</v>
      </c>
    </row>
    <row r="46" spans="1:13" x14ac:dyDescent="0.2">
      <c r="A46" t="s">
        <v>14</v>
      </c>
      <c r="B46" s="6">
        <v>1000000</v>
      </c>
      <c r="C46" s="15"/>
      <c r="D46" s="16"/>
      <c r="K46">
        <v>75</v>
      </c>
      <c r="L46" s="4">
        <f t="shared" si="1"/>
        <v>3.8937812499999995</v>
      </c>
      <c r="M46" s="20">
        <f t="shared" si="0"/>
        <v>49.096180914831976</v>
      </c>
    </row>
    <row r="47" spans="1:13" x14ac:dyDescent="0.2">
      <c r="A47" t="s">
        <v>15</v>
      </c>
      <c r="B47" s="6">
        <f>C47*B46</f>
        <v>10000</v>
      </c>
      <c r="C47" s="15">
        <v>0.01</v>
      </c>
      <c r="D47" s="16"/>
      <c r="K47">
        <v>80</v>
      </c>
      <c r="L47" s="4">
        <f t="shared" si="1"/>
        <v>3.8825599999999998</v>
      </c>
      <c r="M47" s="20">
        <f t="shared" si="0"/>
        <v>48.548339873886377</v>
      </c>
    </row>
    <row r="48" spans="1:13" x14ac:dyDescent="0.2">
      <c r="A48" t="s">
        <v>18</v>
      </c>
      <c r="C48" s="15"/>
      <c r="D48" s="16">
        <v>300</v>
      </c>
      <c r="K48">
        <v>85</v>
      </c>
      <c r="L48" s="4">
        <f t="shared" si="1"/>
        <v>3.87602125</v>
      </c>
      <c r="M48" s="20">
        <f t="shared" si="0"/>
        <v>48.231930006394364</v>
      </c>
    </row>
    <row r="49" spans="1:13" x14ac:dyDescent="0.2">
      <c r="A49" t="s">
        <v>19</v>
      </c>
      <c r="B49" s="6">
        <f>C49*B47</f>
        <v>1000</v>
      </c>
      <c r="C49" s="15">
        <v>0.1</v>
      </c>
      <c r="D49" s="16"/>
      <c r="K49">
        <v>90</v>
      </c>
      <c r="L49" s="4">
        <f t="shared" si="1"/>
        <v>3.8741649999999996</v>
      </c>
      <c r="M49" s="20">
        <f t="shared" si="0"/>
        <v>48.142482530442422</v>
      </c>
    </row>
    <row r="50" spans="1:13" x14ac:dyDescent="0.2">
      <c r="A50" t="s">
        <v>21</v>
      </c>
      <c r="C50" s="15"/>
      <c r="D50" s="16">
        <v>100</v>
      </c>
      <c r="K50">
        <v>95</v>
      </c>
      <c r="L50" s="4">
        <f t="shared" si="1"/>
        <v>3.8769912499999997</v>
      </c>
      <c r="M50" s="20">
        <f t="shared" si="0"/>
        <v>48.278737676550463</v>
      </c>
    </row>
    <row r="51" spans="1:13" x14ac:dyDescent="0.2">
      <c r="A51" t="s">
        <v>20</v>
      </c>
      <c r="C51" s="15"/>
      <c r="D51" s="16">
        <f>D50*B49</f>
        <v>100000</v>
      </c>
      <c r="K51">
        <v>100</v>
      </c>
      <c r="L51" s="4">
        <f t="shared" si="1"/>
        <v>3.8844999999999996</v>
      </c>
      <c r="M51" s="20">
        <f t="shared" si="0"/>
        <v>48.642615070614696</v>
      </c>
    </row>
    <row r="52" spans="1:13" x14ac:dyDescent="0.2">
      <c r="A52" t="s">
        <v>23</v>
      </c>
      <c r="C52" s="15">
        <v>0.5</v>
      </c>
      <c r="D52" s="16"/>
    </row>
    <row r="53" spans="1:13" x14ac:dyDescent="0.2">
      <c r="A53" t="s">
        <v>29</v>
      </c>
      <c r="C53" s="15">
        <v>0.9</v>
      </c>
      <c r="D53" s="16"/>
    </row>
    <row r="54" spans="1:13" x14ac:dyDescent="0.2">
      <c r="A54" t="s">
        <v>24</v>
      </c>
      <c r="B54" s="6">
        <f>B49*C52*C53</f>
        <v>450</v>
      </c>
      <c r="C54" s="15"/>
      <c r="D54" s="16">
        <f>B54*D48</f>
        <v>135000</v>
      </c>
    </row>
    <row r="55" spans="1:13" x14ac:dyDescent="0.2">
      <c r="A55" t="s">
        <v>25</v>
      </c>
      <c r="D55" s="13">
        <f>D54-D51</f>
        <v>35000</v>
      </c>
    </row>
    <row r="58" spans="1:13" x14ac:dyDescent="0.2">
      <c r="A58" s="10" t="s">
        <v>32</v>
      </c>
      <c r="B58" s="11" t="s">
        <v>28</v>
      </c>
      <c r="C58" s="12" t="s">
        <v>13</v>
      </c>
      <c r="D58" s="13" t="s">
        <v>17</v>
      </c>
    </row>
    <row r="59" spans="1:13" x14ac:dyDescent="0.2">
      <c r="A59" t="s">
        <v>14</v>
      </c>
      <c r="B59" s="6">
        <v>1000000</v>
      </c>
      <c r="C59" s="15"/>
      <c r="D59" s="16"/>
    </row>
    <row r="60" spans="1:13" x14ac:dyDescent="0.2">
      <c r="A60" t="s">
        <v>15</v>
      </c>
      <c r="B60" s="6">
        <f>C60*B59</f>
        <v>10000</v>
      </c>
      <c r="C60" s="15">
        <v>0.01</v>
      </c>
      <c r="D60" s="16"/>
    </row>
    <row r="61" spans="1:13" x14ac:dyDescent="0.2">
      <c r="A61" t="s">
        <v>18</v>
      </c>
      <c r="C61" s="15"/>
      <c r="D61" s="16">
        <v>300</v>
      </c>
    </row>
    <row r="62" spans="1:13" x14ac:dyDescent="0.2">
      <c r="A62" t="s">
        <v>19</v>
      </c>
      <c r="B62" s="6">
        <f>C62*B60</f>
        <v>500</v>
      </c>
      <c r="C62" s="15">
        <v>0.05</v>
      </c>
      <c r="D62" s="16"/>
    </row>
    <row r="63" spans="1:13" x14ac:dyDescent="0.2">
      <c r="A63" t="s">
        <v>21</v>
      </c>
      <c r="C63" s="15"/>
      <c r="D63" s="16">
        <v>100</v>
      </c>
    </row>
    <row r="64" spans="1:13" x14ac:dyDescent="0.2">
      <c r="A64" t="s">
        <v>20</v>
      </c>
      <c r="C64" s="15"/>
      <c r="D64" s="16">
        <f>D63*B62</f>
        <v>50000</v>
      </c>
    </row>
    <row r="65" spans="1:4" x14ac:dyDescent="0.2">
      <c r="A65" t="s">
        <v>23</v>
      </c>
      <c r="C65" s="15">
        <v>0.5</v>
      </c>
      <c r="D65" s="16"/>
    </row>
    <row r="66" spans="1:4" x14ac:dyDescent="0.2">
      <c r="A66" t="s">
        <v>29</v>
      </c>
      <c r="C66" s="15">
        <v>0.95</v>
      </c>
      <c r="D66" s="16"/>
    </row>
    <row r="67" spans="1:4" x14ac:dyDescent="0.2">
      <c r="A67" t="s">
        <v>24</v>
      </c>
      <c r="B67" s="6">
        <f>B62*C65*C66</f>
        <v>237.5</v>
      </c>
      <c r="C67" s="15"/>
      <c r="D67" s="16">
        <f>B67*D61</f>
        <v>71250</v>
      </c>
    </row>
    <row r="68" spans="1:4" x14ac:dyDescent="0.2">
      <c r="A68" t="s">
        <v>25</v>
      </c>
      <c r="D68" s="13">
        <f>D67-D64</f>
        <v>21250</v>
      </c>
    </row>
    <row r="73" spans="1:4" x14ac:dyDescent="0.2">
      <c r="A73" s="10" t="s">
        <v>33</v>
      </c>
      <c r="B73" s="11" t="s">
        <v>28</v>
      </c>
      <c r="C73" s="12" t="s">
        <v>13</v>
      </c>
      <c r="D73" s="13" t="s">
        <v>17</v>
      </c>
    </row>
    <row r="74" spans="1:4" x14ac:dyDescent="0.2">
      <c r="A74" t="s">
        <v>14</v>
      </c>
      <c r="B74" s="6">
        <v>1000000</v>
      </c>
      <c r="C74" s="15"/>
      <c r="D74" s="16"/>
    </row>
    <row r="75" spans="1:4" x14ac:dyDescent="0.2">
      <c r="A75" t="s">
        <v>15</v>
      </c>
      <c r="B75" s="6">
        <f>C75*B74</f>
        <v>10000</v>
      </c>
      <c r="C75" s="15">
        <v>0.01</v>
      </c>
      <c r="D75" s="16"/>
    </row>
    <row r="76" spans="1:4" x14ac:dyDescent="0.2">
      <c r="A76" t="s">
        <v>18</v>
      </c>
      <c r="C76" s="15"/>
      <c r="D76" s="16">
        <v>300</v>
      </c>
    </row>
    <row r="77" spans="1:4" x14ac:dyDescent="0.2">
      <c r="A77" t="s">
        <v>19</v>
      </c>
      <c r="B77" s="6">
        <f>C77*B75</f>
        <v>1000</v>
      </c>
      <c r="C77" s="15">
        <v>0.1</v>
      </c>
      <c r="D77" s="16"/>
    </row>
    <row r="78" spans="1:4" x14ac:dyDescent="0.2">
      <c r="A78" t="s">
        <v>21</v>
      </c>
      <c r="C78" s="15"/>
      <c r="D78" s="16">
        <v>100</v>
      </c>
    </row>
    <row r="79" spans="1:4" x14ac:dyDescent="0.2">
      <c r="A79" t="s">
        <v>20</v>
      </c>
      <c r="C79" s="15"/>
      <c r="D79" s="16">
        <f>D78*B77</f>
        <v>100000</v>
      </c>
    </row>
    <row r="80" spans="1:4" x14ac:dyDescent="0.2">
      <c r="A80" t="s">
        <v>23</v>
      </c>
      <c r="C80" s="15">
        <v>0.35</v>
      </c>
      <c r="D80" s="16"/>
    </row>
    <row r="81" spans="1:4" x14ac:dyDescent="0.2">
      <c r="A81" t="s">
        <v>29</v>
      </c>
      <c r="C81" s="15">
        <v>0.9</v>
      </c>
      <c r="D81" s="16"/>
    </row>
    <row r="82" spans="1:4" x14ac:dyDescent="0.2">
      <c r="A82" t="s">
        <v>24</v>
      </c>
      <c r="B82" s="6">
        <f>B77*C80*C81</f>
        <v>315</v>
      </c>
      <c r="C82" s="15"/>
      <c r="D82" s="16">
        <f>B82*D76</f>
        <v>94500</v>
      </c>
    </row>
    <row r="83" spans="1:4" x14ac:dyDescent="0.2">
      <c r="A83" t="s">
        <v>25</v>
      </c>
      <c r="D83" s="13">
        <f>D82-D79</f>
        <v>-5500</v>
      </c>
    </row>
    <row r="89" spans="1:4" x14ac:dyDescent="0.2">
      <c r="A89" s="10" t="s">
        <v>34</v>
      </c>
      <c r="B89" s="11" t="s">
        <v>28</v>
      </c>
      <c r="C89" s="12" t="s">
        <v>13</v>
      </c>
      <c r="D89" s="13" t="s">
        <v>17</v>
      </c>
    </row>
    <row r="90" spans="1:4" x14ac:dyDescent="0.2">
      <c r="A90" t="s">
        <v>14</v>
      </c>
      <c r="B90" s="6">
        <v>1000000</v>
      </c>
      <c r="C90" s="15"/>
      <c r="D90" s="16"/>
    </row>
    <row r="91" spans="1:4" x14ac:dyDescent="0.2">
      <c r="A91" t="s">
        <v>15</v>
      </c>
      <c r="B91" s="6">
        <f>C91*B90</f>
        <v>10000</v>
      </c>
      <c r="C91" s="15">
        <v>0.01</v>
      </c>
      <c r="D91" s="16"/>
    </row>
    <row r="92" spans="1:4" x14ac:dyDescent="0.2">
      <c r="A92" t="s">
        <v>18</v>
      </c>
      <c r="C92" s="15"/>
      <c r="D92" s="16">
        <v>300</v>
      </c>
    </row>
    <row r="93" spans="1:4" x14ac:dyDescent="0.2">
      <c r="A93" t="s">
        <v>19</v>
      </c>
      <c r="B93" s="6">
        <f>C93*B91</f>
        <v>1000</v>
      </c>
      <c r="C93" s="15">
        <v>0.1</v>
      </c>
      <c r="D93" s="16"/>
    </row>
    <row r="94" spans="1:4" x14ac:dyDescent="0.2">
      <c r="A94" t="s">
        <v>21</v>
      </c>
      <c r="C94" s="15"/>
      <c r="D94" s="16">
        <v>100</v>
      </c>
    </row>
    <row r="95" spans="1:4" x14ac:dyDescent="0.2">
      <c r="A95" t="s">
        <v>20</v>
      </c>
      <c r="C95" s="15"/>
      <c r="D95" s="16">
        <f>D94*B93</f>
        <v>100000</v>
      </c>
    </row>
    <row r="96" spans="1:4" x14ac:dyDescent="0.2">
      <c r="A96" t="s">
        <v>23</v>
      </c>
      <c r="C96" s="15">
        <v>0.37</v>
      </c>
      <c r="D96" s="16"/>
    </row>
    <row r="97" spans="1:4" x14ac:dyDescent="0.2">
      <c r="A97" t="s">
        <v>29</v>
      </c>
      <c r="C97" s="15">
        <v>0.9</v>
      </c>
      <c r="D97" s="16"/>
    </row>
    <row r="98" spans="1:4" x14ac:dyDescent="0.2">
      <c r="A98" t="s">
        <v>24</v>
      </c>
      <c r="B98" s="6">
        <f>B93*C96*C97</f>
        <v>333</v>
      </c>
      <c r="C98" s="15"/>
      <c r="D98" s="16">
        <f>B98*D92</f>
        <v>99900</v>
      </c>
    </row>
    <row r="99" spans="1:4" x14ac:dyDescent="0.2">
      <c r="A99" t="s">
        <v>25</v>
      </c>
      <c r="D99" s="13">
        <f>D98-D95</f>
        <v>-100</v>
      </c>
    </row>
    <row r="105" spans="1:4" x14ac:dyDescent="0.2">
      <c r="A105" s="10" t="s">
        <v>37</v>
      </c>
      <c r="B105" s="11" t="s">
        <v>28</v>
      </c>
      <c r="C105" s="12" t="s">
        <v>13</v>
      </c>
      <c r="D105" s="13" t="s">
        <v>17</v>
      </c>
    </row>
    <row r="106" spans="1:4" x14ac:dyDescent="0.2">
      <c r="A106" t="s">
        <v>14</v>
      </c>
      <c r="B106" s="6">
        <v>1000000</v>
      </c>
      <c r="C106" s="15"/>
      <c r="D106" s="16"/>
    </row>
    <row r="107" spans="1:4" x14ac:dyDescent="0.2">
      <c r="A107" t="s">
        <v>15</v>
      </c>
      <c r="B107" s="6">
        <f>C107*B106</f>
        <v>10000</v>
      </c>
      <c r="C107" s="15">
        <v>0.01</v>
      </c>
      <c r="D107" s="16"/>
    </row>
    <row r="108" spans="1:4" x14ac:dyDescent="0.2">
      <c r="A108" t="s">
        <v>18</v>
      </c>
      <c r="C108" s="15"/>
      <c r="D108" s="16">
        <v>300</v>
      </c>
    </row>
    <row r="109" spans="1:4" x14ac:dyDescent="0.2">
      <c r="A109" t="s">
        <v>19</v>
      </c>
      <c r="B109" s="6">
        <f>C109*B107</f>
        <v>2500</v>
      </c>
      <c r="C109" s="15">
        <v>0.25</v>
      </c>
      <c r="D109" s="16"/>
    </row>
    <row r="110" spans="1:4" x14ac:dyDescent="0.2">
      <c r="A110" t="s">
        <v>21</v>
      </c>
      <c r="C110" s="15"/>
      <c r="D110" s="16">
        <v>100</v>
      </c>
    </row>
    <row r="111" spans="1:4" x14ac:dyDescent="0.2">
      <c r="A111" t="s">
        <v>20</v>
      </c>
      <c r="C111" s="15"/>
      <c r="D111" s="16">
        <f>D110*B109</f>
        <v>250000</v>
      </c>
    </row>
    <row r="112" spans="1:4" x14ac:dyDescent="0.2">
      <c r="A112" t="s">
        <v>23</v>
      </c>
      <c r="C112" s="15">
        <v>0.5</v>
      </c>
      <c r="D112" s="16"/>
    </row>
    <row r="113" spans="1:4" x14ac:dyDescent="0.2">
      <c r="A113" t="s">
        <v>29</v>
      </c>
      <c r="C113" s="15">
        <v>0.7</v>
      </c>
      <c r="D113" s="16"/>
    </row>
    <row r="114" spans="1:4" x14ac:dyDescent="0.2">
      <c r="A114" t="s">
        <v>35</v>
      </c>
      <c r="C114" s="15">
        <v>0.01</v>
      </c>
      <c r="D114" s="16"/>
    </row>
    <row r="115" spans="1:4" x14ac:dyDescent="0.2">
      <c r="A115" t="s">
        <v>36</v>
      </c>
      <c r="C115" s="15"/>
      <c r="D115" s="16">
        <v>2000</v>
      </c>
    </row>
    <row r="116" spans="1:4" x14ac:dyDescent="0.2">
      <c r="A116" t="s">
        <v>24</v>
      </c>
      <c r="B116" s="6">
        <f>B109*C112*(C113+C114)</f>
        <v>887.5</v>
      </c>
      <c r="C116" s="15"/>
      <c r="D116" s="16">
        <f>B116*D108</f>
        <v>266250</v>
      </c>
    </row>
    <row r="117" spans="1:4" x14ac:dyDescent="0.2">
      <c r="A117" t="s">
        <v>25</v>
      </c>
      <c r="D117" s="13">
        <f>D116-D111-D115</f>
        <v>14250</v>
      </c>
    </row>
    <row r="120" spans="1:4" x14ac:dyDescent="0.2">
      <c r="A120" s="10" t="s">
        <v>38</v>
      </c>
      <c r="B120" s="11" t="s">
        <v>28</v>
      </c>
      <c r="C120" s="12" t="s">
        <v>13</v>
      </c>
      <c r="D120" s="13" t="s">
        <v>17</v>
      </c>
    </row>
    <row r="121" spans="1:4" x14ac:dyDescent="0.2">
      <c r="A121" t="s">
        <v>14</v>
      </c>
      <c r="B121" s="6">
        <v>1000000</v>
      </c>
      <c r="C121" s="15"/>
      <c r="D121" s="16"/>
    </row>
    <row r="122" spans="1:4" x14ac:dyDescent="0.2">
      <c r="A122" t="s">
        <v>15</v>
      </c>
      <c r="B122" s="6">
        <f>C122*B121</f>
        <v>10000</v>
      </c>
      <c r="C122" s="15">
        <v>0.01</v>
      </c>
      <c r="D122" s="16"/>
    </row>
    <row r="123" spans="1:4" x14ac:dyDescent="0.2">
      <c r="A123" t="s">
        <v>18</v>
      </c>
      <c r="C123" s="15"/>
      <c r="D123" s="16">
        <v>300</v>
      </c>
    </row>
    <row r="124" spans="1:4" x14ac:dyDescent="0.2">
      <c r="A124" t="s">
        <v>19</v>
      </c>
      <c r="B124" s="6">
        <f>C124*B122</f>
        <v>2500</v>
      </c>
      <c r="C124" s="15">
        <v>0.25</v>
      </c>
      <c r="D124" s="16"/>
    </row>
    <row r="125" spans="1:4" x14ac:dyDescent="0.2">
      <c r="A125" t="s">
        <v>21</v>
      </c>
      <c r="C125" s="15"/>
      <c r="D125" s="16">
        <v>100</v>
      </c>
    </row>
    <row r="126" spans="1:4" x14ac:dyDescent="0.2">
      <c r="A126" t="s">
        <v>20</v>
      </c>
      <c r="C126" s="15"/>
      <c r="D126" s="16">
        <f>D125*B124</f>
        <v>250000</v>
      </c>
    </row>
    <row r="127" spans="1:4" x14ac:dyDescent="0.2">
      <c r="A127" t="s">
        <v>23</v>
      </c>
      <c r="C127" s="15">
        <v>0.5</v>
      </c>
      <c r="D127" s="16"/>
    </row>
    <row r="128" spans="1:4" x14ac:dyDescent="0.2">
      <c r="A128" t="s">
        <v>29</v>
      </c>
      <c r="C128" s="15">
        <v>0.7</v>
      </c>
      <c r="D128" s="16"/>
    </row>
    <row r="129" spans="1:4" x14ac:dyDescent="0.2">
      <c r="A129" t="s">
        <v>35</v>
      </c>
      <c r="C129" s="15">
        <v>0.03</v>
      </c>
      <c r="D129" s="16"/>
    </row>
    <row r="130" spans="1:4" x14ac:dyDescent="0.2">
      <c r="A130" t="s">
        <v>36</v>
      </c>
      <c r="C130" s="15"/>
      <c r="D130" s="16">
        <v>5000</v>
      </c>
    </row>
    <row r="131" spans="1:4" x14ac:dyDescent="0.2">
      <c r="A131" t="s">
        <v>24</v>
      </c>
      <c r="B131" s="6">
        <f>B124*C127*(C128+C129)</f>
        <v>912.5</v>
      </c>
      <c r="C131" s="15"/>
      <c r="D131" s="16">
        <f>B131*D123</f>
        <v>273750</v>
      </c>
    </row>
    <row r="132" spans="1:4" x14ac:dyDescent="0.2">
      <c r="A132" t="s">
        <v>25</v>
      </c>
      <c r="D132" s="13">
        <f>D131-D126-D130</f>
        <v>18750</v>
      </c>
    </row>
    <row r="137" spans="1:4" x14ac:dyDescent="0.2">
      <c r="A137" s="10" t="s">
        <v>39</v>
      </c>
      <c r="B137" s="11" t="s">
        <v>28</v>
      </c>
      <c r="C137" s="12" t="s">
        <v>13</v>
      </c>
      <c r="D137" s="13" t="s">
        <v>17</v>
      </c>
    </row>
    <row r="138" spans="1:4" x14ac:dyDescent="0.2">
      <c r="A138" t="s">
        <v>14</v>
      </c>
      <c r="B138" s="6">
        <v>1000000</v>
      </c>
      <c r="C138" s="15"/>
      <c r="D138" s="16"/>
    </row>
    <row r="139" spans="1:4" x14ac:dyDescent="0.2">
      <c r="A139" t="s">
        <v>15</v>
      </c>
      <c r="B139" s="6">
        <f>C139*B138</f>
        <v>10000</v>
      </c>
      <c r="C139" s="15">
        <v>0.01</v>
      </c>
      <c r="D139" s="16"/>
    </row>
    <row r="140" spans="1:4" x14ac:dyDescent="0.2">
      <c r="A140" t="s">
        <v>18</v>
      </c>
      <c r="C140" s="15"/>
      <c r="D140" s="16">
        <v>300</v>
      </c>
    </row>
    <row r="141" spans="1:4" x14ac:dyDescent="0.2">
      <c r="A141" t="s">
        <v>19</v>
      </c>
      <c r="B141" s="6">
        <f>C141*B139</f>
        <v>1000</v>
      </c>
      <c r="C141" s="15">
        <v>0.1</v>
      </c>
      <c r="D141" s="16"/>
    </row>
    <row r="142" spans="1:4" x14ac:dyDescent="0.2">
      <c r="A142" t="s">
        <v>21</v>
      </c>
      <c r="C142" s="15"/>
      <c r="D142" s="16">
        <v>100</v>
      </c>
    </row>
    <row r="143" spans="1:4" x14ac:dyDescent="0.2">
      <c r="A143" t="s">
        <v>20</v>
      </c>
      <c r="C143" s="15"/>
      <c r="D143" s="16">
        <f>D142*B141</f>
        <v>100000</v>
      </c>
    </row>
    <row r="144" spans="1:4" x14ac:dyDescent="0.2">
      <c r="A144" t="s">
        <v>23</v>
      </c>
      <c r="C144" s="15">
        <v>0.5</v>
      </c>
      <c r="D144" s="16"/>
    </row>
    <row r="145" spans="1:4" x14ac:dyDescent="0.2">
      <c r="A145" t="s">
        <v>29</v>
      </c>
      <c r="C145" s="15">
        <v>0.9</v>
      </c>
      <c r="D145" s="16"/>
    </row>
    <row r="146" spans="1:4" x14ac:dyDescent="0.2">
      <c r="A146" t="s">
        <v>35</v>
      </c>
      <c r="C146" s="15">
        <v>0.03</v>
      </c>
      <c r="D146" s="16"/>
    </row>
    <row r="147" spans="1:4" x14ac:dyDescent="0.2">
      <c r="A147" t="s">
        <v>36</v>
      </c>
      <c r="C147" s="15"/>
      <c r="D147" s="16">
        <v>5000</v>
      </c>
    </row>
    <row r="148" spans="1:4" x14ac:dyDescent="0.2">
      <c r="A148" t="s">
        <v>24</v>
      </c>
      <c r="B148" s="6">
        <f>B141*C144*(C145+C146)</f>
        <v>465</v>
      </c>
      <c r="C148" s="15"/>
      <c r="D148" s="16">
        <f>B148*D140</f>
        <v>139500</v>
      </c>
    </row>
    <row r="149" spans="1:4" x14ac:dyDescent="0.2">
      <c r="A149" t="s">
        <v>25</v>
      </c>
      <c r="D149" s="13">
        <f>D148-D143-D147</f>
        <v>34500</v>
      </c>
    </row>
  </sheetData>
  <pageMargins left="0.7" right="0.7" top="0.75" bottom="0.75" header="0.3" footer="0.3"/>
  <drawing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2017-01-13T19:21:49Z</dcterms:created>
  <dcterms:modified xsi:type="dcterms:W3CDTF">2017-01-14T13:00:55Z</dcterms:modified>
</cp:coreProperties>
</file>