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Documents\repositories\ipythonscripts\"/>
    </mc:Choice>
  </mc:AlternateContent>
  <bookViews>
    <workbookView xWindow="0" yWindow="0" windowWidth="12383" windowHeight="4868"/>
  </bookViews>
  <sheets>
    <sheet name="BinominalModel" sheetId="1" r:id="rId1"/>
    <sheet name="Replikationsportfolio" sheetId="3" r:id="rId2"/>
    <sheet name="Replikationsportfolio 2" sheetId="4" r:id="rId3"/>
    <sheet name="Risikoneutrale Bewertung" sheetId="2" r:id="rId4"/>
    <sheet name="Real worl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11" i="1"/>
  <c r="H12" i="1" s="1"/>
  <c r="H11" i="5"/>
  <c r="H12" i="5" s="1"/>
  <c r="H5" i="5"/>
  <c r="H6" i="5" s="1"/>
  <c r="D9" i="2"/>
  <c r="E18" i="2"/>
  <c r="D23" i="4"/>
  <c r="C23" i="4"/>
  <c r="E23" i="4" s="1"/>
  <c r="C22" i="4"/>
  <c r="E22" i="4" s="1"/>
  <c r="E24" i="4" s="1"/>
  <c r="I16" i="3"/>
  <c r="D16" i="3"/>
  <c r="I17" i="4"/>
  <c r="D17" i="4"/>
  <c r="I16" i="4"/>
  <c r="D16" i="4"/>
  <c r="H12" i="4"/>
  <c r="H11" i="4"/>
  <c r="H6" i="4"/>
  <c r="H5" i="4"/>
  <c r="N13" i="2"/>
  <c r="N12" i="2"/>
  <c r="H11" i="2"/>
  <c r="H5" i="2"/>
  <c r="E22" i="3"/>
  <c r="D23" i="3"/>
  <c r="E23" i="3" s="1"/>
  <c r="I17" i="3" l="1"/>
  <c r="N7" i="5"/>
  <c r="E18" i="5" s="1"/>
  <c r="H17" i="3"/>
  <c r="J17" i="3" s="1"/>
  <c r="C17" i="3"/>
  <c r="E17" i="3" s="1"/>
  <c r="C16" i="3" s="1"/>
  <c r="E16" i="3" s="1"/>
  <c r="E18" i="3" s="1"/>
  <c r="D17" i="3"/>
  <c r="C17" i="4"/>
  <c r="E17" i="4" s="1"/>
  <c r="H16" i="4" s="1"/>
  <c r="J16" i="4" s="1"/>
  <c r="J18" i="4" s="1"/>
  <c r="H17" i="4"/>
  <c r="J17" i="4" s="1"/>
  <c r="H12" i="2"/>
  <c r="H6" i="2"/>
  <c r="E24" i="3"/>
  <c r="D9" i="1" s="1"/>
  <c r="H16" i="3" l="1"/>
  <c r="J16" i="3" s="1"/>
  <c r="J18" i="3" s="1"/>
  <c r="D9" i="4"/>
  <c r="C16" i="4"/>
  <c r="E16" i="4" s="1"/>
  <c r="E18" i="4" s="1"/>
</calcChain>
</file>

<file path=xl/sharedStrings.xml><?xml version="1.0" encoding="utf-8"?>
<sst xmlns="http://schemas.openxmlformats.org/spreadsheetml/2006/main" count="81" uniqueCount="19">
  <si>
    <t>S_0</t>
  </si>
  <si>
    <t>S_1</t>
  </si>
  <si>
    <t>V_0</t>
  </si>
  <si>
    <t>V_1</t>
  </si>
  <si>
    <t>r</t>
  </si>
  <si>
    <t>K</t>
  </si>
  <si>
    <t>Bank</t>
  </si>
  <si>
    <t>S</t>
  </si>
  <si>
    <t>#</t>
  </si>
  <si>
    <t>Preis</t>
  </si>
  <si>
    <t>T=0</t>
  </si>
  <si>
    <t>T=1</t>
  </si>
  <si>
    <t>Summe</t>
  </si>
  <si>
    <t>p</t>
  </si>
  <si>
    <t>u</t>
  </si>
  <si>
    <t>d</t>
  </si>
  <si>
    <t>q</t>
  </si>
  <si>
    <t>1/(1+r)E[V_1]=</t>
  </si>
  <si>
    <t xml:space="preserve">!=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</si>
</sst>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6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0" xfId="0" applyFill="1" applyBorder="1"/>
    <xf numFmtId="0" fontId="0" fillId="2" borderId="9" xfId="0" applyFill="1" applyBorder="1"/>
    <xf numFmtId="0" fontId="2" fillId="2" borderId="3" xfId="0" applyFont="1" applyFill="1" applyBorder="1"/>
    <xf numFmtId="0" fontId="2" fillId="2" borderId="9" xfId="0" applyFont="1" applyFill="1" applyBorder="1"/>
    <xf numFmtId="0" fontId="2" fillId="2" borderId="4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2" fontId="0" fillId="2" borderId="17" xfId="0" applyNumberFormat="1" applyFont="1" applyFill="1" applyBorder="1" applyAlignment="1">
      <alignment horizontal="right"/>
    </xf>
    <xf numFmtId="0" fontId="0" fillId="2" borderId="17" xfId="0" applyFont="1" applyFill="1" applyBorder="1"/>
    <xf numFmtId="0" fontId="0" fillId="2" borderId="18" xfId="0" applyFont="1" applyFill="1" applyBorder="1"/>
    <xf numFmtId="0" fontId="0" fillId="2" borderId="19" xfId="0" applyFont="1" applyFill="1" applyBorder="1"/>
    <xf numFmtId="0" fontId="3" fillId="2" borderId="0" xfId="0" applyFont="1" applyFill="1"/>
    <xf numFmtId="0" fontId="3" fillId="2" borderId="1" xfId="0" applyFont="1" applyFill="1" applyBorder="1"/>
    <xf numFmtId="0" fontId="3" fillId="2" borderId="8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2" fontId="3" fillId="2" borderId="9" xfId="0" applyNumberFormat="1" applyFont="1" applyFill="1" applyBorder="1" applyAlignment="1">
      <alignment horizontal="right"/>
    </xf>
    <xf numFmtId="0" fontId="3" fillId="2" borderId="9" xfId="0" applyFont="1" applyFill="1" applyBorder="1"/>
    <xf numFmtId="0" fontId="3" fillId="2" borderId="4" xfId="0" applyFont="1" applyFill="1" applyBorder="1"/>
    <xf numFmtId="0" fontId="3" fillId="0" borderId="0" xfId="0" applyFont="1"/>
    <xf numFmtId="0" fontId="1" fillId="2" borderId="3" xfId="0" applyFont="1" applyFill="1" applyBorder="1"/>
    <xf numFmtId="0" fontId="1" fillId="2" borderId="9" xfId="0" applyFont="1" applyFill="1" applyBorder="1"/>
    <xf numFmtId="0" fontId="1" fillId="2" borderId="4" xfId="0" applyFont="1" applyFill="1" applyBorder="1"/>
    <xf numFmtId="0" fontId="4" fillId="2" borderId="1" xfId="0" applyFont="1" applyFill="1" applyBorder="1"/>
    <xf numFmtId="0" fontId="4" fillId="2" borderId="8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9" xfId="0" applyFont="1" applyFill="1" applyBorder="1"/>
    <xf numFmtId="0" fontId="4" fillId="2" borderId="4" xfId="0" applyFont="1" applyFill="1" applyBorder="1"/>
    <xf numFmtId="0" fontId="5" fillId="2" borderId="3" xfId="0" applyFont="1" applyFill="1" applyBorder="1"/>
    <xf numFmtId="0" fontId="5" fillId="2" borderId="9" xfId="0" applyFont="1" applyFill="1" applyBorder="1"/>
    <xf numFmtId="2" fontId="5" fillId="2" borderId="4" xfId="0" applyNumberFormat="1" applyFont="1" applyFill="1" applyBorder="1"/>
    <xf numFmtId="0" fontId="0" fillId="2" borderId="3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2" fontId="4" fillId="2" borderId="0" xfId="0" applyNumberFormat="1" applyFont="1" applyFill="1" applyBorder="1" applyAlignment="1">
      <alignment horizontal="right"/>
    </xf>
    <xf numFmtId="0" fontId="5" fillId="2" borderId="0" xfId="0" applyFont="1" applyFill="1" applyBorder="1"/>
    <xf numFmtId="2" fontId="5" fillId="2" borderId="0" xfId="0" applyNumberFormat="1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38100</xdr:rowOff>
    </xdr:from>
    <xdr:to>
      <xdr:col>5</xdr:col>
      <xdr:colOff>657225</xdr:colOff>
      <xdr:row>8</xdr:row>
      <xdr:rowOff>4762</xdr:rowOff>
    </xdr:to>
    <xdr:cxnSp macro="">
      <xdr:nvCxnSpPr>
        <xdr:cNvPr id="3" name="Gerade Verbindung mit Pfeil 2"/>
        <xdr:cNvCxnSpPr/>
      </xdr:nvCxnSpPr>
      <xdr:spPr>
        <a:xfrm flipV="1">
          <a:off x="1600200" y="947738"/>
          <a:ext cx="1343025" cy="519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100013</xdr:colOff>
      <xdr:row>7</xdr:row>
      <xdr:rowOff>176212</xdr:rowOff>
    </xdr:from>
    <xdr:to>
      <xdr:col>5</xdr:col>
      <xdr:colOff>647700</xdr:colOff>
      <xdr:row>10</xdr:row>
      <xdr:rowOff>147637</xdr:rowOff>
    </xdr:to>
    <xdr:cxnSp macro="">
      <xdr:nvCxnSpPr>
        <xdr:cNvPr id="5" name="Gerade Verbindung mit Pfeil 4"/>
        <xdr:cNvCxnSpPr/>
      </xdr:nvCxnSpPr>
      <xdr:spPr>
        <a:xfrm>
          <a:off x="1624013" y="1457325"/>
          <a:ext cx="1309687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266694</xdr:colOff>
      <xdr:row>5</xdr:row>
      <xdr:rowOff>19052</xdr:rowOff>
    </xdr:from>
    <xdr:to>
      <xdr:col>5</xdr:col>
      <xdr:colOff>366706</xdr:colOff>
      <xdr:row>6</xdr:row>
      <xdr:rowOff>19052</xdr:rowOff>
    </xdr:to>
    <xdr:sp macro="" textlink="">
      <xdr:nvSpPr>
        <xdr:cNvPr id="6" name="Textfeld 5"/>
        <xdr:cNvSpPr txBox="1"/>
      </xdr:nvSpPr>
      <xdr:spPr>
        <a:xfrm rot="20299503">
          <a:off x="1790694" y="928690"/>
          <a:ext cx="862012" cy="18573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p</a:t>
          </a:r>
        </a:p>
      </xdr:txBody>
    </xdr:sp>
    <xdr:clientData/>
  </xdr:twoCellAnchor>
  <xdr:twoCellAnchor>
    <xdr:from>
      <xdr:col>4</xdr:col>
      <xdr:colOff>228599</xdr:colOff>
      <xdr:row>9</xdr:row>
      <xdr:rowOff>123831</xdr:rowOff>
    </xdr:from>
    <xdr:to>
      <xdr:col>5</xdr:col>
      <xdr:colOff>328611</xdr:colOff>
      <xdr:row>10</xdr:row>
      <xdr:rowOff>123830</xdr:rowOff>
    </xdr:to>
    <xdr:sp macro="" textlink="">
      <xdr:nvSpPr>
        <xdr:cNvPr id="7" name="Textfeld 6"/>
        <xdr:cNvSpPr txBox="1"/>
      </xdr:nvSpPr>
      <xdr:spPr>
        <a:xfrm rot="1295250">
          <a:off x="1752599" y="1771656"/>
          <a:ext cx="862012" cy="1857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1-p</a:t>
          </a:r>
        </a:p>
      </xdr:txBody>
    </xdr:sp>
    <xdr:clientData/>
  </xdr:twoCellAnchor>
  <xdr:twoCellAnchor>
    <xdr:from>
      <xdr:col>4</xdr:col>
      <xdr:colOff>76200</xdr:colOff>
      <xdr:row>5</xdr:row>
      <xdr:rowOff>38100</xdr:rowOff>
    </xdr:from>
    <xdr:to>
      <xdr:col>5</xdr:col>
      <xdr:colOff>657225</xdr:colOff>
      <xdr:row>8</xdr:row>
      <xdr:rowOff>4762</xdr:rowOff>
    </xdr:to>
    <xdr:cxnSp macro="">
      <xdr:nvCxnSpPr>
        <xdr:cNvPr id="8" name="Gerade Verbindung mit Pfeil 7"/>
        <xdr:cNvCxnSpPr/>
      </xdr:nvCxnSpPr>
      <xdr:spPr>
        <a:xfrm flipV="1">
          <a:off x="2309813" y="942975"/>
          <a:ext cx="1285875" cy="509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100013</xdr:colOff>
      <xdr:row>7</xdr:row>
      <xdr:rowOff>176212</xdr:rowOff>
    </xdr:from>
    <xdr:to>
      <xdr:col>5</xdr:col>
      <xdr:colOff>647700</xdr:colOff>
      <xdr:row>10</xdr:row>
      <xdr:rowOff>147637</xdr:rowOff>
    </xdr:to>
    <xdr:cxnSp macro="">
      <xdr:nvCxnSpPr>
        <xdr:cNvPr id="9" name="Gerade Verbindung mit Pfeil 8"/>
        <xdr:cNvCxnSpPr/>
      </xdr:nvCxnSpPr>
      <xdr:spPr>
        <a:xfrm>
          <a:off x="2333626" y="1443037"/>
          <a:ext cx="1262062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266694</xdr:colOff>
      <xdr:row>5</xdr:row>
      <xdr:rowOff>19052</xdr:rowOff>
    </xdr:from>
    <xdr:to>
      <xdr:col>5</xdr:col>
      <xdr:colOff>366706</xdr:colOff>
      <xdr:row>6</xdr:row>
      <xdr:rowOff>19052</xdr:rowOff>
    </xdr:to>
    <xdr:sp macro="" textlink="">
      <xdr:nvSpPr>
        <xdr:cNvPr id="10" name="Textfeld 9"/>
        <xdr:cNvSpPr txBox="1"/>
      </xdr:nvSpPr>
      <xdr:spPr>
        <a:xfrm rot="20299503">
          <a:off x="2500307" y="923927"/>
          <a:ext cx="862012" cy="1809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p</a:t>
          </a:r>
        </a:p>
      </xdr:txBody>
    </xdr:sp>
    <xdr:clientData/>
  </xdr:twoCellAnchor>
  <xdr:twoCellAnchor>
    <xdr:from>
      <xdr:col>4</xdr:col>
      <xdr:colOff>228599</xdr:colOff>
      <xdr:row>9</xdr:row>
      <xdr:rowOff>123831</xdr:rowOff>
    </xdr:from>
    <xdr:to>
      <xdr:col>5</xdr:col>
      <xdr:colOff>328611</xdr:colOff>
      <xdr:row>10</xdr:row>
      <xdr:rowOff>123830</xdr:rowOff>
    </xdr:to>
    <xdr:sp macro="" textlink="">
      <xdr:nvSpPr>
        <xdr:cNvPr id="11" name="Textfeld 10"/>
        <xdr:cNvSpPr txBox="1"/>
      </xdr:nvSpPr>
      <xdr:spPr>
        <a:xfrm rot="1295250">
          <a:off x="2462212" y="1752606"/>
          <a:ext cx="862012" cy="1809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1-p</a:t>
          </a:r>
        </a:p>
      </xdr:txBody>
    </xdr:sp>
    <xdr:clientData/>
  </xdr:twoCellAnchor>
  <xdr:twoCellAnchor>
    <xdr:from>
      <xdr:col>4</xdr:col>
      <xdr:colOff>76200</xdr:colOff>
      <xdr:row>5</xdr:row>
      <xdr:rowOff>38100</xdr:rowOff>
    </xdr:from>
    <xdr:to>
      <xdr:col>5</xdr:col>
      <xdr:colOff>657225</xdr:colOff>
      <xdr:row>8</xdr:row>
      <xdr:rowOff>4762</xdr:rowOff>
    </xdr:to>
    <xdr:cxnSp macro="">
      <xdr:nvCxnSpPr>
        <xdr:cNvPr id="12" name="Gerade Verbindung mit Pfeil 11"/>
        <xdr:cNvCxnSpPr/>
      </xdr:nvCxnSpPr>
      <xdr:spPr>
        <a:xfrm flipV="1">
          <a:off x="2309813" y="942975"/>
          <a:ext cx="1285875" cy="509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100013</xdr:colOff>
      <xdr:row>7</xdr:row>
      <xdr:rowOff>176212</xdr:rowOff>
    </xdr:from>
    <xdr:to>
      <xdr:col>5</xdr:col>
      <xdr:colOff>647700</xdr:colOff>
      <xdr:row>10</xdr:row>
      <xdr:rowOff>147637</xdr:rowOff>
    </xdr:to>
    <xdr:cxnSp macro="">
      <xdr:nvCxnSpPr>
        <xdr:cNvPr id="13" name="Gerade Verbindung mit Pfeil 12"/>
        <xdr:cNvCxnSpPr/>
      </xdr:nvCxnSpPr>
      <xdr:spPr>
        <a:xfrm>
          <a:off x="2333626" y="1443037"/>
          <a:ext cx="1262062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266694</xdr:colOff>
      <xdr:row>5</xdr:row>
      <xdr:rowOff>19052</xdr:rowOff>
    </xdr:from>
    <xdr:to>
      <xdr:col>5</xdr:col>
      <xdr:colOff>366706</xdr:colOff>
      <xdr:row>6</xdr:row>
      <xdr:rowOff>19052</xdr:rowOff>
    </xdr:to>
    <xdr:sp macro="" textlink="">
      <xdr:nvSpPr>
        <xdr:cNvPr id="14" name="Textfeld 13"/>
        <xdr:cNvSpPr txBox="1"/>
      </xdr:nvSpPr>
      <xdr:spPr>
        <a:xfrm rot="20299503">
          <a:off x="2500307" y="923927"/>
          <a:ext cx="862012" cy="1809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p</a:t>
          </a:r>
        </a:p>
      </xdr:txBody>
    </xdr:sp>
    <xdr:clientData/>
  </xdr:twoCellAnchor>
  <xdr:twoCellAnchor>
    <xdr:from>
      <xdr:col>4</xdr:col>
      <xdr:colOff>228599</xdr:colOff>
      <xdr:row>9</xdr:row>
      <xdr:rowOff>123831</xdr:rowOff>
    </xdr:from>
    <xdr:to>
      <xdr:col>5</xdr:col>
      <xdr:colOff>328611</xdr:colOff>
      <xdr:row>10</xdr:row>
      <xdr:rowOff>123830</xdr:rowOff>
    </xdr:to>
    <xdr:sp macro="" textlink="">
      <xdr:nvSpPr>
        <xdr:cNvPr id="15" name="Textfeld 14"/>
        <xdr:cNvSpPr txBox="1"/>
      </xdr:nvSpPr>
      <xdr:spPr>
        <a:xfrm rot="1295250">
          <a:off x="2462212" y="1752606"/>
          <a:ext cx="862012" cy="1809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1-p</a:t>
          </a:r>
        </a:p>
      </xdr:txBody>
    </xdr:sp>
    <xdr:clientData/>
  </xdr:twoCellAnchor>
  <xdr:twoCellAnchor>
    <xdr:from>
      <xdr:col>4</xdr:col>
      <xdr:colOff>76200</xdr:colOff>
      <xdr:row>5</xdr:row>
      <xdr:rowOff>38100</xdr:rowOff>
    </xdr:from>
    <xdr:to>
      <xdr:col>5</xdr:col>
      <xdr:colOff>657225</xdr:colOff>
      <xdr:row>8</xdr:row>
      <xdr:rowOff>4762</xdr:rowOff>
    </xdr:to>
    <xdr:cxnSp macro="">
      <xdr:nvCxnSpPr>
        <xdr:cNvPr id="16" name="Gerade Verbindung mit Pfeil 15"/>
        <xdr:cNvCxnSpPr/>
      </xdr:nvCxnSpPr>
      <xdr:spPr>
        <a:xfrm flipV="1">
          <a:off x="2309813" y="942975"/>
          <a:ext cx="1285875" cy="509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100013</xdr:colOff>
      <xdr:row>7</xdr:row>
      <xdr:rowOff>176212</xdr:rowOff>
    </xdr:from>
    <xdr:to>
      <xdr:col>5</xdr:col>
      <xdr:colOff>647700</xdr:colOff>
      <xdr:row>10</xdr:row>
      <xdr:rowOff>147637</xdr:rowOff>
    </xdr:to>
    <xdr:cxnSp macro="">
      <xdr:nvCxnSpPr>
        <xdr:cNvPr id="17" name="Gerade Verbindung mit Pfeil 16"/>
        <xdr:cNvCxnSpPr/>
      </xdr:nvCxnSpPr>
      <xdr:spPr>
        <a:xfrm>
          <a:off x="2333626" y="1443037"/>
          <a:ext cx="1262062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266694</xdr:colOff>
      <xdr:row>5</xdr:row>
      <xdr:rowOff>19052</xdr:rowOff>
    </xdr:from>
    <xdr:to>
      <xdr:col>5</xdr:col>
      <xdr:colOff>366706</xdr:colOff>
      <xdr:row>6</xdr:row>
      <xdr:rowOff>19052</xdr:rowOff>
    </xdr:to>
    <xdr:sp macro="" textlink="">
      <xdr:nvSpPr>
        <xdr:cNvPr id="18" name="Textfeld 17"/>
        <xdr:cNvSpPr txBox="1"/>
      </xdr:nvSpPr>
      <xdr:spPr>
        <a:xfrm rot="20299503">
          <a:off x="2500307" y="923927"/>
          <a:ext cx="862012" cy="1809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p</a:t>
          </a:r>
        </a:p>
      </xdr:txBody>
    </xdr:sp>
    <xdr:clientData/>
  </xdr:twoCellAnchor>
  <xdr:twoCellAnchor>
    <xdr:from>
      <xdr:col>4</xdr:col>
      <xdr:colOff>228599</xdr:colOff>
      <xdr:row>9</xdr:row>
      <xdr:rowOff>123831</xdr:rowOff>
    </xdr:from>
    <xdr:to>
      <xdr:col>5</xdr:col>
      <xdr:colOff>328611</xdr:colOff>
      <xdr:row>10</xdr:row>
      <xdr:rowOff>123830</xdr:rowOff>
    </xdr:to>
    <xdr:sp macro="" textlink="">
      <xdr:nvSpPr>
        <xdr:cNvPr id="19" name="Textfeld 18"/>
        <xdr:cNvSpPr txBox="1"/>
      </xdr:nvSpPr>
      <xdr:spPr>
        <a:xfrm rot="1295250">
          <a:off x="2462212" y="1752606"/>
          <a:ext cx="862012" cy="1809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q=1-p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38100</xdr:rowOff>
    </xdr:from>
    <xdr:to>
      <xdr:col>5</xdr:col>
      <xdr:colOff>657225</xdr:colOff>
      <xdr:row>8</xdr:row>
      <xdr:rowOff>4762</xdr:rowOff>
    </xdr:to>
    <xdr:cxnSp macro="">
      <xdr:nvCxnSpPr>
        <xdr:cNvPr id="2" name="Gerade Verbindung mit Pfeil 1"/>
        <xdr:cNvCxnSpPr/>
      </xdr:nvCxnSpPr>
      <xdr:spPr>
        <a:xfrm flipV="1">
          <a:off x="2309813" y="952500"/>
          <a:ext cx="1285875" cy="519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100013</xdr:colOff>
      <xdr:row>7</xdr:row>
      <xdr:rowOff>176212</xdr:rowOff>
    </xdr:from>
    <xdr:to>
      <xdr:col>5</xdr:col>
      <xdr:colOff>647700</xdr:colOff>
      <xdr:row>10</xdr:row>
      <xdr:rowOff>147637</xdr:rowOff>
    </xdr:to>
    <xdr:cxnSp macro="">
      <xdr:nvCxnSpPr>
        <xdr:cNvPr id="3" name="Gerade Verbindung mit Pfeil 2"/>
        <xdr:cNvCxnSpPr/>
      </xdr:nvCxnSpPr>
      <xdr:spPr>
        <a:xfrm>
          <a:off x="2333626" y="1462087"/>
          <a:ext cx="1262062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266694</xdr:colOff>
      <xdr:row>5</xdr:row>
      <xdr:rowOff>19052</xdr:rowOff>
    </xdr:from>
    <xdr:to>
      <xdr:col>5</xdr:col>
      <xdr:colOff>366706</xdr:colOff>
      <xdr:row>6</xdr:row>
      <xdr:rowOff>19052</xdr:rowOff>
    </xdr:to>
    <xdr:sp macro="" textlink="">
      <xdr:nvSpPr>
        <xdr:cNvPr id="4" name="Textfeld 3"/>
        <xdr:cNvSpPr txBox="1"/>
      </xdr:nvSpPr>
      <xdr:spPr>
        <a:xfrm rot="20299503">
          <a:off x="2500307" y="933452"/>
          <a:ext cx="862012" cy="18573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p</a:t>
          </a:r>
        </a:p>
      </xdr:txBody>
    </xdr:sp>
    <xdr:clientData/>
  </xdr:twoCellAnchor>
  <xdr:twoCellAnchor>
    <xdr:from>
      <xdr:col>4</xdr:col>
      <xdr:colOff>228599</xdr:colOff>
      <xdr:row>9</xdr:row>
      <xdr:rowOff>123831</xdr:rowOff>
    </xdr:from>
    <xdr:to>
      <xdr:col>5</xdr:col>
      <xdr:colOff>328611</xdr:colOff>
      <xdr:row>10</xdr:row>
      <xdr:rowOff>123830</xdr:rowOff>
    </xdr:to>
    <xdr:sp macro="" textlink="">
      <xdr:nvSpPr>
        <xdr:cNvPr id="5" name="Textfeld 4"/>
        <xdr:cNvSpPr txBox="1"/>
      </xdr:nvSpPr>
      <xdr:spPr>
        <a:xfrm rot="1295250">
          <a:off x="2462212" y="1776419"/>
          <a:ext cx="862012" cy="185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1-p</a:t>
          </a:r>
        </a:p>
      </xdr:txBody>
    </xdr:sp>
    <xdr:clientData/>
  </xdr:twoCellAnchor>
  <xdr:oneCellAnchor>
    <xdr:from>
      <xdr:col>10</xdr:col>
      <xdr:colOff>440530</xdr:colOff>
      <xdr:row>3</xdr:row>
      <xdr:rowOff>21431</xdr:rowOff>
    </xdr:from>
    <xdr:ext cx="4983958" cy="15697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feld 5"/>
            <xdr:cNvSpPr txBox="1"/>
          </xdr:nvSpPr>
          <xdr:spPr>
            <a:xfrm>
              <a:off x="6355555" y="569119"/>
              <a:ext cx="4983958" cy="1569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de-DE" sz="14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d>
                    <m:r>
                      <a:rPr lang="de-DE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d>
                      <m:d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de-DE" sz="14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de-DE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d>
                  </m:oMath>
                </m:oMathPara>
              </a14:m>
              <a:endParaRPr lang="de-DE" sz="1400" b="0"/>
            </a:p>
            <a:p>
              <a:endParaRPr lang="de-DE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de-DE" sz="14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</m:d>
                    <m:r>
                      <a:rPr lang="de-DE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</m:d>
                    <m:d>
                      <m:d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de-DE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Δ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de-DE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</m:d>
                  </m:oMath>
                </m:oMathPara>
              </a14:m>
              <a:endParaRPr lang="de-DE" sz="1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DE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400"/>
                <a:t> </a:t>
              </a:r>
              <a:endParaRPr lang="de-DE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de-DE" sz="14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Δ</m:t>
                        </m:r>
                      </m:e>
                      <m: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de-DE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d>
                          <m:d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</m:t>
                            </m:r>
                          </m:e>
                        </m:d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d>
                          <m:d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d>
                          <m:d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</m:t>
                            </m:r>
                          </m:e>
                        </m:d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de-DE" sz="1400"/>
            </a:p>
          </xdr:txBody>
        </xdr:sp>
      </mc:Choice>
      <mc:Fallback>
        <xdr:sp macro="" textlink="">
          <xdr:nvSpPr>
            <xdr:cNvPr id="6" name="Textfeld 5"/>
            <xdr:cNvSpPr txBox="1"/>
          </xdr:nvSpPr>
          <xdr:spPr>
            <a:xfrm>
              <a:off x="6355555" y="569119"/>
              <a:ext cx="4983958" cy="1569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400" b="0" i="0">
                  <a:latin typeface="Cambria Math" panose="02040503050406030204" pitchFamily="18" charset="0"/>
                </a:rPr>
                <a:t>〖Δ_0 𝑆〗_1 (𝑈)+(1+𝑟)(𝑉_0−Δ_0 𝑆_0 )=𝑉_1 (𝑈)</a:t>
              </a:r>
              <a:endParaRPr lang="de-DE" sz="1400" b="0"/>
            </a:p>
            <a:p>
              <a:endParaRPr lang="de-DE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Δ_0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𝑆〗_1 (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)+(1+𝑟)(𝑉_0−Δ_0 𝑆_0 )=𝑉_1 (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de-DE" sz="1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DE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400"/>
                <a:t> </a:t>
              </a:r>
              <a:endParaRPr lang="de-DE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_0=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(𝑉_1 (𝑈)−𝑉_1 (𝐷))/(𝑆_1 (𝑈)−𝑆_1 (𝐷))</a:t>
              </a:r>
              <a:endParaRPr lang="de-DE" sz="1400"/>
            </a:p>
          </xdr:txBody>
        </xdr:sp>
      </mc:Fallback>
    </mc:AlternateContent>
    <xdr:clientData/>
  </xdr:oneCellAnchor>
  <xdr:twoCellAnchor>
    <xdr:from>
      <xdr:col>4</xdr:col>
      <xdr:colOff>76200</xdr:colOff>
      <xdr:row>5</xdr:row>
      <xdr:rowOff>38100</xdr:rowOff>
    </xdr:from>
    <xdr:to>
      <xdr:col>5</xdr:col>
      <xdr:colOff>657225</xdr:colOff>
      <xdr:row>8</xdr:row>
      <xdr:rowOff>4762</xdr:rowOff>
    </xdr:to>
    <xdr:cxnSp macro="">
      <xdr:nvCxnSpPr>
        <xdr:cNvPr id="7" name="Gerade Verbindung mit Pfeil 6"/>
        <xdr:cNvCxnSpPr/>
      </xdr:nvCxnSpPr>
      <xdr:spPr>
        <a:xfrm flipV="1">
          <a:off x="3124200" y="957263"/>
          <a:ext cx="1343025" cy="519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100013</xdr:colOff>
      <xdr:row>7</xdr:row>
      <xdr:rowOff>176212</xdr:rowOff>
    </xdr:from>
    <xdr:to>
      <xdr:col>5</xdr:col>
      <xdr:colOff>647700</xdr:colOff>
      <xdr:row>10</xdr:row>
      <xdr:rowOff>147637</xdr:rowOff>
    </xdr:to>
    <xdr:cxnSp macro="">
      <xdr:nvCxnSpPr>
        <xdr:cNvPr id="8" name="Gerade Verbindung mit Pfeil 7"/>
        <xdr:cNvCxnSpPr/>
      </xdr:nvCxnSpPr>
      <xdr:spPr>
        <a:xfrm>
          <a:off x="3148013" y="1466850"/>
          <a:ext cx="1309687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266694</xdr:colOff>
      <xdr:row>5</xdr:row>
      <xdr:rowOff>19052</xdr:rowOff>
    </xdr:from>
    <xdr:to>
      <xdr:col>5</xdr:col>
      <xdr:colOff>366706</xdr:colOff>
      <xdr:row>6</xdr:row>
      <xdr:rowOff>19052</xdr:rowOff>
    </xdr:to>
    <xdr:sp macro="" textlink="">
      <xdr:nvSpPr>
        <xdr:cNvPr id="9" name="Textfeld 8"/>
        <xdr:cNvSpPr txBox="1"/>
      </xdr:nvSpPr>
      <xdr:spPr>
        <a:xfrm rot="20299503">
          <a:off x="3314694" y="938215"/>
          <a:ext cx="862012" cy="18573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p</a:t>
          </a:r>
        </a:p>
      </xdr:txBody>
    </xdr:sp>
    <xdr:clientData/>
  </xdr:twoCellAnchor>
  <xdr:twoCellAnchor>
    <xdr:from>
      <xdr:col>4</xdr:col>
      <xdr:colOff>228599</xdr:colOff>
      <xdr:row>9</xdr:row>
      <xdr:rowOff>123831</xdr:rowOff>
    </xdr:from>
    <xdr:to>
      <xdr:col>5</xdr:col>
      <xdr:colOff>328611</xdr:colOff>
      <xdr:row>10</xdr:row>
      <xdr:rowOff>123830</xdr:rowOff>
    </xdr:to>
    <xdr:sp macro="" textlink="">
      <xdr:nvSpPr>
        <xdr:cNvPr id="10" name="Textfeld 9"/>
        <xdr:cNvSpPr txBox="1"/>
      </xdr:nvSpPr>
      <xdr:spPr>
        <a:xfrm rot="1295250">
          <a:off x="3276599" y="1781181"/>
          <a:ext cx="862012" cy="1857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q=1-p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38100</xdr:rowOff>
    </xdr:from>
    <xdr:to>
      <xdr:col>5</xdr:col>
      <xdr:colOff>657225</xdr:colOff>
      <xdr:row>8</xdr:row>
      <xdr:rowOff>4762</xdr:rowOff>
    </xdr:to>
    <xdr:cxnSp macro="">
      <xdr:nvCxnSpPr>
        <xdr:cNvPr id="2" name="Gerade Verbindung mit Pfeil 1"/>
        <xdr:cNvCxnSpPr/>
      </xdr:nvCxnSpPr>
      <xdr:spPr>
        <a:xfrm flipV="1">
          <a:off x="2309813" y="952500"/>
          <a:ext cx="1285875" cy="519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100013</xdr:colOff>
      <xdr:row>7</xdr:row>
      <xdr:rowOff>176212</xdr:rowOff>
    </xdr:from>
    <xdr:to>
      <xdr:col>5</xdr:col>
      <xdr:colOff>647700</xdr:colOff>
      <xdr:row>10</xdr:row>
      <xdr:rowOff>147637</xdr:rowOff>
    </xdr:to>
    <xdr:cxnSp macro="">
      <xdr:nvCxnSpPr>
        <xdr:cNvPr id="3" name="Gerade Verbindung mit Pfeil 2"/>
        <xdr:cNvCxnSpPr/>
      </xdr:nvCxnSpPr>
      <xdr:spPr>
        <a:xfrm>
          <a:off x="2333626" y="1462087"/>
          <a:ext cx="1262062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266694</xdr:colOff>
      <xdr:row>5</xdr:row>
      <xdr:rowOff>19052</xdr:rowOff>
    </xdr:from>
    <xdr:to>
      <xdr:col>5</xdr:col>
      <xdr:colOff>366706</xdr:colOff>
      <xdr:row>6</xdr:row>
      <xdr:rowOff>19052</xdr:rowOff>
    </xdr:to>
    <xdr:sp macro="" textlink="">
      <xdr:nvSpPr>
        <xdr:cNvPr id="4" name="Textfeld 3"/>
        <xdr:cNvSpPr txBox="1"/>
      </xdr:nvSpPr>
      <xdr:spPr>
        <a:xfrm rot="20299503">
          <a:off x="2500307" y="933452"/>
          <a:ext cx="862012" cy="18573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p</a:t>
          </a:r>
        </a:p>
      </xdr:txBody>
    </xdr:sp>
    <xdr:clientData/>
  </xdr:twoCellAnchor>
  <xdr:twoCellAnchor>
    <xdr:from>
      <xdr:col>4</xdr:col>
      <xdr:colOff>228599</xdr:colOff>
      <xdr:row>9</xdr:row>
      <xdr:rowOff>123831</xdr:rowOff>
    </xdr:from>
    <xdr:to>
      <xdr:col>5</xdr:col>
      <xdr:colOff>328611</xdr:colOff>
      <xdr:row>10</xdr:row>
      <xdr:rowOff>123830</xdr:rowOff>
    </xdr:to>
    <xdr:sp macro="" textlink="">
      <xdr:nvSpPr>
        <xdr:cNvPr id="5" name="Textfeld 4"/>
        <xdr:cNvSpPr txBox="1"/>
      </xdr:nvSpPr>
      <xdr:spPr>
        <a:xfrm rot="1295250">
          <a:off x="2462212" y="1776419"/>
          <a:ext cx="862012" cy="185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q=1-p</a:t>
          </a:r>
        </a:p>
      </xdr:txBody>
    </xdr:sp>
    <xdr:clientData/>
  </xdr:twoCellAnchor>
  <xdr:oneCellAnchor>
    <xdr:from>
      <xdr:col>10</xdr:col>
      <xdr:colOff>440530</xdr:colOff>
      <xdr:row>3</xdr:row>
      <xdr:rowOff>21431</xdr:rowOff>
    </xdr:from>
    <xdr:ext cx="4983958" cy="1250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feld 5"/>
            <xdr:cNvSpPr txBox="1"/>
          </xdr:nvSpPr>
          <xdr:spPr>
            <a:xfrm>
              <a:off x="8060530" y="573881"/>
              <a:ext cx="4983958" cy="1250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400" b="0" i="1">
                  <a:latin typeface="Cambria Math" panose="02040503050406030204" pitchFamily="18" charset="0"/>
                </a:rPr>
                <a:t>Wähle</a:t>
              </a:r>
              <a:r>
                <a:rPr lang="de-DE" sz="1400" b="0" i="1" baseline="0">
                  <a:latin typeface="Cambria Math" panose="02040503050406030204" pitchFamily="18" charset="0"/>
                </a:rPr>
                <a:t> p so, dass</a:t>
              </a:r>
            </a:p>
            <a:p>
              <a:endParaRPr lang="de-DE" sz="1400" b="0" i="1" baseline="0">
                <a:latin typeface="Cambria Math" panose="02040503050406030204" pitchFamily="18" charset="0"/>
              </a:endParaRPr>
            </a:p>
            <a:p>
              <a:endParaRPr lang="de-DE" sz="1400" b="0" i="1"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de-DE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𝑝</m:t>
                    </m:r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</m:t>
                        </m:r>
                        <m:d>
                          <m:d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d>
                      </m:sub>
                    </m:sSub>
                    <m:r>
                      <a:rPr lang="de-DE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de-DE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e-DE" sz="1400" b="0" i="1">
                <a:latin typeface="Cambria Math" panose="02040503050406030204" pitchFamily="18" charset="0"/>
              </a:endParaRPr>
            </a:p>
            <a:p>
              <a:r>
                <a:rPr lang="de-DE" sz="1400" b="0" i="1">
                  <a:latin typeface="Cambria Math" panose="02040503050406030204" pitchFamily="18" charset="0"/>
                </a:rPr>
                <a:t> </a:t>
              </a:r>
            </a:p>
          </xdr:txBody>
        </xdr:sp>
      </mc:Choice>
      <mc:Fallback>
        <xdr:sp macro="" textlink="">
          <xdr:nvSpPr>
            <xdr:cNvPr id="6" name="Textfeld 5"/>
            <xdr:cNvSpPr txBox="1"/>
          </xdr:nvSpPr>
          <xdr:spPr>
            <a:xfrm>
              <a:off x="8060530" y="573881"/>
              <a:ext cx="4983958" cy="1250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400" b="0" i="1">
                  <a:latin typeface="Cambria Math" panose="02040503050406030204" pitchFamily="18" charset="0"/>
                </a:rPr>
                <a:t>Wähle</a:t>
              </a:r>
              <a:r>
                <a:rPr lang="de-DE" sz="1400" b="0" i="1" baseline="0">
                  <a:latin typeface="Cambria Math" panose="02040503050406030204" pitchFamily="18" charset="0"/>
                </a:rPr>
                <a:t> p so, dass</a:t>
              </a:r>
            </a:p>
            <a:p>
              <a:endParaRPr lang="de-DE" sz="1400" b="0" i="1" baseline="0">
                <a:latin typeface="Cambria Math" panose="02040503050406030204" pitchFamily="18" charset="0"/>
              </a:endParaRPr>
            </a:p>
            <a:p>
              <a:endParaRPr lang="de-DE" sz="1400" b="0" i="1">
                <a:latin typeface="Cambria Math" panose="02040503050406030204" pitchFamily="18" charset="0"/>
              </a:endParaRPr>
            </a:p>
            <a:p>
              <a:r>
                <a:rPr lang="de-DE" sz="1400" b="0" i="0">
                  <a:latin typeface="Cambria Math" panose="02040503050406030204" pitchFamily="18" charset="0"/>
                </a:rPr>
                <a:t>𝑆_0=1/(1+𝑟)  𝐸[𝑆_1 ]=1/(1+𝑟)(𝑝𝑆_1(𝑈) +(1−𝑝) 𝑆_1 (𝐷))</a:t>
              </a:r>
              <a:endParaRPr lang="de-DE" sz="1400" b="0" i="1">
                <a:latin typeface="Cambria Math" panose="02040503050406030204" pitchFamily="18" charset="0"/>
              </a:endParaRPr>
            </a:p>
            <a:p>
              <a:r>
                <a:rPr lang="de-DE" sz="1400" b="0" i="1">
                  <a:latin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10</xdr:col>
      <xdr:colOff>392905</xdr:colOff>
      <xdr:row>15</xdr:row>
      <xdr:rowOff>30956</xdr:rowOff>
    </xdr:from>
    <xdr:ext cx="4983958" cy="210507"/>
    <xdr:sp macro="" textlink="">
      <xdr:nvSpPr>
        <xdr:cNvPr id="7" name="Textfeld 6"/>
        <xdr:cNvSpPr txBox="1"/>
      </xdr:nvSpPr>
      <xdr:spPr>
        <a:xfrm>
          <a:off x="5988843" y="2783681"/>
          <a:ext cx="4983958" cy="2105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de-DE" sz="1400" b="0" i="1">
              <a:latin typeface="Cambria Math" panose="02040503050406030204" pitchFamily="18" charset="0"/>
            </a:rPr>
            <a:t> </a:t>
          </a:r>
        </a:p>
      </xdr:txBody>
    </xdr:sp>
    <xdr:clientData/>
  </xdr:oneCellAnchor>
  <xdr:oneCellAnchor>
    <xdr:from>
      <xdr:col>10</xdr:col>
      <xdr:colOff>433388</xdr:colOff>
      <xdr:row>13</xdr:row>
      <xdr:rowOff>171450</xdr:rowOff>
    </xdr:from>
    <xdr:ext cx="4983958" cy="24011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feld 7"/>
            <xdr:cNvSpPr txBox="1"/>
          </xdr:nvSpPr>
          <xdr:spPr>
            <a:xfrm>
              <a:off x="6029326" y="2562225"/>
              <a:ext cx="4983958" cy="2401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400" b="0" i="1">
                  <a:latin typeface="Cambria Math" panose="02040503050406030204" pitchFamily="18" charset="0"/>
                </a:rPr>
                <a:t>Daraus</a:t>
              </a:r>
              <a:r>
                <a:rPr lang="de-DE" sz="1400" b="0" i="1" baseline="0">
                  <a:latin typeface="Cambria Math" panose="02040503050406030204" pitchFamily="18" charset="0"/>
                </a:rPr>
                <a:t> folgt mit der vorherigen Gleichung, das V auch ein Martingal ist:</a:t>
              </a:r>
            </a:p>
            <a:p>
              <a:endParaRPr lang="de-DE" sz="1400" b="0" i="1"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DE" sz="1400" b="0" i="1">
                        <a:latin typeface="Cambria Math" panose="02040503050406030204" pitchFamily="18" charset="0"/>
                      </a:rPr>
                      <m:t>p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de-DE" sz="14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d>
                    <m:r>
                      <a:rPr lang="de-DE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d>
                      <m:d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de-DE" sz="14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de-DE" sz="1400" b="0" i="1"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d>
                  </m:oMath>
                </m:oMathPara>
              </a14:m>
              <a:endParaRPr lang="de-DE" sz="1400" b="0"/>
            </a:p>
            <a:p>
              <a:endParaRPr lang="de-DE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</m:t>
                    </m:r>
                    <m:sSub>
                      <m:sSub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4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sty m:val="p"/>
                              </m:rPr>
                              <a:rPr lang="de-DE" sz="14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</m:d>
                    <m:r>
                      <a:rPr lang="de-DE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</m:d>
                    <m:d>
                      <m:d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de-DE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Δ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sSub>
                          <m:sSubPr>
                            <m:ctrlP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de-DE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de-DE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de-DE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</m:d>
                    <m:r>
                      <a:rPr lang="de-DE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de-DE" sz="14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DE" sz="1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400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  <m:d>
                      <m:dPr>
                        <m:ctrlP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  <m:t>𝑝</m:t>
                        </m:r>
                        <m:sSub>
                          <m:sSubPr>
                            <m:ctrlP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d>
                          <m:dPr>
                            <m:ctrlP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</m:d>
                        <m: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  <m:t>𝑞</m:t>
                        </m:r>
                        <m:sSub>
                          <m:sSubPr>
                            <m:ctrlP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d>
                          <m:dPr>
                            <m:ctrlP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</m:d>
                      </m:e>
                    </m:d>
                    <m:r>
                      <a:rPr lang="de-DE" sz="1400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</m:d>
                      </m:den>
                    </m:f>
                    <m:r>
                      <a:rPr lang="de-DE" sz="1400" b="0" i="1">
                        <a:effectLst/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de-DE" sz="1400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400" b="0" i="1">
                                <a:effectLst/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de-DE" sz="1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DE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400"/>
                <a:t> </a:t>
              </a:r>
            </a:p>
          </xdr:txBody>
        </xdr:sp>
      </mc:Choice>
      <mc:Fallback>
        <xdr:sp macro="" textlink="">
          <xdr:nvSpPr>
            <xdr:cNvPr id="8" name="Textfeld 7"/>
            <xdr:cNvSpPr txBox="1"/>
          </xdr:nvSpPr>
          <xdr:spPr>
            <a:xfrm>
              <a:off x="6029326" y="2562225"/>
              <a:ext cx="4983958" cy="2401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400" b="0" i="1">
                  <a:latin typeface="Cambria Math" panose="02040503050406030204" pitchFamily="18" charset="0"/>
                </a:rPr>
                <a:t>Daraus</a:t>
              </a:r>
              <a:r>
                <a:rPr lang="de-DE" sz="1400" b="0" i="1" baseline="0">
                  <a:latin typeface="Cambria Math" panose="02040503050406030204" pitchFamily="18" charset="0"/>
                </a:rPr>
                <a:t> folgt mit der vorherigen Gleichung, das V auch ein Martingal ist:</a:t>
              </a:r>
            </a:p>
            <a:p>
              <a:endParaRPr lang="de-DE" sz="1400" b="0" i="1">
                <a:latin typeface="Cambria Math" panose="02040503050406030204" pitchFamily="18" charset="0"/>
              </a:endParaRPr>
            </a:p>
            <a:p>
              <a:r>
                <a:rPr lang="de-DE" sz="1400" b="0" i="0">
                  <a:latin typeface="Cambria Math" panose="02040503050406030204" pitchFamily="18" charset="0"/>
                </a:rPr>
                <a:t>p(〖Δ_0 𝑆〗_1 (𝑈)+(1+𝑟)(𝑉_0−Δ_0 𝑆_0 ))=〖𝑝𝑉〗_1 (𝑈)</a:t>
              </a:r>
              <a:endParaRPr lang="de-DE" sz="1400" b="0"/>
            </a:p>
            <a:p>
              <a:endParaRPr lang="de-DE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〖(Δ〗_0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𝑆〗_1 (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)+(1+𝑟)(𝑉_0−Δ_0 𝑆_0 )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=〖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𝑉〗_1 (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4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DE" sz="1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400" b="0" i="0">
                  <a:effectLst/>
                  <a:latin typeface="Cambria Math" panose="02040503050406030204" pitchFamily="18" charset="0"/>
                </a:rPr>
                <a:t>𝑉_0=1/(1+𝑟) (𝑝𝑉_1 (𝑈)+𝑞𝑉_1 (𝐷))=1/((1+𝑟) ) 𝐸[𝑉_1 ]</a:t>
              </a:r>
              <a:endParaRPr lang="de-DE" sz="1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e-DE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400"/>
                <a:t> 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38100</xdr:rowOff>
    </xdr:from>
    <xdr:to>
      <xdr:col>5</xdr:col>
      <xdr:colOff>657225</xdr:colOff>
      <xdr:row>8</xdr:row>
      <xdr:rowOff>4762</xdr:rowOff>
    </xdr:to>
    <xdr:cxnSp macro="">
      <xdr:nvCxnSpPr>
        <xdr:cNvPr id="2" name="Gerade Verbindung mit Pfeil 1"/>
        <xdr:cNvCxnSpPr/>
      </xdr:nvCxnSpPr>
      <xdr:spPr>
        <a:xfrm flipV="1">
          <a:off x="1938338" y="957263"/>
          <a:ext cx="1343025" cy="519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100013</xdr:colOff>
      <xdr:row>7</xdr:row>
      <xdr:rowOff>176212</xdr:rowOff>
    </xdr:from>
    <xdr:to>
      <xdr:col>5</xdr:col>
      <xdr:colOff>647700</xdr:colOff>
      <xdr:row>10</xdr:row>
      <xdr:rowOff>147637</xdr:rowOff>
    </xdr:to>
    <xdr:cxnSp macro="">
      <xdr:nvCxnSpPr>
        <xdr:cNvPr id="3" name="Gerade Verbindung mit Pfeil 2"/>
        <xdr:cNvCxnSpPr/>
      </xdr:nvCxnSpPr>
      <xdr:spPr>
        <a:xfrm>
          <a:off x="1962151" y="1466850"/>
          <a:ext cx="1309687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266694</xdr:colOff>
      <xdr:row>5</xdr:row>
      <xdr:rowOff>19052</xdr:rowOff>
    </xdr:from>
    <xdr:to>
      <xdr:col>5</xdr:col>
      <xdr:colOff>366706</xdr:colOff>
      <xdr:row>6</xdr:row>
      <xdr:rowOff>19052</xdr:rowOff>
    </xdr:to>
    <xdr:sp macro="" textlink="">
      <xdr:nvSpPr>
        <xdr:cNvPr id="4" name="Textfeld 3"/>
        <xdr:cNvSpPr txBox="1"/>
      </xdr:nvSpPr>
      <xdr:spPr>
        <a:xfrm rot="20299503">
          <a:off x="2128832" y="938215"/>
          <a:ext cx="862012" cy="18573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p</a:t>
          </a:r>
        </a:p>
      </xdr:txBody>
    </xdr:sp>
    <xdr:clientData/>
  </xdr:twoCellAnchor>
  <xdr:twoCellAnchor>
    <xdr:from>
      <xdr:col>4</xdr:col>
      <xdr:colOff>228599</xdr:colOff>
      <xdr:row>9</xdr:row>
      <xdr:rowOff>123831</xdr:rowOff>
    </xdr:from>
    <xdr:to>
      <xdr:col>5</xdr:col>
      <xdr:colOff>328611</xdr:colOff>
      <xdr:row>10</xdr:row>
      <xdr:rowOff>123830</xdr:rowOff>
    </xdr:to>
    <xdr:sp macro="" textlink="">
      <xdr:nvSpPr>
        <xdr:cNvPr id="5" name="Textfeld 4"/>
        <xdr:cNvSpPr txBox="1"/>
      </xdr:nvSpPr>
      <xdr:spPr>
        <a:xfrm rot="1295250">
          <a:off x="2090737" y="1781181"/>
          <a:ext cx="862012" cy="1857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q=1-p</a:t>
          </a:r>
        </a:p>
      </xdr:txBody>
    </xdr:sp>
    <xdr:clientData/>
  </xdr:twoCellAnchor>
  <xdr:oneCellAnchor>
    <xdr:from>
      <xdr:col>10</xdr:col>
      <xdr:colOff>440530</xdr:colOff>
      <xdr:row>3</xdr:row>
      <xdr:rowOff>21431</xdr:rowOff>
    </xdr:from>
    <xdr:ext cx="4983958" cy="219163"/>
    <xdr:sp macro="" textlink="">
      <xdr:nvSpPr>
        <xdr:cNvPr id="6" name="Textfeld 5"/>
        <xdr:cNvSpPr txBox="1"/>
      </xdr:nvSpPr>
      <xdr:spPr>
        <a:xfrm>
          <a:off x="6036468" y="573881"/>
          <a:ext cx="4983958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de-DE" sz="1400" b="0" i="1">
              <a:latin typeface="Cambria Math" panose="02040503050406030204" pitchFamily="18" charset="0"/>
            </a:rPr>
            <a:t>Angenommen</a:t>
          </a:r>
          <a:r>
            <a:rPr lang="de-DE" sz="1400" b="0" i="1" baseline="0">
              <a:latin typeface="Cambria Math" panose="02040503050406030204" pitchFamily="18" charset="0"/>
            </a:rPr>
            <a:t> die tatsächlichen Wahrscheinlichkeiten sind</a:t>
          </a:r>
          <a:r>
            <a:rPr lang="de-D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de-DE" sz="1400"/>
            <a:t> </a:t>
          </a:r>
          <a:r>
            <a:rPr lang="de-D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de-DE" sz="1400"/>
            <a:t> </a:t>
          </a:r>
          <a:endParaRPr lang="de-DE" sz="1400" b="0" i="1">
            <a:latin typeface="Cambria Math" panose="02040503050406030204" pitchFamily="18" charset="0"/>
          </a:endParaRPr>
        </a:p>
      </xdr:txBody>
    </xdr:sp>
    <xdr:clientData/>
  </xdr:oneCellAnchor>
  <xdr:oneCellAnchor>
    <xdr:from>
      <xdr:col>10</xdr:col>
      <xdr:colOff>392905</xdr:colOff>
      <xdr:row>15</xdr:row>
      <xdr:rowOff>30956</xdr:rowOff>
    </xdr:from>
    <xdr:ext cx="4983958" cy="210507"/>
    <xdr:sp macro="" textlink="">
      <xdr:nvSpPr>
        <xdr:cNvPr id="7" name="Textfeld 6"/>
        <xdr:cNvSpPr txBox="1"/>
      </xdr:nvSpPr>
      <xdr:spPr>
        <a:xfrm>
          <a:off x="5988843" y="2783681"/>
          <a:ext cx="4983958" cy="2105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de-DE" sz="1400" b="0" i="1">
              <a:latin typeface="Cambria Math" panose="02040503050406030204" pitchFamily="18" charset="0"/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J16" sqref="J16"/>
    </sheetView>
  </sheetViews>
  <sheetFormatPr baseColWidth="10" defaultRowHeight="14.25" x14ac:dyDescent="0.45"/>
  <cols>
    <col min="1" max="2" width="10.6640625" style="1"/>
    <col min="3" max="3" width="4.86328125" customWidth="1"/>
    <col min="4" max="4" width="5.06640625" customWidth="1"/>
    <col min="6" max="6" width="8.3984375" customWidth="1"/>
    <col min="7" max="7" width="6.19921875" customWidth="1"/>
    <col min="8" max="8" width="4.9296875" customWidth="1"/>
    <col min="11" max="20" width="10.6640625" style="1"/>
  </cols>
  <sheetData>
    <row r="1" spans="3:10" ht="14.65" thickBot="1" x14ac:dyDescent="0.5">
      <c r="C1" s="9" t="s">
        <v>5</v>
      </c>
      <c r="D1" s="6">
        <v>5</v>
      </c>
      <c r="E1" s="6"/>
      <c r="F1" s="8" t="s">
        <v>4</v>
      </c>
      <c r="G1" s="7">
        <v>0.25</v>
      </c>
      <c r="H1" s="1"/>
      <c r="I1" s="1"/>
      <c r="J1" s="1"/>
    </row>
    <row r="2" spans="3:10" ht="14.65" thickBot="1" x14ac:dyDescent="0.5">
      <c r="C2" s="47" t="s">
        <v>14</v>
      </c>
      <c r="D2" s="11">
        <v>2</v>
      </c>
      <c r="E2" s="11"/>
      <c r="F2" s="48" t="s">
        <v>15</v>
      </c>
      <c r="G2" s="5">
        <v>0.5</v>
      </c>
      <c r="H2" s="1"/>
      <c r="I2" s="1"/>
      <c r="J2" s="1"/>
    </row>
    <row r="3" spans="3:10" x14ac:dyDescent="0.45">
      <c r="C3" s="1"/>
      <c r="D3" s="1"/>
      <c r="E3" s="1"/>
      <c r="F3" s="1"/>
      <c r="G3" s="1"/>
      <c r="H3" s="1"/>
      <c r="I3" s="1"/>
      <c r="J3" s="1"/>
    </row>
    <row r="4" spans="3:10" ht="14.65" thickBot="1" x14ac:dyDescent="0.5">
      <c r="C4" s="1"/>
      <c r="D4" s="1"/>
      <c r="E4" s="1"/>
      <c r="F4" s="1"/>
      <c r="G4" s="1"/>
      <c r="H4" s="1"/>
      <c r="I4" s="1"/>
      <c r="J4" s="1"/>
    </row>
    <row r="5" spans="3:10" x14ac:dyDescent="0.45">
      <c r="C5" s="1"/>
      <c r="D5" s="1"/>
      <c r="E5" s="1"/>
      <c r="F5" s="1"/>
      <c r="G5" s="2" t="s">
        <v>1</v>
      </c>
      <c r="H5" s="3">
        <f>D2*D8</f>
        <v>8</v>
      </c>
      <c r="I5" s="1"/>
      <c r="J5" s="1"/>
    </row>
    <row r="6" spans="3:10" ht="14.65" thickBot="1" x14ac:dyDescent="0.5">
      <c r="C6" s="1"/>
      <c r="D6" s="1"/>
      <c r="E6" s="1"/>
      <c r="F6" s="1"/>
      <c r="G6" s="4" t="s">
        <v>3</v>
      </c>
      <c r="H6" s="5">
        <f>MAX(H5-D1,0)</f>
        <v>3</v>
      </c>
      <c r="I6" s="1"/>
      <c r="J6" s="1"/>
    </row>
    <row r="7" spans="3:10" ht="14.65" thickBot="1" x14ac:dyDescent="0.5">
      <c r="C7" s="1"/>
      <c r="D7" s="1"/>
      <c r="E7" s="1"/>
      <c r="F7" s="1"/>
      <c r="G7" s="1"/>
      <c r="H7" s="1"/>
      <c r="I7" s="1"/>
      <c r="J7" s="1"/>
    </row>
    <row r="8" spans="3:10" x14ac:dyDescent="0.45">
      <c r="C8" s="2" t="s">
        <v>0</v>
      </c>
      <c r="D8" s="3">
        <v>4</v>
      </c>
      <c r="E8" s="1"/>
      <c r="F8" s="1"/>
      <c r="G8" s="1"/>
      <c r="H8" s="1"/>
      <c r="I8" s="1"/>
      <c r="J8" s="1"/>
    </row>
    <row r="9" spans="3:10" ht="14.65" thickBot="1" x14ac:dyDescent="0.5">
      <c r="C9" s="4" t="s">
        <v>2</v>
      </c>
      <c r="D9" s="5">
        <f>Replikationsportfolio!E24</f>
        <v>1.2</v>
      </c>
      <c r="E9" s="1"/>
      <c r="F9" s="1"/>
      <c r="G9" s="1"/>
      <c r="H9" s="1"/>
      <c r="I9" s="1"/>
      <c r="J9" s="1"/>
    </row>
    <row r="10" spans="3:10" ht="14.65" thickBot="1" x14ac:dyDescent="0.5">
      <c r="C10" s="1"/>
      <c r="D10" s="1"/>
      <c r="E10" s="1"/>
      <c r="F10" s="1"/>
      <c r="G10" s="1"/>
      <c r="H10" s="1"/>
      <c r="I10" s="1"/>
      <c r="J10" s="1"/>
    </row>
    <row r="11" spans="3:10" x14ac:dyDescent="0.45">
      <c r="C11" s="1"/>
      <c r="D11" s="1"/>
      <c r="E11" s="1"/>
      <c r="F11" s="1"/>
      <c r="G11" s="2" t="s">
        <v>1</v>
      </c>
      <c r="H11" s="3">
        <f>D8*G2</f>
        <v>2</v>
      </c>
      <c r="I11" s="1"/>
      <c r="J11" s="1"/>
    </row>
    <row r="12" spans="3:10" ht="14.65" thickBot="1" x14ac:dyDescent="0.5">
      <c r="C12" s="1"/>
      <c r="D12" s="1"/>
      <c r="E12" s="1"/>
      <c r="F12" s="1"/>
      <c r="G12" s="4" t="s">
        <v>3</v>
      </c>
      <c r="H12" s="5">
        <f>MAX(H11-D1,0)</f>
        <v>0</v>
      </c>
      <c r="I12" s="1"/>
      <c r="J12" s="1"/>
    </row>
    <row r="13" spans="3:10" x14ac:dyDescent="0.45">
      <c r="C13" s="1"/>
      <c r="D13" s="1"/>
      <c r="E13" s="1"/>
      <c r="F13" s="1"/>
      <c r="G13" s="1"/>
      <c r="H13" s="1"/>
      <c r="I13" s="1"/>
      <c r="J13" s="1"/>
    </row>
    <row r="14" spans="3:10" x14ac:dyDescent="0.45">
      <c r="C14" s="1"/>
      <c r="D14" s="1"/>
      <c r="E14" s="1"/>
      <c r="F14" s="1"/>
      <c r="G14" s="1"/>
      <c r="H14" s="1"/>
      <c r="I14" s="1"/>
      <c r="J14" s="1"/>
    </row>
    <row r="15" spans="3:10" x14ac:dyDescent="0.45">
      <c r="C15" s="1"/>
      <c r="D15" s="1"/>
      <c r="E15" s="1"/>
      <c r="F15" s="1"/>
      <c r="G15" s="1"/>
      <c r="H15" s="1"/>
      <c r="I15" s="1"/>
      <c r="J15" s="1"/>
    </row>
    <row r="16" spans="3:10" x14ac:dyDescent="0.45">
      <c r="C16" s="1"/>
      <c r="D16" s="1"/>
      <c r="E16" s="1"/>
      <c r="F16" s="1"/>
      <c r="G16" s="1"/>
      <c r="H16" s="1"/>
      <c r="I16" s="1"/>
      <c r="J16" s="1"/>
    </row>
    <row r="17" spans="3:10" x14ac:dyDescent="0.45">
      <c r="C17" s="1"/>
      <c r="D17" s="1"/>
      <c r="E17" s="1"/>
      <c r="F17" s="1"/>
      <c r="G17" s="1"/>
      <c r="H17" s="1"/>
      <c r="I17" s="1"/>
      <c r="J17" s="1"/>
    </row>
    <row r="18" spans="3:10" x14ac:dyDescent="0.45">
      <c r="C18" s="1"/>
      <c r="D18" s="1"/>
      <c r="E18" s="1"/>
      <c r="F18" s="1"/>
      <c r="G18" s="1"/>
      <c r="H18" s="1"/>
      <c r="I18" s="1"/>
      <c r="J18" s="1"/>
    </row>
    <row r="19" spans="3:10" x14ac:dyDescent="0.45">
      <c r="C19" s="1"/>
      <c r="D19" s="1"/>
      <c r="E19" s="1"/>
      <c r="F19" s="1"/>
      <c r="G19" s="1"/>
      <c r="H19" s="1"/>
      <c r="I19" s="1"/>
      <c r="J19" s="1"/>
    </row>
    <row r="20" spans="3:10" x14ac:dyDescent="0.45">
      <c r="C20" s="1"/>
      <c r="D20" s="1"/>
      <c r="E20" s="1"/>
      <c r="F20" s="1"/>
      <c r="G20" s="1"/>
      <c r="H20" s="1"/>
      <c r="I20" s="1"/>
      <c r="J20" s="1"/>
    </row>
    <row r="21" spans="3:10" x14ac:dyDescent="0.45">
      <c r="C21" s="1"/>
      <c r="D21" s="1"/>
      <c r="E21" s="1"/>
      <c r="F21" s="1"/>
      <c r="G21" s="1"/>
      <c r="H21" s="1"/>
      <c r="I21" s="1"/>
      <c r="J21" s="1"/>
    </row>
    <row r="22" spans="3:10" x14ac:dyDescent="0.45">
      <c r="C22" s="1"/>
      <c r="D22" s="1"/>
      <c r="E22" s="1"/>
      <c r="F22" s="1"/>
      <c r="G22" s="1"/>
      <c r="H22" s="1"/>
      <c r="I22" s="1"/>
      <c r="J22" s="1"/>
    </row>
    <row r="23" spans="3:10" x14ac:dyDescent="0.45">
      <c r="C23" s="1"/>
      <c r="D23" s="1"/>
      <c r="E23" s="1"/>
      <c r="F23" s="1"/>
      <c r="G23" s="1"/>
      <c r="H23" s="1"/>
      <c r="I23" s="1"/>
      <c r="J23" s="1"/>
    </row>
    <row r="24" spans="3:10" x14ac:dyDescent="0.45">
      <c r="C24" s="1"/>
      <c r="D24" s="1"/>
      <c r="E24" s="1"/>
      <c r="F24" s="1"/>
      <c r="G24" s="1"/>
      <c r="H24" s="1"/>
      <c r="I24" s="1"/>
      <c r="J24" s="1"/>
    </row>
    <row r="25" spans="3:10" x14ac:dyDescent="0.45">
      <c r="C25" s="1"/>
      <c r="D25" s="1"/>
      <c r="E25" s="1"/>
      <c r="F25" s="1"/>
      <c r="G25" s="1"/>
      <c r="H25" s="1"/>
      <c r="I25" s="1"/>
      <c r="J25" s="1"/>
    </row>
    <row r="26" spans="3:10" x14ac:dyDescent="0.45">
      <c r="C26" s="1"/>
      <c r="D26" s="1"/>
      <c r="E26" s="1"/>
      <c r="F26" s="1"/>
      <c r="G26" s="1"/>
      <c r="H26" s="1"/>
      <c r="I26" s="1"/>
      <c r="J26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T28"/>
  <sheetViews>
    <sheetView workbookViewId="0">
      <selection sqref="A1:J12"/>
    </sheetView>
  </sheetViews>
  <sheetFormatPr baseColWidth="10" defaultRowHeight="14.25" x14ac:dyDescent="0.45"/>
  <cols>
    <col min="1" max="2" width="10.6640625" style="1"/>
    <col min="3" max="3" width="4.86328125" customWidth="1"/>
    <col min="4" max="4" width="5.06640625" customWidth="1"/>
    <col min="6" max="6" width="8.3984375" customWidth="1"/>
    <col min="7" max="7" width="6.19921875" customWidth="1"/>
    <col min="8" max="8" width="4.9296875" customWidth="1"/>
    <col min="11" max="20" width="10.6640625" style="1"/>
  </cols>
  <sheetData>
    <row r="13" spans="1:10" x14ac:dyDescent="0.45">
      <c r="C13" s="1"/>
      <c r="D13" s="1"/>
      <c r="E13" s="1"/>
      <c r="F13" s="1"/>
      <c r="G13" s="1"/>
      <c r="H13" s="1"/>
      <c r="I13" s="1"/>
      <c r="J13" s="1"/>
    </row>
    <row r="14" spans="1:10" x14ac:dyDescent="0.45">
      <c r="C14" s="1"/>
      <c r="D14" s="1"/>
      <c r="E14" s="1"/>
      <c r="F14" s="1"/>
      <c r="G14" s="1"/>
      <c r="H14" s="1"/>
      <c r="I14" s="1"/>
      <c r="J14" s="1"/>
    </row>
    <row r="15" spans="1:10" s="1" customFormat="1" x14ac:dyDescent="0.45">
      <c r="B15" s="10"/>
      <c r="C15" s="10" t="s">
        <v>8</v>
      </c>
      <c r="D15" s="10" t="s">
        <v>9</v>
      </c>
      <c r="E15" s="10"/>
      <c r="F15" s="10"/>
      <c r="G15" s="10"/>
      <c r="H15" s="10" t="s">
        <v>8</v>
      </c>
      <c r="I15" s="10" t="s">
        <v>9</v>
      </c>
      <c r="J15" s="10"/>
    </row>
    <row r="16" spans="1:10" s="1" customFormat="1" x14ac:dyDescent="0.45">
      <c r="A16" s="15" t="s">
        <v>11</v>
      </c>
      <c r="B16" s="16" t="s">
        <v>6</v>
      </c>
      <c r="C16" s="17">
        <f>(BinominalModel!$H$6-$E$17)/(1+BinominalModel!$G$1)</f>
        <v>-0.8</v>
      </c>
      <c r="D16" s="17">
        <f>1+BinominalModel!G1</f>
        <v>1.25</v>
      </c>
      <c r="E16" s="18">
        <f>C16*D16</f>
        <v>-1</v>
      </c>
      <c r="F16" s="17"/>
      <c r="G16" s="16" t="s">
        <v>6</v>
      </c>
      <c r="H16" s="17">
        <f>(BinominalModel!$H$6-$E$17)/(1+BinominalModel!$G$1)</f>
        <v>-0.8</v>
      </c>
      <c r="I16" s="17">
        <f>1+BinominalModel!G1</f>
        <v>1.25</v>
      </c>
      <c r="J16" s="19">
        <f>H16*I16</f>
        <v>-1</v>
      </c>
    </row>
    <row r="17" spans="1:20" s="1" customFormat="1" x14ac:dyDescent="0.45">
      <c r="A17" s="20"/>
      <c r="B17" s="21" t="s">
        <v>7</v>
      </c>
      <c r="C17" s="22">
        <f>(BinominalModel!$H$6-BinominalModel!$H$12)/(BinominalModel!$H$5-BinominalModel!$H$11)</f>
        <v>0.5</v>
      </c>
      <c r="D17" s="23">
        <f>BinominalModel!H5</f>
        <v>8</v>
      </c>
      <c r="E17" s="24">
        <f>C17*D17</f>
        <v>4</v>
      </c>
      <c r="F17" s="23"/>
      <c r="G17" s="21" t="s">
        <v>7</v>
      </c>
      <c r="H17" s="22">
        <f>(BinominalModel!$H$6-BinominalModel!$H$12)/(BinominalModel!$H$5-BinominalModel!$H$11)</f>
        <v>0.5</v>
      </c>
      <c r="I17" s="23">
        <f>BinominalModel!H11</f>
        <v>2</v>
      </c>
      <c r="J17" s="25">
        <f>H17*I17</f>
        <v>1</v>
      </c>
    </row>
    <row r="18" spans="1:20" s="1" customFormat="1" ht="14.65" thickBot="1" x14ac:dyDescent="0.5">
      <c r="A18" s="4"/>
      <c r="B18" s="12" t="s">
        <v>12</v>
      </c>
      <c r="C18" s="13"/>
      <c r="D18" s="13"/>
      <c r="E18" s="14">
        <f>SUM(E16:E17)</f>
        <v>3</v>
      </c>
      <c r="F18" s="13"/>
      <c r="G18" s="12" t="s">
        <v>12</v>
      </c>
      <c r="H18" s="13"/>
      <c r="I18" s="13"/>
      <c r="J18" s="14">
        <f>SUM(J16:J17)</f>
        <v>0</v>
      </c>
    </row>
    <row r="19" spans="1:20" s="1" customFormat="1" x14ac:dyDescent="0.45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20" s="1" customFormat="1" x14ac:dyDescent="0.45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20" s="26" customFormat="1" ht="14.65" thickBot="1" x14ac:dyDescent="0.5">
      <c r="C21" s="26" t="s">
        <v>8</v>
      </c>
      <c r="D21" s="26" t="s">
        <v>9</v>
      </c>
    </row>
    <row r="22" spans="1:20" s="26" customFormat="1" x14ac:dyDescent="0.45">
      <c r="A22" s="27" t="s">
        <v>10</v>
      </c>
      <c r="B22" s="27" t="s">
        <v>6</v>
      </c>
      <c r="C22" s="28">
        <v>-0.8</v>
      </c>
      <c r="D22" s="28">
        <v>1</v>
      </c>
      <c r="E22" s="29">
        <f>C22*D22</f>
        <v>-0.8</v>
      </c>
      <c r="F22" s="28"/>
      <c r="G22" s="28"/>
      <c r="H22" s="28"/>
      <c r="I22" s="28"/>
      <c r="J22" s="29"/>
    </row>
    <row r="23" spans="1:20" s="34" customFormat="1" ht="14.65" thickBot="1" x14ac:dyDescent="0.5">
      <c r="A23" s="30"/>
      <c r="B23" s="30" t="s">
        <v>7</v>
      </c>
      <c r="C23" s="31">
        <v>0.5</v>
      </c>
      <c r="D23" s="32">
        <f>BinominalModel!D8</f>
        <v>4</v>
      </c>
      <c r="E23" s="33">
        <f>C23*D23</f>
        <v>2</v>
      </c>
      <c r="F23" s="32"/>
      <c r="G23" s="32"/>
      <c r="H23" s="32"/>
      <c r="I23" s="32"/>
      <c r="J23" s="33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s="34" customFormat="1" ht="14.65" thickBot="1" x14ac:dyDescent="0.5">
      <c r="A24" s="30"/>
      <c r="B24" s="35" t="s">
        <v>12</v>
      </c>
      <c r="C24" s="36"/>
      <c r="D24" s="36"/>
      <c r="E24" s="37">
        <f>SUM(E22:E23)</f>
        <v>1.2</v>
      </c>
      <c r="F24" s="32"/>
      <c r="G24" s="32"/>
      <c r="H24" s="32"/>
      <c r="I24" s="32"/>
      <c r="J24" s="33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s="34" customFormat="1" x14ac:dyDescent="0.4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x14ac:dyDescent="0.45">
      <c r="C26" s="1"/>
      <c r="D26" s="1"/>
      <c r="E26" s="1"/>
      <c r="F26" s="1"/>
      <c r="G26" s="1"/>
      <c r="H26" s="1"/>
      <c r="I26" s="1"/>
      <c r="J26" s="1"/>
    </row>
    <row r="27" spans="1:20" x14ac:dyDescent="0.45">
      <c r="C27" s="1"/>
      <c r="D27" s="1"/>
      <c r="E27" s="1"/>
      <c r="F27" s="1"/>
      <c r="G27" s="1"/>
      <c r="H27" s="1"/>
      <c r="I27" s="1"/>
      <c r="J27" s="1"/>
    </row>
    <row r="28" spans="1:20" x14ac:dyDescent="0.45">
      <c r="C28" s="1"/>
      <c r="D28" s="1"/>
      <c r="E28" s="1"/>
      <c r="F28" s="1"/>
      <c r="G28" s="1"/>
      <c r="H28" s="1"/>
      <c r="I28" s="1"/>
      <c r="J28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E26" sqref="E26"/>
    </sheetView>
  </sheetViews>
  <sheetFormatPr baseColWidth="10" defaultRowHeight="14.25" x14ac:dyDescent="0.45"/>
  <cols>
    <col min="1" max="2" width="10.6640625" style="1"/>
    <col min="3" max="3" width="4.86328125" customWidth="1"/>
    <col min="4" max="4" width="5.06640625" customWidth="1"/>
    <col min="6" max="6" width="8.3984375" customWidth="1"/>
    <col min="7" max="7" width="6.19921875" customWidth="1"/>
    <col min="8" max="8" width="4.9296875" customWidth="1"/>
    <col min="11" max="20" width="10.6640625" style="1"/>
  </cols>
  <sheetData>
    <row r="1" spans="1:10" ht="14.65" thickBot="1" x14ac:dyDescent="0.5">
      <c r="C1" s="9" t="s">
        <v>5</v>
      </c>
      <c r="D1" s="6">
        <v>5</v>
      </c>
      <c r="E1" s="6"/>
      <c r="F1" s="8" t="s">
        <v>4</v>
      </c>
      <c r="G1" s="7">
        <v>0.25</v>
      </c>
      <c r="H1" s="1"/>
      <c r="I1" s="1"/>
      <c r="J1" s="1"/>
    </row>
    <row r="2" spans="1:10" ht="14.65" thickBot="1" x14ac:dyDescent="0.5">
      <c r="C2" s="47" t="s">
        <v>14</v>
      </c>
      <c r="D2" s="11">
        <v>2</v>
      </c>
      <c r="E2" s="11"/>
      <c r="F2" s="48" t="s">
        <v>15</v>
      </c>
      <c r="G2" s="5">
        <v>0.5</v>
      </c>
      <c r="H2" s="1"/>
      <c r="I2" s="1"/>
      <c r="J2" s="1"/>
    </row>
    <row r="3" spans="1:10" x14ac:dyDescent="0.45">
      <c r="C3" s="1"/>
      <c r="D3" s="1"/>
      <c r="E3" s="1"/>
      <c r="F3" s="1"/>
      <c r="G3" s="1"/>
      <c r="H3" s="1"/>
      <c r="I3" s="1"/>
      <c r="J3" s="1"/>
    </row>
    <row r="4" spans="1:10" ht="14.65" thickBot="1" x14ac:dyDescent="0.5">
      <c r="C4" s="1"/>
      <c r="D4" s="1"/>
      <c r="E4" s="1"/>
      <c r="F4" s="1"/>
      <c r="G4" s="1"/>
      <c r="H4" s="1"/>
      <c r="I4" s="1"/>
      <c r="J4" s="1"/>
    </row>
    <row r="5" spans="1:10" x14ac:dyDescent="0.45">
      <c r="C5" s="1"/>
      <c r="D5" s="1"/>
      <c r="E5" s="1"/>
      <c r="F5" s="1"/>
      <c r="G5" s="2" t="s">
        <v>1</v>
      </c>
      <c r="H5" s="3">
        <f>D2*D8</f>
        <v>8</v>
      </c>
      <c r="I5" s="1"/>
      <c r="J5" s="1"/>
    </row>
    <row r="6" spans="1:10" ht="14.65" thickBot="1" x14ac:dyDescent="0.5">
      <c r="C6" s="1"/>
      <c r="D6" s="1"/>
      <c r="E6" s="1"/>
      <c r="F6" s="1"/>
      <c r="G6" s="4" t="s">
        <v>3</v>
      </c>
      <c r="H6" s="5">
        <f>MAX(H5-D1,0)</f>
        <v>3</v>
      </c>
      <c r="I6" s="1"/>
      <c r="J6" s="1"/>
    </row>
    <row r="7" spans="1:10" ht="14.65" thickBot="1" x14ac:dyDescent="0.5">
      <c r="C7" s="1"/>
      <c r="D7" s="1"/>
      <c r="E7" s="1"/>
      <c r="F7" s="1"/>
      <c r="G7" s="1"/>
      <c r="H7" s="1"/>
      <c r="I7" s="1"/>
      <c r="J7" s="1"/>
    </row>
    <row r="8" spans="1:10" x14ac:dyDescent="0.45">
      <c r="C8" s="2" t="s">
        <v>0</v>
      </c>
      <c r="D8" s="3">
        <v>4</v>
      </c>
      <c r="E8" s="1"/>
      <c r="F8" s="1"/>
      <c r="G8" s="1"/>
      <c r="H8" s="1"/>
      <c r="I8" s="1"/>
      <c r="J8" s="1"/>
    </row>
    <row r="9" spans="1:10" ht="14.65" thickBot="1" x14ac:dyDescent="0.5">
      <c r="C9" s="4" t="s">
        <v>2</v>
      </c>
      <c r="D9" s="5">
        <f>E24</f>
        <v>1.2</v>
      </c>
      <c r="E9" s="1"/>
      <c r="F9" s="1"/>
      <c r="G9" s="1"/>
      <c r="H9" s="1"/>
      <c r="I9" s="1"/>
      <c r="J9" s="1"/>
    </row>
    <row r="10" spans="1:10" ht="14.65" thickBot="1" x14ac:dyDescent="0.5">
      <c r="C10" s="1"/>
      <c r="D10" s="1"/>
      <c r="E10" s="1"/>
      <c r="F10" s="1"/>
      <c r="G10" s="1"/>
      <c r="H10" s="1"/>
      <c r="I10" s="1"/>
      <c r="J10" s="1"/>
    </row>
    <row r="11" spans="1:10" x14ac:dyDescent="0.45">
      <c r="C11" s="1"/>
      <c r="D11" s="1"/>
      <c r="E11" s="1"/>
      <c r="F11" s="1"/>
      <c r="G11" s="2" t="s">
        <v>1</v>
      </c>
      <c r="H11" s="3">
        <f>D8*G2</f>
        <v>2</v>
      </c>
      <c r="I11" s="1"/>
      <c r="J11" s="1"/>
    </row>
    <row r="12" spans="1:10" ht="14.65" thickBot="1" x14ac:dyDescent="0.5">
      <c r="C12" s="1"/>
      <c r="D12" s="1"/>
      <c r="E12" s="1"/>
      <c r="F12" s="1"/>
      <c r="G12" s="4" t="s">
        <v>3</v>
      </c>
      <c r="H12" s="5">
        <f>MAX(H11-D1,0)</f>
        <v>0</v>
      </c>
      <c r="I12" s="1"/>
      <c r="J12" s="1"/>
    </row>
    <row r="13" spans="1:10" x14ac:dyDescent="0.45">
      <c r="C13" s="1"/>
      <c r="D13" s="1"/>
      <c r="E13" s="1"/>
      <c r="F13" s="1"/>
      <c r="G13" s="1"/>
      <c r="H13" s="1"/>
      <c r="I13" s="1"/>
      <c r="J13" s="1"/>
    </row>
    <row r="14" spans="1:10" x14ac:dyDescent="0.45">
      <c r="C14" s="1"/>
      <c r="D14" s="1"/>
      <c r="E14" s="1"/>
      <c r="F14" s="1"/>
      <c r="G14" s="1"/>
      <c r="H14" s="1"/>
      <c r="I14" s="1"/>
      <c r="J14" s="1"/>
    </row>
    <row r="15" spans="1:10" s="1" customFormat="1" x14ac:dyDescent="0.45">
      <c r="B15" s="10"/>
      <c r="C15" s="10" t="s">
        <v>8</v>
      </c>
      <c r="D15" s="10" t="s">
        <v>9</v>
      </c>
      <c r="E15" s="10"/>
      <c r="F15" s="10"/>
      <c r="G15" s="10"/>
      <c r="H15" s="10" t="s">
        <v>8</v>
      </c>
      <c r="I15" s="10" t="s">
        <v>9</v>
      </c>
      <c r="J15" s="10"/>
    </row>
    <row r="16" spans="1:10" s="1" customFormat="1" x14ac:dyDescent="0.45">
      <c r="A16" s="15" t="s">
        <v>11</v>
      </c>
      <c r="B16" s="16" t="s">
        <v>6</v>
      </c>
      <c r="C16" s="17">
        <f>($H$6-$E$17)/(1+$G$1)</f>
        <v>-0.8</v>
      </c>
      <c r="D16" s="17">
        <f>1+G1</f>
        <v>1.25</v>
      </c>
      <c r="E16" s="18">
        <f>C16*D16</f>
        <v>-1</v>
      </c>
      <c r="F16" s="17"/>
      <c r="G16" s="16" t="s">
        <v>6</v>
      </c>
      <c r="H16" s="17">
        <f>($H$6-$E$17)/(1+$G$1)</f>
        <v>-0.8</v>
      </c>
      <c r="I16" s="17">
        <f>1+G1</f>
        <v>1.25</v>
      </c>
      <c r="J16" s="19">
        <f>H16*I16</f>
        <v>-1</v>
      </c>
    </row>
    <row r="17" spans="1:20" s="1" customFormat="1" x14ac:dyDescent="0.45">
      <c r="A17" s="20"/>
      <c r="B17" s="21" t="s">
        <v>7</v>
      </c>
      <c r="C17" s="22">
        <f>($H$6-$H$12)/($H$5-$H$11)</f>
        <v>0.5</v>
      </c>
      <c r="D17" s="23">
        <f>H5</f>
        <v>8</v>
      </c>
      <c r="E17" s="24">
        <f>C17*D17</f>
        <v>4</v>
      </c>
      <c r="F17" s="23"/>
      <c r="G17" s="21" t="s">
        <v>7</v>
      </c>
      <c r="H17" s="22">
        <f>($H$6-$H$12)/($H$5-$H$11)</f>
        <v>0.5</v>
      </c>
      <c r="I17" s="23">
        <f>H11</f>
        <v>2</v>
      </c>
      <c r="J17" s="25">
        <f>H17*I17</f>
        <v>1</v>
      </c>
    </row>
    <row r="18" spans="1:20" s="1" customFormat="1" ht="14.65" thickBot="1" x14ac:dyDescent="0.5">
      <c r="A18" s="4"/>
      <c r="B18" s="12" t="s">
        <v>12</v>
      </c>
      <c r="C18" s="13"/>
      <c r="D18" s="13"/>
      <c r="E18" s="14">
        <f>SUM(E16:E17)</f>
        <v>3</v>
      </c>
      <c r="F18" s="13"/>
      <c r="G18" s="12" t="s">
        <v>12</v>
      </c>
      <c r="H18" s="13"/>
      <c r="I18" s="13"/>
      <c r="J18" s="14">
        <f>SUM(J16:J17)</f>
        <v>0</v>
      </c>
    </row>
    <row r="19" spans="1:20" s="1" customFormat="1" x14ac:dyDescent="0.45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20" s="1" customFormat="1" x14ac:dyDescent="0.45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20" s="26" customFormat="1" ht="14.65" thickBot="1" x14ac:dyDescent="0.5">
      <c r="C21" s="26" t="s">
        <v>8</v>
      </c>
      <c r="D21" s="26" t="s">
        <v>9</v>
      </c>
    </row>
    <row r="22" spans="1:20" s="26" customFormat="1" x14ac:dyDescent="0.45">
      <c r="A22" s="38" t="s">
        <v>10</v>
      </c>
      <c r="B22" s="38" t="s">
        <v>6</v>
      </c>
      <c r="C22" s="17">
        <f>($H$6-$E$17)/(1+$G$1)</f>
        <v>-0.8</v>
      </c>
      <c r="D22" s="39">
        <v>1</v>
      </c>
      <c r="E22" s="40">
        <f>C22*D22</f>
        <v>-0.8</v>
      </c>
      <c r="F22" s="39"/>
      <c r="G22" s="39"/>
      <c r="H22" s="39"/>
      <c r="I22" s="39"/>
      <c r="J22" s="40"/>
    </row>
    <row r="23" spans="1:20" s="34" customFormat="1" ht="14.65" thickBot="1" x14ac:dyDescent="0.5">
      <c r="A23" s="41"/>
      <c r="B23" s="41" t="s">
        <v>7</v>
      </c>
      <c r="C23" s="22">
        <f t="shared" ref="C23:D23" si="0">($H$6-$H$12)/($H$5-$H$11)</f>
        <v>0.5</v>
      </c>
      <c r="D23" s="22">
        <f>D8</f>
        <v>4</v>
      </c>
      <c r="E23" s="43">
        <f>C23*D23</f>
        <v>2</v>
      </c>
      <c r="F23" s="42"/>
      <c r="G23" s="42"/>
      <c r="H23" s="42"/>
      <c r="I23" s="42"/>
      <c r="J23" s="43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s="34" customFormat="1" ht="14.65" thickBot="1" x14ac:dyDescent="0.5">
      <c r="A24" s="41"/>
      <c r="B24" s="44" t="s">
        <v>12</v>
      </c>
      <c r="C24" s="45"/>
      <c r="D24" s="45"/>
      <c r="E24" s="46">
        <f>E22+E23</f>
        <v>1.2</v>
      </c>
      <c r="F24" s="42"/>
      <c r="G24" s="42"/>
      <c r="H24" s="42"/>
      <c r="I24" s="42"/>
      <c r="J24" s="43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s="34" customFormat="1" x14ac:dyDescent="0.4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x14ac:dyDescent="0.45">
      <c r="C26" s="1"/>
      <c r="D26" s="1"/>
      <c r="E26" s="1"/>
      <c r="F26" s="1"/>
      <c r="G26" s="1"/>
      <c r="H26" s="1"/>
      <c r="I26" s="1"/>
      <c r="J26" s="1"/>
    </row>
    <row r="27" spans="1:20" x14ac:dyDescent="0.45">
      <c r="C27" s="1"/>
      <c r="D27" s="1"/>
      <c r="E27" s="1"/>
      <c r="F27" s="1"/>
      <c r="G27" s="1"/>
      <c r="H27" s="1"/>
      <c r="I27" s="1"/>
      <c r="J27" s="1"/>
    </row>
    <row r="28" spans="1:20" x14ac:dyDescent="0.45">
      <c r="C28" s="1"/>
      <c r="D28" s="1"/>
      <c r="E28" s="1"/>
      <c r="F28" s="1"/>
      <c r="G28" s="1"/>
      <c r="H28" s="1"/>
      <c r="I28" s="1"/>
      <c r="J28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18" sqref="A1:XFD1048576"/>
    </sheetView>
  </sheetViews>
  <sheetFormatPr baseColWidth="10" defaultRowHeight="14.25" x14ac:dyDescent="0.45"/>
  <cols>
    <col min="1" max="1" width="6.1328125" style="1" customWidth="1"/>
    <col min="2" max="2" width="7.796875" style="1" customWidth="1"/>
    <col min="3" max="3" width="5.1328125" style="1" customWidth="1"/>
    <col min="4" max="4" width="7" style="1" customWidth="1"/>
    <col min="5" max="5" width="10.6640625" style="1"/>
    <col min="6" max="6" width="9.53125" style="1" customWidth="1"/>
    <col min="7" max="7" width="6.9296875" style="1" customWidth="1"/>
    <col min="8" max="8" width="7.06640625" style="1" customWidth="1"/>
    <col min="9" max="9" width="9.59765625" style="1" customWidth="1"/>
    <col min="10" max="10" width="8.46484375" style="1" customWidth="1"/>
    <col min="11" max="16384" width="10.6640625" style="1"/>
  </cols>
  <sheetData>
    <row r="1" spans="1:14" ht="14.65" thickBot="1" x14ac:dyDescent="0.5">
      <c r="C1" s="9" t="s">
        <v>5</v>
      </c>
      <c r="D1" s="6">
        <v>5</v>
      </c>
      <c r="E1" s="6"/>
      <c r="F1" s="8" t="s">
        <v>4</v>
      </c>
      <c r="G1" s="7">
        <v>0.25</v>
      </c>
    </row>
    <row r="2" spans="1:14" ht="14.65" thickBot="1" x14ac:dyDescent="0.5">
      <c r="C2" s="47" t="s">
        <v>14</v>
      </c>
      <c r="D2" s="11">
        <v>2</v>
      </c>
      <c r="E2" s="11"/>
      <c r="F2" s="48" t="s">
        <v>15</v>
      </c>
      <c r="G2" s="5">
        <v>0.5</v>
      </c>
    </row>
    <row r="4" spans="1:14" ht="14.65" thickBot="1" x14ac:dyDescent="0.5"/>
    <row r="5" spans="1:14" x14ac:dyDescent="0.45">
      <c r="G5" s="2" t="s">
        <v>1</v>
      </c>
      <c r="H5" s="3">
        <f>D2*D8</f>
        <v>8</v>
      </c>
    </row>
    <row r="6" spans="1:14" ht="14.65" thickBot="1" x14ac:dyDescent="0.5">
      <c r="G6" s="4" t="s">
        <v>3</v>
      </c>
      <c r="H6" s="5">
        <f>MAX(H5-D1,0)</f>
        <v>3</v>
      </c>
    </row>
    <row r="7" spans="1:14" ht="14.65" thickBot="1" x14ac:dyDescent="0.5"/>
    <row r="8" spans="1:14" x14ac:dyDescent="0.45">
      <c r="C8" s="2" t="s">
        <v>0</v>
      </c>
      <c r="D8" s="3">
        <v>4</v>
      </c>
    </row>
    <row r="9" spans="1:14" ht="14.65" thickBot="1" x14ac:dyDescent="0.5">
      <c r="C9" s="4" t="s">
        <v>2</v>
      </c>
      <c r="D9" s="5">
        <f>E18</f>
        <v>1.2</v>
      </c>
    </row>
    <row r="10" spans="1:14" ht="14.65" thickBot="1" x14ac:dyDescent="0.5"/>
    <row r="11" spans="1:14" x14ac:dyDescent="0.45">
      <c r="G11" s="2" t="s">
        <v>1</v>
      </c>
      <c r="H11" s="3">
        <f>D8*G2</f>
        <v>2</v>
      </c>
    </row>
    <row r="12" spans="1:14" ht="14.65" thickBot="1" x14ac:dyDescent="0.5">
      <c r="G12" s="4" t="s">
        <v>3</v>
      </c>
      <c r="H12" s="5">
        <f>MAX(H11-D1,0)</f>
        <v>0</v>
      </c>
      <c r="M12" s="49" t="s">
        <v>13</v>
      </c>
      <c r="N12" s="49">
        <f>(1+G1-G2)/(D2-G2)</f>
        <v>0.5</v>
      </c>
    </row>
    <row r="13" spans="1:14" x14ac:dyDescent="0.45">
      <c r="M13" s="49" t="s">
        <v>16</v>
      </c>
      <c r="N13" s="49">
        <f>1-N12</f>
        <v>0.5</v>
      </c>
    </row>
    <row r="14" spans="1:14" x14ac:dyDescent="0.45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4" x14ac:dyDescent="0.45">
      <c r="A15" s="51"/>
      <c r="B15" s="51"/>
      <c r="C15" s="51"/>
      <c r="D15" s="51"/>
      <c r="E15" s="51"/>
      <c r="F15" s="51"/>
      <c r="G15" s="51"/>
      <c r="H15" s="51"/>
      <c r="I15" s="51"/>
      <c r="J15" s="51"/>
    </row>
    <row r="16" spans="1:14" x14ac:dyDescent="0.45">
      <c r="A16" s="51"/>
      <c r="B16" s="51"/>
      <c r="C16" s="51"/>
      <c r="D16" s="51"/>
      <c r="E16" s="51"/>
      <c r="F16" s="51"/>
      <c r="G16" s="51"/>
      <c r="H16" s="51"/>
      <c r="I16" s="51"/>
      <c r="J16" s="51"/>
    </row>
    <row r="17" spans="1:17" x14ac:dyDescent="0.45">
      <c r="A17" s="51"/>
      <c r="B17" s="51"/>
      <c r="C17" s="52"/>
      <c r="D17" s="51"/>
      <c r="E17" s="51"/>
      <c r="F17" s="51"/>
      <c r="G17" s="51"/>
      <c r="H17" s="52"/>
      <c r="I17" s="51"/>
      <c r="J17" s="51"/>
    </row>
    <row r="18" spans="1:17" x14ac:dyDescent="0.45">
      <c r="A18" s="51"/>
      <c r="B18" s="53"/>
      <c r="C18" s="53"/>
      <c r="D18" s="53" t="s">
        <v>2</v>
      </c>
      <c r="E18" s="53">
        <f>(N12*H6+N13*H12)/(1+G1)</f>
        <v>1.2</v>
      </c>
      <c r="F18" s="53"/>
      <c r="G18" s="53"/>
      <c r="H18" s="53"/>
      <c r="I18" s="53"/>
      <c r="J18" s="53"/>
    </row>
    <row r="19" spans="1:17" x14ac:dyDescent="0.45">
      <c r="A19" s="51"/>
      <c r="B19" s="51"/>
      <c r="C19" s="51"/>
      <c r="D19" s="51"/>
      <c r="E19" s="51"/>
      <c r="F19" s="51"/>
      <c r="G19" s="51"/>
      <c r="H19" s="51"/>
      <c r="I19" s="51"/>
      <c r="J19" s="51"/>
    </row>
    <row r="20" spans="1:17" x14ac:dyDescent="0.45">
      <c r="A20" s="51"/>
      <c r="B20" s="51"/>
      <c r="C20" s="51"/>
      <c r="D20" s="51"/>
      <c r="E20" s="51"/>
      <c r="F20" s="51"/>
      <c r="G20" s="51"/>
      <c r="H20" s="51"/>
      <c r="I20" s="51"/>
      <c r="J20" s="51"/>
    </row>
    <row r="21" spans="1:17" x14ac:dyDescent="0.4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26"/>
      <c r="L21" s="26"/>
      <c r="M21" s="26"/>
      <c r="N21" s="26"/>
      <c r="O21" s="26"/>
      <c r="P21" s="26"/>
      <c r="Q21" s="26"/>
    </row>
    <row r="22" spans="1:17" x14ac:dyDescent="0.4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26"/>
      <c r="L22" s="26"/>
      <c r="M22" s="26"/>
      <c r="N22" s="26"/>
      <c r="O22" s="26"/>
      <c r="P22" s="26"/>
      <c r="Q22" s="26"/>
    </row>
    <row r="23" spans="1:17" x14ac:dyDescent="0.45">
      <c r="A23" s="51"/>
      <c r="B23" s="51"/>
      <c r="C23" s="52"/>
      <c r="D23" s="52"/>
      <c r="E23" s="51"/>
      <c r="F23" s="51"/>
      <c r="G23" s="51"/>
      <c r="H23" s="51"/>
      <c r="I23" s="51"/>
      <c r="J23" s="51"/>
      <c r="K23" s="26"/>
      <c r="L23" s="26"/>
      <c r="M23" s="26"/>
      <c r="N23" s="26"/>
      <c r="O23" s="26"/>
      <c r="P23" s="26"/>
      <c r="Q23" s="26"/>
    </row>
    <row r="24" spans="1:17" x14ac:dyDescent="0.45">
      <c r="A24" s="51"/>
      <c r="B24" s="53"/>
      <c r="C24" s="53"/>
      <c r="D24" s="53"/>
      <c r="E24" s="54"/>
      <c r="F24" s="51"/>
      <c r="G24" s="51"/>
      <c r="H24" s="51"/>
      <c r="I24" s="51"/>
      <c r="J24" s="51"/>
      <c r="K24" s="26"/>
      <c r="L24" s="26"/>
      <c r="M24" s="26"/>
      <c r="N24" s="26"/>
      <c r="O24" s="26"/>
      <c r="P24" s="26"/>
      <c r="Q24" s="26"/>
    </row>
    <row r="25" spans="1:17" x14ac:dyDescent="0.45">
      <c r="A25" s="50"/>
      <c r="B25" s="50"/>
      <c r="C25" s="50"/>
      <c r="D25" s="50"/>
      <c r="E25" s="50"/>
      <c r="F25" s="50"/>
      <c r="G25" s="50"/>
      <c r="H25" s="50"/>
      <c r="I25" s="50"/>
      <c r="J25" s="50"/>
    </row>
    <row r="26" spans="1:17" x14ac:dyDescent="0.45">
      <c r="A26" s="50"/>
      <c r="B26" s="50"/>
      <c r="C26" s="50"/>
      <c r="D26" s="50"/>
      <c r="E26" s="50"/>
      <c r="F26" s="50"/>
      <c r="G26" s="50"/>
      <c r="H26" s="50"/>
      <c r="I26" s="50"/>
      <c r="J26" s="50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18" sqref="G18"/>
    </sheetView>
  </sheetViews>
  <sheetFormatPr baseColWidth="10" defaultRowHeight="14.25" x14ac:dyDescent="0.45"/>
  <cols>
    <col min="1" max="1" width="6.1328125" style="1" customWidth="1"/>
    <col min="2" max="2" width="7.796875" style="1" customWidth="1"/>
    <col min="3" max="3" width="5.1328125" style="1" customWidth="1"/>
    <col min="4" max="4" width="7" style="1" customWidth="1"/>
    <col min="5" max="5" width="10.6640625" style="1"/>
    <col min="6" max="6" width="9.53125" style="1" customWidth="1"/>
    <col min="7" max="7" width="6.9296875" style="1" customWidth="1"/>
    <col min="8" max="8" width="7.06640625" style="1" customWidth="1"/>
    <col min="9" max="9" width="9.59765625" style="1" customWidth="1"/>
    <col min="10" max="10" width="8.46484375" style="1" customWidth="1"/>
    <col min="11" max="16384" width="10.6640625" style="1"/>
  </cols>
  <sheetData>
    <row r="1" spans="1:14" ht="14.65" thickBot="1" x14ac:dyDescent="0.5">
      <c r="C1" s="9" t="s">
        <v>5</v>
      </c>
      <c r="D1" s="6">
        <v>5</v>
      </c>
      <c r="E1" s="6"/>
      <c r="F1" s="8" t="s">
        <v>4</v>
      </c>
      <c r="G1" s="7">
        <v>0.25</v>
      </c>
    </row>
    <row r="2" spans="1:14" ht="14.65" thickBot="1" x14ac:dyDescent="0.5">
      <c r="C2" s="47" t="s">
        <v>14</v>
      </c>
      <c r="D2" s="11">
        <v>2</v>
      </c>
      <c r="E2" s="11"/>
      <c r="F2" s="48" t="s">
        <v>15</v>
      </c>
      <c r="G2" s="5">
        <v>0.5</v>
      </c>
    </row>
    <row r="4" spans="1:14" ht="14.65" thickBot="1" x14ac:dyDescent="0.5"/>
    <row r="5" spans="1:14" x14ac:dyDescent="0.45">
      <c r="G5" s="2" t="s">
        <v>1</v>
      </c>
      <c r="H5" s="3">
        <f>D2*D8</f>
        <v>8</v>
      </c>
    </row>
    <row r="6" spans="1:14" ht="14.65" thickBot="1" x14ac:dyDescent="0.5">
      <c r="G6" s="4" t="s">
        <v>3</v>
      </c>
      <c r="H6" s="5">
        <f>MAX(H5-D1,0)</f>
        <v>3</v>
      </c>
      <c r="M6" s="49" t="s">
        <v>13</v>
      </c>
      <c r="N6" s="49">
        <v>0.8</v>
      </c>
    </row>
    <row r="7" spans="1:14" ht="14.65" thickBot="1" x14ac:dyDescent="0.5">
      <c r="M7" s="49" t="s">
        <v>16</v>
      </c>
      <c r="N7" s="49">
        <f>1-N6</f>
        <v>0.19999999999999996</v>
      </c>
    </row>
    <row r="8" spans="1:14" x14ac:dyDescent="0.45">
      <c r="C8" s="2" t="s">
        <v>0</v>
      </c>
      <c r="D8" s="3">
        <v>4</v>
      </c>
    </row>
    <row r="9" spans="1:14" ht="14.65" thickBot="1" x14ac:dyDescent="0.5">
      <c r="C9" s="4" t="s">
        <v>2</v>
      </c>
      <c r="D9" s="5">
        <v>1.2</v>
      </c>
    </row>
    <row r="10" spans="1:14" ht="14.65" thickBot="1" x14ac:dyDescent="0.5"/>
    <row r="11" spans="1:14" x14ac:dyDescent="0.45">
      <c r="G11" s="2" t="s">
        <v>1</v>
      </c>
      <c r="H11" s="3">
        <f>D8*G2</f>
        <v>2</v>
      </c>
    </row>
    <row r="12" spans="1:14" ht="14.65" thickBot="1" x14ac:dyDescent="0.5">
      <c r="G12" s="4" t="s">
        <v>3</v>
      </c>
      <c r="H12" s="5">
        <f>MAX(H11-D1,0)</f>
        <v>0</v>
      </c>
    </row>
    <row r="14" spans="1:14" x14ac:dyDescent="0.45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4" x14ac:dyDescent="0.45">
      <c r="A15" s="51"/>
      <c r="B15" s="51"/>
      <c r="C15" s="51"/>
      <c r="D15" s="51"/>
      <c r="E15" s="51"/>
      <c r="F15" s="51"/>
      <c r="G15" s="51"/>
      <c r="H15" s="51"/>
      <c r="I15" s="51"/>
      <c r="J15" s="51"/>
    </row>
    <row r="16" spans="1:14" x14ac:dyDescent="0.45">
      <c r="A16" s="51"/>
      <c r="B16" s="51"/>
      <c r="C16" s="51"/>
      <c r="D16" s="51"/>
      <c r="E16" s="51"/>
      <c r="F16" s="51"/>
      <c r="G16" s="51"/>
      <c r="H16" s="51"/>
      <c r="I16" s="51"/>
      <c r="J16" s="51"/>
    </row>
    <row r="17" spans="1:17" x14ac:dyDescent="0.45">
      <c r="A17" s="51"/>
      <c r="B17" s="51"/>
      <c r="C17" s="52"/>
      <c r="D17" s="51"/>
      <c r="E17" s="51"/>
      <c r="F17" s="51"/>
      <c r="G17" s="51"/>
      <c r="H17" s="52"/>
      <c r="I17" s="51"/>
      <c r="J17" s="51"/>
    </row>
    <row r="18" spans="1:17" x14ac:dyDescent="0.45">
      <c r="A18" s="51"/>
      <c r="B18" s="53"/>
      <c r="C18" s="53"/>
      <c r="D18" s="55" t="s">
        <v>17</v>
      </c>
      <c r="E18" s="53">
        <f>(N6*H6+N7*H12)/(1+G1)</f>
        <v>1.9200000000000004</v>
      </c>
      <c r="F18" s="53"/>
      <c r="G18" s="53" t="s">
        <v>18</v>
      </c>
      <c r="H18" s="56">
        <v>1.2</v>
      </c>
      <c r="I18" s="53"/>
      <c r="J18" s="53"/>
    </row>
    <row r="19" spans="1:17" x14ac:dyDescent="0.45">
      <c r="A19" s="51"/>
      <c r="B19" s="51"/>
      <c r="C19" s="51"/>
      <c r="D19" s="51"/>
      <c r="E19" s="51"/>
      <c r="F19" s="51"/>
      <c r="G19" s="51"/>
      <c r="H19" s="51"/>
      <c r="I19" s="51"/>
      <c r="J19" s="51"/>
    </row>
    <row r="20" spans="1:17" x14ac:dyDescent="0.45">
      <c r="A20" s="51"/>
      <c r="B20" s="51"/>
      <c r="C20" s="51"/>
      <c r="D20" s="51"/>
      <c r="E20" s="51"/>
      <c r="F20" s="51"/>
      <c r="G20" s="51"/>
      <c r="H20" s="51"/>
      <c r="I20" s="51"/>
      <c r="J20" s="51"/>
    </row>
    <row r="21" spans="1:17" x14ac:dyDescent="0.4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26"/>
      <c r="L21" s="26"/>
      <c r="M21" s="26"/>
      <c r="N21" s="26"/>
      <c r="O21" s="26"/>
      <c r="P21" s="26"/>
      <c r="Q21" s="26"/>
    </row>
    <row r="22" spans="1:17" x14ac:dyDescent="0.4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26"/>
      <c r="L22" s="26"/>
      <c r="M22" s="26"/>
      <c r="N22" s="26"/>
      <c r="O22" s="26"/>
      <c r="P22" s="26"/>
      <c r="Q22" s="26"/>
    </row>
    <row r="23" spans="1:17" x14ac:dyDescent="0.45">
      <c r="A23" s="51"/>
      <c r="B23" s="51"/>
      <c r="C23" s="52"/>
      <c r="D23" s="52"/>
      <c r="E23" s="51"/>
      <c r="F23" s="51"/>
      <c r="G23" s="51"/>
      <c r="H23" s="51"/>
      <c r="I23" s="51"/>
      <c r="J23" s="51"/>
      <c r="K23" s="26"/>
      <c r="L23" s="26"/>
      <c r="M23" s="26"/>
      <c r="N23" s="26"/>
      <c r="O23" s="26"/>
      <c r="P23" s="26"/>
      <c r="Q23" s="26"/>
    </row>
    <row r="24" spans="1:17" x14ac:dyDescent="0.45">
      <c r="A24" s="51"/>
      <c r="B24" s="53"/>
      <c r="C24" s="53"/>
      <c r="D24" s="53"/>
      <c r="E24" s="54"/>
      <c r="F24" s="51"/>
      <c r="G24" s="51"/>
      <c r="H24" s="51"/>
      <c r="I24" s="51"/>
      <c r="J24" s="51"/>
      <c r="K24" s="26"/>
      <c r="L24" s="26"/>
      <c r="M24" s="26"/>
      <c r="N24" s="26"/>
      <c r="O24" s="26"/>
      <c r="P24" s="26"/>
      <c r="Q24" s="26"/>
    </row>
    <row r="25" spans="1:17" x14ac:dyDescent="0.45">
      <c r="A25" s="50"/>
      <c r="B25" s="50"/>
      <c r="C25" s="50"/>
      <c r="D25" s="50"/>
      <c r="E25" s="50"/>
      <c r="F25" s="50"/>
      <c r="G25" s="50"/>
      <c r="H25" s="50"/>
      <c r="I25" s="50"/>
      <c r="J25" s="50"/>
    </row>
    <row r="26" spans="1:17" x14ac:dyDescent="0.45">
      <c r="A26" s="50"/>
      <c r="B26" s="50"/>
      <c r="C26" s="50"/>
      <c r="D26" s="50"/>
      <c r="E26" s="50"/>
      <c r="F26" s="50"/>
      <c r="G26" s="50"/>
      <c r="H26" s="50"/>
      <c r="I26" s="50"/>
      <c r="J26" s="5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BinominalModel</vt:lpstr>
      <vt:lpstr>Replikationsportfolio</vt:lpstr>
      <vt:lpstr>Replikationsportfolio 2</vt:lpstr>
      <vt:lpstr>Risikoneutrale Bewertung</vt:lpstr>
      <vt:lpstr>Real world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Groncki</dc:creator>
  <cp:lastModifiedBy>Matthias Groncki</cp:lastModifiedBy>
  <dcterms:created xsi:type="dcterms:W3CDTF">2015-05-20T06:02:07Z</dcterms:created>
  <dcterms:modified xsi:type="dcterms:W3CDTF">2015-05-20T06:57:41Z</dcterms:modified>
</cp:coreProperties>
</file>