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ist Data Aset BRA" sheetId="2" r:id="rId6"/>
    <sheet state="visible" name="Sheet35" sheetId="3" r:id="rId7"/>
    <sheet state="visible" name="DATA UNIT A2B DI YARD KM 12" sheetId="4" r:id="rId8"/>
    <sheet state="visible" name="List rekap  dokumen" sheetId="5" r:id="rId9"/>
    <sheet state="visible" name="PROJECT WUR" sheetId="6" r:id="rId10"/>
    <sheet state="visible" name="UNIT STANDBY" sheetId="7" r:id="rId11"/>
    <sheet state="visible" name="Copy of List Data Aset BRA 3" sheetId="8" r:id="rId12"/>
    <sheet state="visible" name="Sheet27" sheetId="9" r:id="rId13"/>
    <sheet state="visible" name="Aset BRA - Revised" sheetId="10" r:id="rId14"/>
    <sheet state="visible" name="Sheet24" sheetId="11" r:id="rId15"/>
    <sheet state="visible" name="ASSET DIJUAL" sheetId="12" r:id="rId16"/>
    <sheet state="visible" name="Sheet22" sheetId="13" r:id="rId17"/>
    <sheet state="visible" name="Copy of List Data Aset BRA" sheetId="14" r:id="rId18"/>
    <sheet state="visible" name="Sheet5" sheetId="15" r:id="rId19"/>
    <sheet state="visible" name="Sheet6" sheetId="16" r:id="rId20"/>
    <sheet state="visible" name="BULLDOZER" sheetId="17" r:id="rId21"/>
    <sheet state="visible" name="Total" sheetId="18" r:id="rId22"/>
    <sheet state="visible" name="Sewa Alat" sheetId="19" r:id="rId23"/>
    <sheet state="visible" name="List" sheetId="20" r:id="rId24"/>
  </sheets>
  <definedNames>
    <definedName hidden="1" localSheetId="0" name="_xlnm._FilterDatabase">DASHBOARD!$C$66:$R$115</definedName>
    <definedName hidden="1" localSheetId="1" name="_xlnm._FilterDatabase">'List Data Aset BRA'!$A$4:$X$349</definedName>
    <definedName hidden="1" localSheetId="4" name="_xlnm._FilterDatabase">'List rekap  dokumen'!$A$4:$M$336</definedName>
    <definedName hidden="1" localSheetId="6" name="_xlnm._FilterDatabase">'UNIT STANDBY'!$A$3:$K$57</definedName>
    <definedName hidden="1" localSheetId="7" name="_xlnm._FilterDatabase">'Copy of List Data Aset BRA 3'!$A$4:$K$279</definedName>
    <definedName hidden="1" localSheetId="13" name="_xlnm._FilterDatabase">'Copy of List Data Aset BRA'!$A$5:$U$223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tc={e4066a77-a361-406e-a449-449e5ab130ae}</author>
  </authors>
  <commentList>
    <comment authorId="0" xr:uid="{e4066a77-a361-406e-a449-449e5ab130ae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utk A2B dilihat dari Nameplate Unit
</t>
      </text>
    </comment>
  </commentList>
</comments>
</file>

<file path=xl/sharedStrings.xml><?xml version="1.0" encoding="utf-8"?>
<sst xmlns="http://schemas.openxmlformats.org/spreadsheetml/2006/main" count="20210" uniqueCount="2933">
  <si>
    <t>DASHBOARD ASET BRA 2026</t>
  </si>
  <si>
    <t>Nama Asset</t>
  </si>
  <si>
    <t>Ringkasan otomatis dari sheet "List Data Aset BRA" dan "ASSET DIJUAL"</t>
  </si>
  <si>
    <t>REKAP HEAVY EQUIPMENT BRA</t>
  </si>
  <si>
    <t>Dealer</t>
  </si>
  <si>
    <t>Tahun</t>
  </si>
  <si>
    <t>TOTAL ASET</t>
  </si>
  <si>
    <t>Serial Number</t>
  </si>
  <si>
    <t>No</t>
  </si>
  <si>
    <t>Kapasitas</t>
  </si>
  <si>
    <t>Kode Unit</t>
  </si>
  <si>
    <t>Nomor Lambung Aktual</t>
  </si>
  <si>
    <t>PROJECT</t>
  </si>
  <si>
    <t xml:space="preserve">Nama Asset </t>
  </si>
  <si>
    <t>LOKASI</t>
  </si>
  <si>
    <t>SN/ Plat Kendaraan</t>
  </si>
  <si>
    <t>TARGET PENYELESAIAN</t>
  </si>
  <si>
    <t>STATUS AKTIF</t>
  </si>
  <si>
    <t>KETERANGAN</t>
  </si>
  <si>
    <t xml:space="preserve">STATUS/sisa cicilan </t>
  </si>
  <si>
    <t>Bomag Smooth Drum BW211D-40</t>
  </si>
  <si>
    <t>REKAP HEAVY EQUIPMENT DAN VEHICLE PT BINA REKAYASA ANUGRAH</t>
  </si>
  <si>
    <t>STATUS STANDBY</t>
  </si>
  <si>
    <t>United Tractors</t>
  </si>
  <si>
    <t xml:space="preserve">CICILAN/BULAN </t>
  </si>
  <si>
    <t>Total Sisa Cicilan</t>
  </si>
  <si>
    <t>PROJECT TERDATA</t>
  </si>
  <si>
    <t>DEPRESIASI</t>
  </si>
  <si>
    <t xml:space="preserve">RATA2 PERBAIKAN /BULAN </t>
  </si>
  <si>
    <t>Bomag Smooth Drum Compactor  BW211D-40 SL</t>
  </si>
  <si>
    <t>SD 01</t>
  </si>
  <si>
    <t>Tahun Pembuatan</t>
  </si>
  <si>
    <t>Tahun Invoice/Dok</t>
  </si>
  <si>
    <t>No Polisi/Serial Number</t>
  </si>
  <si>
    <t>Status Warranty</t>
  </si>
  <si>
    <t xml:space="preserve">Nama Operator </t>
  </si>
  <si>
    <t>Status</t>
  </si>
  <si>
    <t>Update Status</t>
  </si>
  <si>
    <t>LOKASI INVOICE</t>
  </si>
  <si>
    <t>STATUS LUNAS/LEASING</t>
  </si>
  <si>
    <t>138 HP / 103 kW</t>
  </si>
  <si>
    <r>
      <rPr>
        <rFont val="Calibri"/>
        <color rgb="FF1155CC"/>
        <u/>
      </rPr>
      <t>SD 06</t>
    </r>
  </si>
  <si>
    <t>USIA</t>
  </si>
  <si>
    <t>VIBRO BW BRA-01</t>
  </si>
  <si>
    <t>Kategori Clean</t>
  </si>
  <si>
    <t>KENDARI</t>
  </si>
  <si>
    <t>A</t>
  </si>
  <si>
    <t>LUNAS</t>
  </si>
  <si>
    <t>JENIS ALAT</t>
  </si>
  <si>
    <t>VIBROROLLER</t>
  </si>
  <si>
    <t>VIBRO BW BRA-06</t>
  </si>
  <si>
    <t>RWI</t>
  </si>
  <si>
    <t>YAR DURI</t>
  </si>
  <si>
    <t xml:space="preserve">Bomag Smooth Drum Compactor  BW211D-40SL </t>
  </si>
  <si>
    <t xml:space="preserve">STATUS READY STAND BY </t>
  </si>
  <si>
    <t>SD 03</t>
  </si>
  <si>
    <t>Bomag Pad Foot Compactor BW211D-40SL</t>
  </si>
  <si>
    <r>
      <rPr>
        <rFont val="Calibri"/>
        <color rgb="FF1155CC"/>
        <u/>
      </rPr>
      <t>PF 03</t>
    </r>
  </si>
  <si>
    <t>VIBRO</t>
  </si>
  <si>
    <t>VIBRO BW BRA-03</t>
  </si>
  <si>
    <t>Bomag Pad Foot Compactor  BW211D-40</t>
  </si>
  <si>
    <t>PF 01</t>
  </si>
  <si>
    <t>PF-00003</t>
  </si>
  <si>
    <t>WUR EW</t>
  </si>
  <si>
    <t>Bomag Smooth Drum Compactor BW211D-40SL</t>
  </si>
  <si>
    <t>RATA-RATA USIA ASET</t>
  </si>
  <si>
    <t>VIBRO BW BRA-02</t>
  </si>
  <si>
    <t>TANPA STATUS</t>
  </si>
  <si>
    <t>SD 07</t>
  </si>
  <si>
    <t>ASET DIJUAL</t>
  </si>
  <si>
    <t xml:space="preserve">NILAI ASET YANG TELAH TER JUAL </t>
  </si>
  <si>
    <r>
      <rPr>
        <rFont val="Calibri"/>
        <color rgb="FF1155CC"/>
        <u/>
      </rPr>
      <t>SD 08</t>
    </r>
  </si>
  <si>
    <t>tidak waranty</t>
  </si>
  <si>
    <t>VIBRO BW BRA-08</t>
  </si>
  <si>
    <t>Bulldozer Caterpillar D6G 2XL</t>
  </si>
  <si>
    <t>trakindo</t>
  </si>
  <si>
    <r>
      <rPr>
        <rFont val="Calibri"/>
        <color rgb="FF1155CC"/>
        <u/>
      </rPr>
      <t>P6G01656</t>
    </r>
  </si>
  <si>
    <t>VIBRO BW BRA-07</t>
  </si>
  <si>
    <t>14/36</t>
  </si>
  <si>
    <t>160 HP</t>
  </si>
  <si>
    <r>
      <rPr>
        <rFont val="Calibri"/>
        <color rgb="FF1155CC"/>
        <u/>
      </rPr>
      <t>Dozer 03</t>
    </r>
  </si>
  <si>
    <t>P6G01529</t>
  </si>
  <si>
    <t>Dozer 05</t>
  </si>
  <si>
    <t>BRA-SD-1106</t>
  </si>
  <si>
    <t>YARD DURI</t>
  </si>
  <si>
    <t>STANDBY</t>
  </si>
  <si>
    <t>DZ-00002</t>
  </si>
  <si>
    <t>PT Chandra Sakti Utama (CSUL)</t>
  </si>
  <si>
    <t>ESTIMASI  INSPEKSI TANGGAL 8 SEP 2026</t>
  </si>
  <si>
    <t>STATUS READY WAITING INSPEKSI PAK ERI CEM</t>
  </si>
  <si>
    <t>Bulldozer Komatsu D85ESS-2</t>
  </si>
  <si>
    <t>KOMATSU</t>
  </si>
  <si>
    <r>
      <rPr>
        <rFont val="Calibri"/>
        <color rgb="FF1155CC"/>
        <u/>
      </rPr>
      <t>J16298</t>
    </r>
  </si>
  <si>
    <t>DZ-00003</t>
  </si>
  <si>
    <t>Excavator Caterpillar 320 GC</t>
  </si>
  <si>
    <t>DKJ40199</t>
  </si>
  <si>
    <t>Exca 10</t>
  </si>
  <si>
    <t>215 HP</t>
  </si>
  <si>
    <t>Dozer 04</t>
  </si>
  <si>
    <t>DZ-00005</t>
  </si>
  <si>
    <t>STATUS READY</t>
  </si>
  <si>
    <t>Excavator PC 210-10M0/P1</t>
  </si>
  <si>
    <r>
      <rPr>
        <rFont val="Calibri"/>
        <color rgb="FF1155CC"/>
        <u/>
      </rPr>
      <t>C01530</t>
    </r>
  </si>
  <si>
    <t xml:space="preserve">Bomag Smooth Drum Compactor  BW211D-40 </t>
  </si>
  <si>
    <t>BRA-10</t>
  </si>
  <si>
    <t>165 HP / 1.2 M3</t>
  </si>
  <si>
    <t>DKJ40200</t>
  </si>
  <si>
    <t>KPI</t>
  </si>
  <si>
    <t>Exca 11</t>
  </si>
  <si>
    <t>Exca 02</t>
  </si>
  <si>
    <t>Value</t>
  </si>
  <si>
    <t>EXC-00013</t>
  </si>
  <si>
    <t>KELMI/LABAN</t>
  </si>
  <si>
    <t>Jumlah</t>
  </si>
  <si>
    <t>ESTIMASI READY TANGGAL 12 SEP 2026</t>
  </si>
  <si>
    <t>RFU ,PROSES PENGECATAN,PLAN PERGANTIAN OLI HYDRAULIC</t>
  </si>
  <si>
    <t>Bucket Usia</t>
  </si>
  <si>
    <t>Excavator Caterpillar 305.5E2</t>
  </si>
  <si>
    <t>Trakindo</t>
  </si>
  <si>
    <t>Kategori</t>
  </si>
  <si>
    <r>
      <rPr>
        <rFont val="Calibri"/>
        <color rgb="FF1155CC"/>
        <u/>
      </rPr>
      <t>WE217079</t>
    </r>
  </si>
  <si>
    <t>Project</t>
  </si>
  <si>
    <t>Tahun Jual</t>
  </si>
  <si>
    <t>Semua Project</t>
  </si>
  <si>
    <t>Total Asset</t>
  </si>
  <si>
    <t>SD 02</t>
  </si>
  <si>
    <t>41 HP / 0.22 M3</t>
  </si>
  <si>
    <r>
      <rPr>
        <rFont val="Calibri"/>
        <color rgb="FF1155CC"/>
        <u/>
      </rPr>
      <t>Exca 16</t>
    </r>
  </si>
  <si>
    <t>BRA-11</t>
  </si>
  <si>
    <t>HE-6.004</t>
  </si>
  <si>
    <t>UNIT READY STAND BY,SENSOR TRAVEL BELUM MODIFIKASI</t>
  </si>
  <si>
    <r>
      <rPr>
        <rFont val="Calibri"/>
        <color rgb="FF1155CC"/>
        <u/>
      </rPr>
      <t>WE217080</t>
    </r>
  </si>
  <si>
    <t>AKTIF</t>
  </si>
  <si>
    <t>DKJ40263</t>
  </si>
  <si>
    <t>0-2 th</t>
  </si>
  <si>
    <t>Exca 14</t>
  </si>
  <si>
    <t>SD-00001</t>
  </si>
  <si>
    <t>NDD</t>
  </si>
  <si>
    <r>
      <rPr>
        <rFont val="Calibri"/>
        <color rgb="FF1155CC"/>
        <u/>
      </rPr>
      <t>Exca 17</t>
    </r>
  </si>
  <si>
    <t>HE-6.001</t>
  </si>
  <si>
    <t>ESTIMASI READY 07 /10/2026</t>
  </si>
  <si>
    <t>PART INDENT TRAKINDO,MASIH DI CARIKAN PERSAMAAN ORI OLEH PAK ERI GUSWAN</t>
  </si>
  <si>
    <t>DUMPTRUCK</t>
  </si>
  <si>
    <r>
      <rPr>
        <rFont val="Calibri"/>
        <color rgb="FF1155CC"/>
        <u/>
      </rPr>
      <t>WE217081</t>
    </r>
  </si>
  <si>
    <t>BRA-14</t>
  </si>
  <si>
    <r>
      <rPr>
        <rFont val="Calibri"/>
        <color rgb="FF1155CC"/>
        <u/>
      </rPr>
      <t>Exca 18</t>
    </r>
  </si>
  <si>
    <t>ADERA</t>
  </si>
  <si>
    <t>HE-6.006</t>
  </si>
  <si>
    <t>Status Aktif</t>
  </si>
  <si>
    <t>UNIT READY STAND BY,SEDANG PEMASANGAN GPS</t>
  </si>
  <si>
    <t>Excavator PC 200-10 MO</t>
  </si>
  <si>
    <t>DKJ40294</t>
  </si>
  <si>
    <r>
      <rPr>
        <rFont val="Calibri"/>
        <color rgb="FF1155CC"/>
        <u/>
      </rPr>
      <t>C51502</t>
    </r>
  </si>
  <si>
    <t>Exca 15</t>
  </si>
  <si>
    <t>3-5 th</t>
  </si>
  <si>
    <t>138 HP / 1.0 M3</t>
  </si>
  <si>
    <r>
      <rPr>
        <rFont val="Calibri"/>
        <color rgb="FF1155CC"/>
        <u/>
      </rPr>
      <t>Exca 20</t>
    </r>
  </si>
  <si>
    <t>KENDARAAN OPERASIONAL</t>
  </si>
  <si>
    <t>BRA-15</t>
  </si>
  <si>
    <t xml:space="preserve">Excavator PC 210-10M0/P1 </t>
  </si>
  <si>
    <t>C00637</t>
  </si>
  <si>
    <t>EXC-00007</t>
  </si>
  <si>
    <t>Exca 26</t>
  </si>
  <si>
    <t xml:space="preserve">STANBY YARD </t>
  </si>
  <si>
    <t>BRA-26</t>
  </si>
  <si>
    <t>23/36</t>
  </si>
  <si>
    <t>ASR</t>
  </si>
  <si>
    <t>-</t>
  </si>
  <si>
    <t>Status Standby</t>
  </si>
  <si>
    <r>
      <rPr>
        <rFont val="Calibri"/>
        <color rgb="FF1155CC"/>
        <u/>
      </rPr>
      <t>DBCH1784</t>
    </r>
  </si>
  <si>
    <t>LEASING MTF</t>
  </si>
  <si>
    <t>6-10 th</t>
  </si>
  <si>
    <t>Bulldozer Caterpillar D6R</t>
  </si>
  <si>
    <r>
      <rPr>
        <rFont val="Calibri"/>
        <color rgb="FF1155CC"/>
        <u/>
      </rPr>
      <t>Exca 23</t>
    </r>
  </si>
  <si>
    <t>S6X00348</t>
  </si>
  <si>
    <t>Dozer 06</t>
  </si>
  <si>
    <t>EXCAVATOR</t>
  </si>
  <si>
    <t>EXC-41001</t>
  </si>
  <si>
    <t>BANGKO</t>
  </si>
  <si>
    <t>Tanpa Status</t>
  </si>
  <si>
    <t>Wheel Loader SEM 655D (Pallet Fork)</t>
  </si>
  <si>
    <t>Tri Swardana Utama</t>
  </si>
  <si>
    <r>
      <rPr>
        <rFont val="Calibri"/>
        <color rgb="FF1155CC"/>
        <u/>
      </rPr>
      <t>S5512759</t>
    </r>
  </si>
  <si>
    <t>BRA-01</t>
  </si>
  <si>
    <t>Warranty - 3000</t>
  </si>
  <si>
    <t>SD 05</t>
  </si>
  <si>
    <t>&gt;10 th</t>
  </si>
  <si>
    <t>162 kW / 217 HP</t>
  </si>
  <si>
    <t>WL 02</t>
  </si>
  <si>
    <t>WL-31001</t>
  </si>
  <si>
    <t>MATTING BOARD</t>
  </si>
  <si>
    <t xml:space="preserve">UNIT READY STAND BY BEROPERASI DI YARD </t>
  </si>
  <si>
    <t>Crawler Crane Zoomlion ZCC600V</t>
  </si>
  <si>
    <t>Total Crane</t>
  </si>
  <si>
    <r>
      <rPr>
        <rFont val="Calibri"/>
        <color rgb="FF1155CC"/>
        <u/>
      </rPr>
      <t>ZCC60-0199</t>
    </r>
  </si>
  <si>
    <t>Merk</t>
  </si>
  <si>
    <t>Lokasi</t>
  </si>
  <si>
    <t xml:space="preserve">BAMBANG </t>
  </si>
  <si>
    <t>SD-00004</t>
  </si>
  <si>
    <t>INFIELD</t>
  </si>
  <si>
    <t>BOMAG</t>
  </si>
  <si>
    <t>60 TON</t>
  </si>
  <si>
    <t>DURI</t>
  </si>
  <si>
    <t>CC-01</t>
  </si>
  <si>
    <t>CC-00001</t>
  </si>
  <si>
    <t>ESTIMASI 14 SEP 2026</t>
  </si>
  <si>
    <t>UNIT BREAKDOWN ,WAITING MEKANIK UNIQUIP EQUIPMENT INDONESIA</t>
  </si>
  <si>
    <t>EXCAVATOR PC 210-10 MO</t>
  </si>
  <si>
    <t>Bomag Pad Foot Compactor  BW211D-40SL</t>
  </si>
  <si>
    <t>C01531</t>
  </si>
  <si>
    <t>165 HP/1.2 M3</t>
  </si>
  <si>
    <t>EXCA-1108</t>
  </si>
  <si>
    <t>BRA-EXC-1108</t>
  </si>
  <si>
    <t>READY STAND BY,PLAN NEXT PAINTING</t>
  </si>
  <si>
    <t xml:space="preserve">EXCAVATOR </t>
  </si>
  <si>
    <t>Tanpa tahun</t>
  </si>
  <si>
    <t xml:space="preserve">Excavator CAT 320 GX new </t>
  </si>
  <si>
    <t>SYW01364</t>
  </si>
  <si>
    <t>CATERPILLAR</t>
  </si>
  <si>
    <t>138 HP / 0.90 M3</t>
  </si>
  <si>
    <t>BULLDOZER</t>
  </si>
  <si>
    <t>Excavator Komatsu PC 200-10 MOCE</t>
  </si>
  <si>
    <t>DBCHO380</t>
  </si>
  <si>
    <t>WE217079</t>
  </si>
  <si>
    <t>WE217080</t>
  </si>
  <si>
    <t>PERTAMINA EP</t>
  </si>
  <si>
    <t>KSO BRA-BKP</t>
  </si>
  <si>
    <t>WE217081</t>
  </si>
  <si>
    <t>Project Terdata</t>
  </si>
  <si>
    <t>ZCC60-0199</t>
  </si>
  <si>
    <t>ZOOMLION</t>
  </si>
  <si>
    <t>Dump Truck QUESTER</t>
  </si>
  <si>
    <t>SD 06</t>
  </si>
  <si>
    <t>Z 9109 AB</t>
  </si>
  <si>
    <t>QUESTER</t>
  </si>
  <si>
    <t>24 M3</t>
  </si>
  <si>
    <t>SEPEDA MOTOR</t>
  </si>
  <si>
    <t xml:space="preserve">Dump Truck HINO RANGER-FM 260 JD </t>
  </si>
  <si>
    <t>DT 9782 LE/ DT 8669 KE</t>
  </si>
  <si>
    <t>HINO</t>
  </si>
  <si>
    <t>Dumptruck Isuzu NMR 81</t>
  </si>
  <si>
    <t>B9097ZYT</t>
  </si>
  <si>
    <t>ISUZU</t>
  </si>
  <si>
    <t>8 M3</t>
  </si>
  <si>
    <t>B9098ZYT</t>
  </si>
  <si>
    <t>Rata-rata Usia</t>
  </si>
  <si>
    <t>ROHIN</t>
  </si>
  <si>
    <t>SD-41005</t>
  </si>
  <si>
    <t>INTAN (Penasa)</t>
  </si>
  <si>
    <t>TMC</t>
  </si>
  <si>
    <t>PERTAGAS</t>
  </si>
  <si>
    <t>Aset Dijual</t>
  </si>
  <si>
    <t>TOTAL STATION DAN WATER PASS</t>
  </si>
  <si>
    <t>Nilai Jual Tercatat</t>
  </si>
  <si>
    <t>Rp 5.183.000.002</t>
  </si>
  <si>
    <t>FLATDECK</t>
  </si>
  <si>
    <t>MOTOR GRADER</t>
  </si>
  <si>
    <t>BAHODOPI</t>
  </si>
  <si>
    <t xml:space="preserve">STANDBY </t>
  </si>
  <si>
    <t>TOL JAMBI</t>
  </si>
  <si>
    <t>SEWA KELMI</t>
  </si>
  <si>
    <t>PRIMOVER DAN LOWBED</t>
  </si>
  <si>
    <t xml:space="preserve">Bomag Pad Foot Compactor  BW211D-40 
</t>
  </si>
  <si>
    <t>YARD PALEMBANG</t>
  </si>
  <si>
    <t>BACKHOE LOADER</t>
  </si>
  <si>
    <t>WHEEL LOADER</t>
  </si>
  <si>
    <t>CRAWLER CRANE</t>
  </si>
  <si>
    <t>PF 02</t>
  </si>
  <si>
    <t>RECYCLING MACHINE</t>
  </si>
  <si>
    <t>SPREADER</t>
  </si>
  <si>
    <t>YOPI</t>
  </si>
  <si>
    <t>BREAKER</t>
  </si>
  <si>
    <t>PF-00004</t>
  </si>
  <si>
    <t>LEASING SANF</t>
  </si>
  <si>
    <t xml:space="preserve">MEDIUM BUS </t>
  </si>
  <si>
    <t xml:space="preserve">Truck Box Allumunium </t>
  </si>
  <si>
    <t>TRADO</t>
  </si>
  <si>
    <t>WATER TANK</t>
  </si>
  <si>
    <t>FUEL TANK</t>
  </si>
  <si>
    <t>PF 03</t>
  </si>
  <si>
    <t>JUMLAH ALAT AKTIF/STANDBY PER PROJECT</t>
  </si>
  <si>
    <t xml:space="preserve">JORDAN </t>
  </si>
  <si>
    <t>PF-1103</t>
  </si>
  <si>
    <t>ALAT</t>
  </si>
  <si>
    <t>CUCUT/CENTRAL</t>
  </si>
  <si>
    <t>LEASING BUANA</t>
  </si>
  <si>
    <t>STATUS</t>
  </si>
  <si>
    <t>CAT Smoothdrum CS10GC</t>
  </si>
  <si>
    <t>T8F00361</t>
  </si>
  <si>
    <t>EQUIPMENT</t>
  </si>
  <si>
    <t>HO</t>
  </si>
  <si>
    <t>MUARA ENIM</t>
  </si>
  <si>
    <t>SAWIT ROHUL</t>
  </si>
  <si>
    <t>USER PHR</t>
  </si>
  <si>
    <t>PEKANBARU</t>
  </si>
  <si>
    <t>111 HP / 83 kW</t>
  </si>
  <si>
    <t>PF 04</t>
  </si>
  <si>
    <t>SD-4102</t>
  </si>
  <si>
    <t>JAKARTA</t>
  </si>
  <si>
    <t>voucher parts ut</t>
  </si>
  <si>
    <t>SD 08</t>
  </si>
  <si>
    <t>SD-41004</t>
  </si>
  <si>
    <t>SerialNUmber</t>
  </si>
  <si>
    <t>SD 09</t>
  </si>
  <si>
    <t xml:space="preserve">ISMAIL </t>
  </si>
  <si>
    <t>SD-00005</t>
  </si>
  <si>
    <t>MESO</t>
  </si>
  <si>
    <t>INVOICE</t>
  </si>
  <si>
    <t>SILO</t>
  </si>
  <si>
    <t>PAJAK</t>
  </si>
  <si>
    <t>SNTK</t>
  </si>
  <si>
    <t>Bomag Pad Foot Compactor  BW211D-40SL (WITH SOIL)</t>
  </si>
  <si>
    <t>KIR</t>
  </si>
  <si>
    <t>BPKB</t>
  </si>
  <si>
    <t>FOTO 4 SISI</t>
  </si>
  <si>
    <t>PF 05</t>
  </si>
  <si>
    <t>HENDI</t>
  </si>
  <si>
    <t>PF-00001</t>
  </si>
  <si>
    <t>PF 06</t>
  </si>
  <si>
    <t>SUPRIADI</t>
  </si>
  <si>
    <t>PF-00002</t>
  </si>
  <si>
    <t>SD 10</t>
  </si>
  <si>
    <t xml:space="preserve">HASBI </t>
  </si>
  <si>
    <t>SD-00002</t>
  </si>
  <si>
    <t>CAT Pad Foot CS10GC</t>
  </si>
  <si>
    <t>T8F03605</t>
  </si>
  <si>
    <t>Warranty 4000</t>
  </si>
  <si>
    <t>SD 11</t>
  </si>
  <si>
    <t>VBBRA-011</t>
  </si>
  <si>
    <t>T8F03606</t>
  </si>
  <si>
    <t>SD 12</t>
  </si>
  <si>
    <t>VBBRA-012</t>
  </si>
  <si>
    <t>SAKAI Sheep Foot Compactor SV700TF</t>
  </si>
  <si>
    <t>Star Wagon</t>
  </si>
  <si>
    <t>VSV19T-10259</t>
  </si>
  <si>
    <t>Warranty 2000</t>
  </si>
  <si>
    <t>18 TON / 166 HP / 124 kW</t>
  </si>
  <si>
    <t>PF07</t>
  </si>
  <si>
    <t>WILTON</t>
  </si>
  <si>
    <t>PF-41001</t>
  </si>
  <si>
    <t>BP. HELI (Bekasap)</t>
  </si>
  <si>
    <t>Sheep Foot XCMG  XS250PD</t>
  </si>
  <si>
    <t>Sacindo</t>
  </si>
  <si>
    <t>XUG02051KSJE02502</t>
  </si>
  <si>
    <t>20 TON</t>
  </si>
  <si>
    <t>PF08</t>
  </si>
  <si>
    <t>ADE JOANDA</t>
  </si>
  <si>
    <t>PF-41002</t>
  </si>
  <si>
    <t>CENTRAL</t>
  </si>
  <si>
    <t>Sheep Foot XCMG  X113E PD</t>
  </si>
  <si>
    <t>XUG01131PSJE06060</t>
  </si>
  <si>
    <t>11 TON</t>
  </si>
  <si>
    <t>PF09</t>
  </si>
  <si>
    <t>M. ARIF</t>
  </si>
  <si>
    <t>SD-41003</t>
  </si>
  <si>
    <t>B</t>
  </si>
  <si>
    <t>HAMM Vibro Pad Foot Compactor HC208D</t>
  </si>
  <si>
    <t>Gaya Makmur Tractors</t>
  </si>
  <si>
    <t>HC208D</t>
  </si>
  <si>
    <t>MOTOR GRADER CAT 120 K</t>
  </si>
  <si>
    <t>SZN01229</t>
  </si>
  <si>
    <t>PF10</t>
  </si>
  <si>
    <t>MOTOR GRADER KOMATSU GD535-5</t>
  </si>
  <si>
    <t>LOEWINSYAH</t>
  </si>
  <si>
    <t>PF-41003</t>
  </si>
  <si>
    <t>SIMPANG HELI</t>
  </si>
  <si>
    <t>MOTOR GRADER XCMG GR135 MAX</t>
  </si>
  <si>
    <t>Gaya Makmur Putra</t>
  </si>
  <si>
    <t>PRDB00108</t>
  </si>
  <si>
    <t>120 HP</t>
  </si>
  <si>
    <t>GR 1</t>
  </si>
  <si>
    <t xml:space="preserve">HERMAN </t>
  </si>
  <si>
    <t>MG-00005</t>
  </si>
  <si>
    <t>B.PIT HARAPAN BARU</t>
  </si>
  <si>
    <t>C</t>
  </si>
  <si>
    <t xml:space="preserve">Bulldozer Caterpillar D6G </t>
  </si>
  <si>
    <t>P6G00163</t>
  </si>
  <si>
    <t>Bulldozer Caterpillar D6G  2XL</t>
  </si>
  <si>
    <t>P6G01656</t>
  </si>
  <si>
    <t>145 HP</t>
  </si>
  <si>
    <t>GR 2</t>
  </si>
  <si>
    <t>J16298</t>
  </si>
  <si>
    <t>MG BRA-002</t>
  </si>
  <si>
    <t>Bulldozer Caterpillar D7G2</t>
  </si>
  <si>
    <t>7MB05410</t>
  </si>
  <si>
    <t>GR3</t>
  </si>
  <si>
    <t>J21020</t>
  </si>
  <si>
    <t xml:space="preserve">BAYU </t>
  </si>
  <si>
    <t>MG-41002</t>
  </si>
  <si>
    <t>BUANA</t>
  </si>
  <si>
    <t>J18025</t>
  </si>
  <si>
    <t xml:space="preserve">Bulldozer Zoomlion ZD170G </t>
  </si>
  <si>
    <t>ZLHD116HR1B05388</t>
  </si>
  <si>
    <t>Bulldozer Shantui SD16E</t>
  </si>
  <si>
    <t>GR4</t>
  </si>
  <si>
    <t>San Traktor</t>
  </si>
  <si>
    <t>CHSD16AEKR1054524</t>
  </si>
  <si>
    <t>MG BRA-004</t>
  </si>
  <si>
    <t>Bulldozer Shantui SD17-B3XL</t>
  </si>
  <si>
    <t>CHSDA17AKSB054708</t>
  </si>
  <si>
    <t>CHSDA17AHSB054717</t>
  </si>
  <si>
    <t xml:space="preserve">LIUGONG B230 </t>
  </si>
  <si>
    <t xml:space="preserve"> LGCB230ZT0C011080</t>
  </si>
  <si>
    <t>D</t>
  </si>
  <si>
    <t>150 HP</t>
  </si>
  <si>
    <t>GR5</t>
  </si>
  <si>
    <t xml:space="preserve"> C01531</t>
  </si>
  <si>
    <t xml:space="preserve">JUNI HARDI </t>
  </si>
  <si>
    <t>MG-00004</t>
  </si>
  <si>
    <t xml:space="preserve"> C01530</t>
  </si>
  <si>
    <t xml:space="preserve">Excavator Caterpillar 320D S/N </t>
  </si>
  <si>
    <t>BZP03563</t>
  </si>
  <si>
    <t>GR6</t>
  </si>
  <si>
    <t>MG BRA-06</t>
  </si>
  <si>
    <t xml:space="preserve">Excavator Komatsu PC 200-10 MOCE </t>
  </si>
  <si>
    <t>DBCHO302</t>
  </si>
  <si>
    <t>GR7</t>
  </si>
  <si>
    <t>PERNANDA</t>
  </si>
  <si>
    <t>BRR-MG-4105</t>
  </si>
  <si>
    <t>PENASA</t>
  </si>
  <si>
    <t>DBCH0366</t>
  </si>
  <si>
    <t>GR8</t>
  </si>
  <si>
    <t>SYAHWARI</t>
  </si>
  <si>
    <t>MG-41006</t>
  </si>
  <si>
    <t>GR9</t>
  </si>
  <si>
    <t>C51502</t>
  </si>
  <si>
    <t>C51503</t>
  </si>
  <si>
    <t>Dozer 01</t>
  </si>
  <si>
    <t>DBCH1801</t>
  </si>
  <si>
    <t>DBCH1784</t>
  </si>
  <si>
    <t>WS ADERA</t>
  </si>
  <si>
    <t>DBCH2244</t>
  </si>
  <si>
    <t>DBCH2245</t>
  </si>
  <si>
    <t>C07004</t>
  </si>
  <si>
    <t>Dozer 03</t>
  </si>
  <si>
    <t>C07076</t>
  </si>
  <si>
    <t>DBCH2941</t>
  </si>
  <si>
    <t xml:space="preserve">YARD DURI </t>
  </si>
  <si>
    <t>C50726</t>
  </si>
  <si>
    <t xml:space="preserve">LUNAS </t>
  </si>
  <si>
    <t>DBCH0947</t>
  </si>
  <si>
    <t>E</t>
  </si>
  <si>
    <t>Backhoe Loader JCB3CX</t>
  </si>
  <si>
    <t>Persada JCB</t>
  </si>
  <si>
    <t>HAR3CXPMTR3463439</t>
  </si>
  <si>
    <t>F</t>
  </si>
  <si>
    <t>Wheel Loader Caterpillar 950 GC</t>
  </si>
  <si>
    <t>M5K08000</t>
  </si>
  <si>
    <t>S5512759</t>
  </si>
  <si>
    <t>G</t>
  </si>
  <si>
    <t>200 HP</t>
  </si>
  <si>
    <t>Crawler Crane XCMG XGC35HD</t>
  </si>
  <si>
    <t>XUG035HDAKFC00524</t>
  </si>
  <si>
    <t>H</t>
  </si>
  <si>
    <t>MALILI</t>
  </si>
  <si>
    <t>Road Cold Recycler XCMG XLZ2303K</t>
  </si>
  <si>
    <t>XUG2303KJRDQ00021</t>
  </si>
  <si>
    <t>Road Reclaimers Caterpillar RM500B</t>
  </si>
  <si>
    <t>RMZ00126</t>
  </si>
  <si>
    <t>I</t>
  </si>
  <si>
    <t>Powder Binder Spreader XCMG XKC185</t>
  </si>
  <si>
    <t>ZZ1257N4641W</t>
  </si>
  <si>
    <t>ZZ1257N647E1R</t>
  </si>
  <si>
    <t>J</t>
  </si>
  <si>
    <t>Stone Breaker SAGA288 (2020)</t>
  </si>
  <si>
    <t>SAGAE320</t>
  </si>
  <si>
    <t>K</t>
  </si>
  <si>
    <t>MEDIUM BUS</t>
  </si>
  <si>
    <t>MEDIUM BUS 13-24 SEATS</t>
  </si>
  <si>
    <t>BM7680TU</t>
  </si>
  <si>
    <t>Dozer 07</t>
  </si>
  <si>
    <t>SN/ Pelat Kendaraan</t>
  </si>
  <si>
    <t>BRA-07</t>
  </si>
  <si>
    <t>L</t>
  </si>
  <si>
    <t>Dozer 08</t>
  </si>
  <si>
    <t xml:space="preserve">JAELANI </t>
  </si>
  <si>
    <t>DZ-00001</t>
  </si>
  <si>
    <t>DUMP TRUCK</t>
  </si>
  <si>
    <t>DT 9884 JE / DT8126JE/BM8737DO</t>
  </si>
  <si>
    <t>Dozer 09</t>
  </si>
  <si>
    <t>DZ BRA-009</t>
  </si>
  <si>
    <r>
      <rPr>
        <rFont val="Calibri"/>
        <color rgb="FF000000"/>
        <sz val="11.0"/>
      </rPr>
      <t>DT 9883 JE / DT8973IE</t>
    </r>
    <r>
      <rPr>
        <rFont val="Calibri"/>
        <color rgb="FF000000"/>
        <sz val="11.0"/>
      </rPr>
      <t xml:space="preserve"> /BM8736DO</t>
    </r>
  </si>
  <si>
    <t>B9115PYX / B9103ZYT</t>
  </si>
  <si>
    <t>B9116PYX /B9102ZYT</t>
  </si>
  <si>
    <t>185 HP</t>
  </si>
  <si>
    <t>Dozer 10</t>
  </si>
  <si>
    <t xml:space="preserve">SULARNO </t>
  </si>
  <si>
    <t>B9121PYX/B9104ZYT</t>
  </si>
  <si>
    <t>DZ-00004</t>
  </si>
  <si>
    <t>B9122PYX / B9105ZYT</t>
  </si>
  <si>
    <t>B9701PYW</t>
  </si>
  <si>
    <t>130 kW / 174 HP</t>
  </si>
  <si>
    <t>Dozer 11</t>
  </si>
  <si>
    <t xml:space="preserve">DIAN PUTRA </t>
  </si>
  <si>
    <t>DZ-00006</t>
  </si>
  <si>
    <t>B9892PYW</t>
  </si>
  <si>
    <t xml:space="preserve"> B9642KYW</t>
  </si>
  <si>
    <t>B9644KYW</t>
  </si>
  <si>
    <t>B9683KYW</t>
  </si>
  <si>
    <t>Dozer 12</t>
  </si>
  <si>
    <t>DZR BRA-12</t>
  </si>
  <si>
    <t>BG 8367 IJ</t>
  </si>
  <si>
    <t>B9973 BIS / B9136PYX</t>
  </si>
  <si>
    <t>Dump Truck FUSO FN62F HD</t>
  </si>
  <si>
    <t>BG 8163 NK</t>
  </si>
  <si>
    <t>Dozer 13</t>
  </si>
  <si>
    <t>AGUSTIAWAN</t>
  </si>
  <si>
    <t>BRA-DZ-1109</t>
  </si>
  <si>
    <t xml:space="preserve">Dump Truck HINO RANGER-FM 280 JD </t>
  </si>
  <si>
    <t>B9078ZYT</t>
  </si>
  <si>
    <t>B9079ZYT</t>
  </si>
  <si>
    <t>B9080ZYT</t>
  </si>
  <si>
    <t>B9081ZYT</t>
  </si>
  <si>
    <t>B9082ZYT</t>
  </si>
  <si>
    <r>
      <rPr>
        <rFont val="Calibri"/>
        <color rgb="FF000000"/>
        <sz val="11.0"/>
      </rPr>
      <t>B9089ZYT</t>
    </r>
    <r>
      <rPr>
        <rFont val="Calibri"/>
        <color rgb="FF000000"/>
        <sz val="11.0"/>
      </rPr>
      <t xml:space="preserve"> / BM8804DO</t>
    </r>
  </si>
  <si>
    <t>Warranty - 10000</t>
  </si>
  <si>
    <t>B9091ZYT</t>
  </si>
  <si>
    <t>Exca 01</t>
  </si>
  <si>
    <r>
      <rPr>
        <rFont val="Calibri"/>
        <color rgb="FF000000"/>
        <sz val="11.0"/>
      </rPr>
      <t>B9092ZYT</t>
    </r>
    <r>
      <rPr>
        <rFont val="Calibri"/>
        <color rgb="FF000000"/>
        <sz val="11.0"/>
      </rPr>
      <t xml:space="preserve"> /BM8825DO</t>
    </r>
  </si>
  <si>
    <r>
      <rPr>
        <rFont val="Calibri"/>
        <color rgb="FF000000"/>
        <sz val="11.0"/>
      </rPr>
      <t>B9093ZYT</t>
    </r>
    <r>
      <rPr>
        <rFont val="Calibri"/>
        <color rgb="FF000000"/>
        <sz val="11.0"/>
      </rPr>
      <t xml:space="preserve"> /BM8824DO</t>
    </r>
  </si>
  <si>
    <t>LABAN</t>
  </si>
  <si>
    <r>
      <rPr>
        <rFont val="Calibri"/>
        <color rgb="FF000000"/>
        <sz val="11.0"/>
      </rPr>
      <t>B9094ZYT</t>
    </r>
    <r>
      <rPr>
        <rFont val="Calibri"/>
        <color rgb="FF000000"/>
        <sz val="11.0"/>
      </rPr>
      <t xml:space="preserve"> /BM8816DO</t>
    </r>
  </si>
  <si>
    <t>BG 8230 MX</t>
  </si>
  <si>
    <t>B9914 JYT</t>
  </si>
  <si>
    <t xml:space="preserve">GERY </t>
  </si>
  <si>
    <t>BRA-EXC-1118</t>
  </si>
  <si>
    <t>BG 8639 NI / XENNA 33</t>
  </si>
  <si>
    <t>140 HP / 1.19 M3</t>
  </si>
  <si>
    <t>Exca 04</t>
  </si>
  <si>
    <t>BG 8640 NI / XENNA 31</t>
  </si>
  <si>
    <t>BG 8641 NI / XENNA 30</t>
  </si>
  <si>
    <t xml:space="preserve">       REKAP HEAVY EQUIPMENT DAN VEHICLE PT BRA PROJECT WUR</t>
  </si>
  <si>
    <t>BRA-04</t>
  </si>
  <si>
    <t>BG8638 NI / XENNA 32</t>
  </si>
  <si>
    <t>BG8976IX</t>
  </si>
  <si>
    <t xml:space="preserve">BG8535OW </t>
  </si>
  <si>
    <t xml:space="preserve">Project </t>
  </si>
  <si>
    <t>Total Biaya</t>
  </si>
  <si>
    <r>
      <rPr>
        <rFont val="Calibri"/>
        <color rgb="FF000000"/>
      </rPr>
      <t>B9107ZYT</t>
    </r>
    <r>
      <rPr>
        <rFont val="Calibri"/>
        <color rgb="FF000000"/>
      </rPr>
      <t xml:space="preserve"> /BM8817DO</t>
    </r>
  </si>
  <si>
    <t>Exca 06</t>
  </si>
  <si>
    <t>B9110ZYT</t>
  </si>
  <si>
    <t xml:space="preserve">TONDI </t>
  </si>
  <si>
    <t>BRA-EXC-1117</t>
  </si>
  <si>
    <t>BP.GBAL</t>
  </si>
  <si>
    <t>B9109ZYT</t>
  </si>
  <si>
    <t>LEASING CFI</t>
  </si>
  <si>
    <t>B9112ZYT</t>
  </si>
  <si>
    <t>B9107ZYT</t>
  </si>
  <si>
    <t>B9113ZYT</t>
  </si>
  <si>
    <t>DT 55</t>
  </si>
  <si>
    <t>DT-00001</t>
  </si>
  <si>
    <t xml:space="preserve">WUR EW </t>
  </si>
  <si>
    <t>B9118ZYT</t>
  </si>
  <si>
    <t>Warranty - 6000</t>
  </si>
  <si>
    <t>Exca 07</t>
  </si>
  <si>
    <t>DT 56</t>
  </si>
  <si>
    <t>DT-00002</t>
  </si>
  <si>
    <t>B9114ZYT</t>
  </si>
  <si>
    <t>DT 57</t>
  </si>
  <si>
    <t>DT-00003</t>
  </si>
  <si>
    <t>DT 58</t>
  </si>
  <si>
    <t>DT-00004</t>
  </si>
  <si>
    <t>B9115ZYT</t>
  </si>
  <si>
    <t>DT 59</t>
  </si>
  <si>
    <t>DT-00005</t>
  </si>
  <si>
    <t>MANURUNG</t>
  </si>
  <si>
    <t>BRA-EXC-1114</t>
  </si>
  <si>
    <t>LEASING BFI</t>
  </si>
  <si>
    <t>DT 60</t>
  </si>
  <si>
    <t>DT-00006</t>
  </si>
  <si>
    <t>DT 61</t>
  </si>
  <si>
    <t>DT-00007</t>
  </si>
  <si>
    <t>B9116ZYT</t>
  </si>
  <si>
    <t>DT 62</t>
  </si>
  <si>
    <t>DT-00008</t>
  </si>
  <si>
    <t>DT 63</t>
  </si>
  <si>
    <t>DT-00009</t>
  </si>
  <si>
    <t>B9117ZYT</t>
  </si>
  <si>
    <t>DT 64</t>
  </si>
  <si>
    <t>DT-00010</t>
  </si>
  <si>
    <t>143 HP / 1.0 M3</t>
  </si>
  <si>
    <t>B9120ZYT</t>
  </si>
  <si>
    <t>DT 65</t>
  </si>
  <si>
    <t>DT-00011</t>
  </si>
  <si>
    <t>B9121ZYT</t>
  </si>
  <si>
    <t>DT 66</t>
  </si>
  <si>
    <t>DT-00012</t>
  </si>
  <si>
    <t>B9122ZYT</t>
  </si>
  <si>
    <t>DT 67</t>
  </si>
  <si>
    <t>DT-00013</t>
  </si>
  <si>
    <r>
      <rPr>
        <rFont val="Calibri"/>
        <color rgb="FF000000"/>
      </rPr>
      <t>B9120ZYT</t>
    </r>
    <r>
      <rPr>
        <rFont val="Calibri"/>
        <color rgb="FF000000"/>
      </rPr>
      <t>/BM8819DO</t>
    </r>
  </si>
  <si>
    <t>B9123ZYT</t>
  </si>
  <si>
    <t>DT 68</t>
  </si>
  <si>
    <t>DT-00014</t>
  </si>
  <si>
    <t>B9124ZYT</t>
  </si>
  <si>
    <t>DT 69</t>
  </si>
  <si>
    <t>DT-00015</t>
  </si>
  <si>
    <t>B9125ZYT</t>
  </si>
  <si>
    <r>
      <rPr>
        <rFont val="Calibri"/>
        <color rgb="FF000000"/>
      </rPr>
      <t>B9121ZYT</t>
    </r>
    <r>
      <rPr>
        <rFont val="Calibri"/>
        <color rgb="FF000000"/>
      </rPr>
      <t xml:space="preserve"> /BM8820DO</t>
    </r>
  </si>
  <si>
    <t>DT 70</t>
  </si>
  <si>
    <t>DT-00016</t>
  </si>
  <si>
    <t>B9126ZYT</t>
  </si>
  <si>
    <t>DT 71</t>
  </si>
  <si>
    <t>DT-00017</t>
  </si>
  <si>
    <r>
      <rPr>
        <rFont val="Calibri"/>
        <color rgb="FF000000"/>
      </rPr>
      <t>B9122ZYT</t>
    </r>
    <r>
      <rPr>
        <rFont val="Calibri"/>
        <color rgb="FF000000"/>
      </rPr>
      <t xml:space="preserve"> /BM8815DO</t>
    </r>
  </si>
  <si>
    <t>B9127ZYT</t>
  </si>
  <si>
    <t>DT 72</t>
  </si>
  <si>
    <t>DT-00018</t>
  </si>
  <si>
    <r>
      <rPr>
        <rFont val="Calibri"/>
        <color rgb="FF000000"/>
      </rPr>
      <t>B9123ZYT</t>
    </r>
    <r>
      <rPr>
        <rFont val="Calibri"/>
        <color rgb="FF000000"/>
      </rPr>
      <t>/BM8814DO</t>
    </r>
  </si>
  <si>
    <t>B9128ZYT</t>
  </si>
  <si>
    <t>DT 73</t>
  </si>
  <si>
    <t>DT-00019</t>
  </si>
  <si>
    <t>B9129ZYT</t>
  </si>
  <si>
    <t>DT 74</t>
  </si>
  <si>
    <t>DT-00020</t>
  </si>
  <si>
    <r>
      <rPr>
        <rFont val="Calibri"/>
        <color rgb="FF000000"/>
      </rPr>
      <t>B9124ZYT</t>
    </r>
    <r>
      <rPr>
        <rFont val="Calibri"/>
        <color rgb="FF000000"/>
      </rPr>
      <t xml:space="preserve"> /BM8813DO</t>
    </r>
  </si>
  <si>
    <t>B9130ZYT</t>
  </si>
  <si>
    <t>DT 75</t>
  </si>
  <si>
    <t>DT-00021</t>
  </si>
  <si>
    <t>B9131ZYT</t>
  </si>
  <si>
    <t>DT 76</t>
  </si>
  <si>
    <t>DT-00022</t>
  </si>
  <si>
    <t>B9132ZYT</t>
  </si>
  <si>
    <t>DT 77</t>
  </si>
  <si>
    <t>DT-00023</t>
  </si>
  <si>
    <r>
      <rPr>
        <rFont val="Calibri"/>
        <color rgb="FF000000"/>
      </rPr>
      <t>B9125ZYT</t>
    </r>
    <r>
      <rPr>
        <rFont val="Calibri"/>
        <color rgb="FF000000"/>
      </rPr>
      <t xml:space="preserve"> /BM8826DO</t>
    </r>
  </si>
  <si>
    <t>B9133ZYT</t>
  </si>
  <si>
    <t>DT 78</t>
  </si>
  <si>
    <t>DT-00024</t>
  </si>
  <si>
    <t>B9134ZYT</t>
  </si>
  <si>
    <t>DT 79</t>
  </si>
  <si>
    <t>DT-00025</t>
  </si>
  <si>
    <r>
      <rPr>
        <rFont val="Calibri"/>
        <color rgb="FF000000"/>
      </rPr>
      <t>B9126ZYT</t>
    </r>
    <r>
      <rPr>
        <rFont val="Calibri"/>
        <color rgb="FF000000"/>
      </rPr>
      <t xml:space="preserve"> /BM8827DO </t>
    </r>
  </si>
  <si>
    <t>B9135ZYT</t>
  </si>
  <si>
    <t>DT 80</t>
  </si>
  <si>
    <t>DT-00026</t>
  </si>
  <si>
    <t>B9136ZYT</t>
  </si>
  <si>
    <t>DT 81</t>
  </si>
  <si>
    <t>DT-00027</t>
  </si>
  <si>
    <t>DBCH0380</t>
  </si>
  <si>
    <t>B9137ZYT</t>
  </si>
  <si>
    <t>DT 82</t>
  </si>
  <si>
    <t>DT-00028</t>
  </si>
  <si>
    <t>B9138ZYT</t>
  </si>
  <si>
    <t>DT 83</t>
  </si>
  <si>
    <t>DT-00029</t>
  </si>
  <si>
    <r>
      <rPr>
        <rFont val="Calibri"/>
        <color rgb="FF000000"/>
      </rPr>
      <t>B9127ZYT</t>
    </r>
    <r>
      <rPr>
        <rFont val="Calibri"/>
        <color rgb="FF000000"/>
      </rPr>
      <t xml:space="preserve"> /BM8828DO</t>
    </r>
  </si>
  <si>
    <t>B9139ZYT</t>
  </si>
  <si>
    <t>DT 84</t>
  </si>
  <si>
    <t>DT-00030</t>
  </si>
  <si>
    <t xml:space="preserve">waranty ut </t>
  </si>
  <si>
    <t>DT 34</t>
  </si>
  <si>
    <t>Exca 12</t>
  </si>
  <si>
    <r>
      <rPr>
        <rFont val="Calibri"/>
        <color rgb="FF000000"/>
      </rPr>
      <t>B9128ZYT</t>
    </r>
    <r>
      <rPr>
        <rFont val="Calibri"/>
        <color rgb="FF000000"/>
      </rPr>
      <t xml:space="preserve"> /BM8829DO</t>
    </r>
  </si>
  <si>
    <t>DT-00037</t>
  </si>
  <si>
    <t>DT 35</t>
  </si>
  <si>
    <t>DT-00038</t>
  </si>
  <si>
    <t>DT 36</t>
  </si>
  <si>
    <t>DT-00039</t>
  </si>
  <si>
    <r>
      <rPr>
        <rFont val="Calibri"/>
        <color rgb="FF000000"/>
      </rPr>
      <t>B9129ZYT</t>
    </r>
    <r>
      <rPr>
        <rFont val="Calibri"/>
        <color rgb="FF000000"/>
      </rPr>
      <t xml:space="preserve"> / BM8830DO</t>
    </r>
  </si>
  <si>
    <t>DT 37</t>
  </si>
  <si>
    <t>DT-00040</t>
  </si>
  <si>
    <t>DT 38</t>
  </si>
  <si>
    <t>DT-00041</t>
  </si>
  <si>
    <t>B9089ZYT</t>
  </si>
  <si>
    <t>DT 39</t>
  </si>
  <si>
    <t>DT-00042</t>
  </si>
  <si>
    <t>DT 40</t>
  </si>
  <si>
    <t>DT-00043</t>
  </si>
  <si>
    <t>B9092ZYT</t>
  </si>
  <si>
    <t>BRA-12</t>
  </si>
  <si>
    <t>DT 41</t>
  </si>
  <si>
    <t>DT-00044</t>
  </si>
  <si>
    <t>B9093ZYT</t>
  </si>
  <si>
    <t>DT 42</t>
  </si>
  <si>
    <t>DT-00045</t>
  </si>
  <si>
    <t>B9094ZYT</t>
  </si>
  <si>
    <t>DT 43</t>
  </si>
  <si>
    <t>DT-00046</t>
  </si>
  <si>
    <t>BM9819QO</t>
  </si>
  <si>
    <t>DT 90</t>
  </si>
  <si>
    <t>DT-04029</t>
  </si>
  <si>
    <t>BM9296JO</t>
  </si>
  <si>
    <t>DT 91</t>
  </si>
  <si>
    <t>DT-04038</t>
  </si>
  <si>
    <t>BM9510QO</t>
  </si>
  <si>
    <t>DT 92</t>
  </si>
  <si>
    <t>DT-04030</t>
  </si>
  <si>
    <t>BM9824QO</t>
  </si>
  <si>
    <t>DT 94</t>
  </si>
  <si>
    <t>DT-04053</t>
  </si>
  <si>
    <t>Exca 13</t>
  </si>
  <si>
    <t>BM9287JO</t>
  </si>
  <si>
    <t>DT 100</t>
  </si>
  <si>
    <t>DT-04042</t>
  </si>
  <si>
    <t>ADI SANTOSO</t>
  </si>
  <si>
    <t>BRA-EXC-1104</t>
  </si>
  <si>
    <t>BM9949JO</t>
  </si>
  <si>
    <t>DT 101</t>
  </si>
  <si>
    <t>DT-04036</t>
  </si>
  <si>
    <t>BM9951JO</t>
  </si>
  <si>
    <t>DT 107</t>
  </si>
  <si>
    <t>DT-04048</t>
  </si>
  <si>
    <t>DT 52</t>
  </si>
  <si>
    <t>DT-00064</t>
  </si>
  <si>
    <t>DT 53</t>
  </si>
  <si>
    <t>DT-00065</t>
  </si>
  <si>
    <t>DT 54</t>
  </si>
  <si>
    <t>DT-00062</t>
  </si>
  <si>
    <t>DT 09</t>
  </si>
  <si>
    <t>BG 8747 PS</t>
  </si>
  <si>
    <t>BG 8738 PS</t>
  </si>
  <si>
    <t>DT-00048</t>
  </si>
  <si>
    <t xml:space="preserve">DT 10 </t>
  </si>
  <si>
    <t>BG 8752 PS</t>
  </si>
  <si>
    <t>BM9944JO</t>
  </si>
  <si>
    <t>DT-00047</t>
  </si>
  <si>
    <t>BM9666JO</t>
  </si>
  <si>
    <t>DT 11</t>
  </si>
  <si>
    <t>BM9509QO</t>
  </si>
  <si>
    <t>Exca 16</t>
  </si>
  <si>
    <t>BM9289JO</t>
  </si>
  <si>
    <t>BM9244NU</t>
  </si>
  <si>
    <t>Exca 17</t>
  </si>
  <si>
    <t>Menunggu Sparepart Pengganti</t>
  </si>
  <si>
    <t>BM9682JO</t>
  </si>
  <si>
    <t>BM9174NU</t>
  </si>
  <si>
    <t>Exca 18</t>
  </si>
  <si>
    <t>BM9291JO</t>
  </si>
  <si>
    <t>Exca 20</t>
  </si>
  <si>
    <t>BM9503QO</t>
  </si>
  <si>
    <t>BM9285JO</t>
  </si>
  <si>
    <t>SALOMO</t>
  </si>
  <si>
    <t>BRA-EXC-1107</t>
  </si>
  <si>
    <t>BM9398JO</t>
  </si>
  <si>
    <t>BM9678JO</t>
  </si>
  <si>
    <t>DT-00049</t>
  </si>
  <si>
    <t>BM9956JO</t>
  </si>
  <si>
    <t>DT 12</t>
  </si>
  <si>
    <t>Dump Truck FUSO FN527ML</t>
  </si>
  <si>
    <t>Exca 21</t>
  </si>
  <si>
    <t>BM8621QU</t>
  </si>
  <si>
    <t>DT-00050</t>
  </si>
  <si>
    <t>BM9489QO</t>
  </si>
  <si>
    <t>HERMAN</t>
  </si>
  <si>
    <t>BRA-EXC-1103</t>
  </si>
  <si>
    <t>DT 15</t>
  </si>
  <si>
    <t>BM9504QO</t>
  </si>
  <si>
    <t>BM9832QO</t>
  </si>
  <si>
    <t>DT-00056</t>
  </si>
  <si>
    <t>ALAT BERAT</t>
  </si>
  <si>
    <t>Warranty - 4000</t>
  </si>
  <si>
    <t>Exca 22</t>
  </si>
  <si>
    <t>BM9840QO</t>
  </si>
  <si>
    <t>BM9672JO</t>
  </si>
  <si>
    <t xml:space="preserve">EDI </t>
  </si>
  <si>
    <t>BRA-EXC-1112</t>
  </si>
  <si>
    <t>BM9486QO</t>
  </si>
  <si>
    <t>BM9843QO</t>
  </si>
  <si>
    <t>Exca 23</t>
  </si>
  <si>
    <t>BM9945JO</t>
  </si>
  <si>
    <t>BM9947JO</t>
  </si>
  <si>
    <t xml:space="preserve">BOIMAH </t>
  </si>
  <si>
    <t>BRA-EXC-1116</t>
  </si>
  <si>
    <t>BM9842QO</t>
  </si>
  <si>
    <t xml:space="preserve">Bomag Pad Foot Compactor  BW211D-40 </t>
  </si>
  <si>
    <t>BM9821 QD</t>
  </si>
  <si>
    <t>BM9286JO</t>
  </si>
  <si>
    <t>Exca 24</t>
  </si>
  <si>
    <t>IMSAR SIREGAR</t>
  </si>
  <si>
    <t>BRA-EXC-1101</t>
  </si>
  <si>
    <t>BM9470QO</t>
  </si>
  <si>
    <t>BM9820QO</t>
  </si>
  <si>
    <t>BM9508QO</t>
  </si>
  <si>
    <t>Exca 25</t>
  </si>
  <si>
    <t>HERI JONES</t>
  </si>
  <si>
    <t>BRA-EXC-1102</t>
  </si>
  <si>
    <t>BM9685JO</t>
  </si>
  <si>
    <t>BM9958JO</t>
  </si>
  <si>
    <t>BM9403JO</t>
  </si>
  <si>
    <t>BM9680JO</t>
  </si>
  <si>
    <t>BM9952JO</t>
  </si>
  <si>
    <t>EXC-00008</t>
  </si>
  <si>
    <t>BM9676JO</t>
  </si>
  <si>
    <t>EXC-00012</t>
  </si>
  <si>
    <t>BM9506QO</t>
  </si>
  <si>
    <t>Exca 27</t>
  </si>
  <si>
    <t>Exca BRA-027</t>
  </si>
  <si>
    <t>EXC-00014</t>
  </si>
  <si>
    <t>BM9954JO</t>
  </si>
  <si>
    <t>M</t>
  </si>
  <si>
    <r>
      <rPr>
        <rFont val="Calibri, sans-serif"/>
        <color rgb="FF000000"/>
        <sz val="11.0"/>
        <u/>
      </rPr>
      <t xml:space="preserve">Exca </t>
    </r>
    <r>
      <rPr>
        <rFont val="Calibri, sans-serif"/>
        <color rgb="FF1F1F1F"/>
        <sz val="11.0"/>
      </rPr>
      <t>12</t>
    </r>
  </si>
  <si>
    <t>EXC-00003</t>
  </si>
  <si>
    <t>EXC-00001</t>
  </si>
  <si>
    <t>EXC-00002</t>
  </si>
  <si>
    <t>Exca 29</t>
  </si>
  <si>
    <t>Exca 28</t>
  </si>
  <si>
    <t>EXC-00009</t>
  </si>
  <si>
    <t>Exca BRA-028</t>
  </si>
  <si>
    <t>EXC-00004</t>
  </si>
  <si>
    <t>35 TON</t>
  </si>
  <si>
    <t>CC-02</t>
  </si>
  <si>
    <t>CC-00002</t>
  </si>
  <si>
    <t>TRUCK BOX</t>
  </si>
  <si>
    <t>13-24 SEATS</t>
  </si>
  <si>
    <t>MB-01</t>
  </si>
  <si>
    <t>MB-00006</t>
  </si>
  <si>
    <t>PRIMOVER MERCEDES-BENZ AXOR 4928 T</t>
  </si>
  <si>
    <t xml:space="preserve">KT 9287 KU </t>
  </si>
  <si>
    <t>276 HP</t>
  </si>
  <si>
    <t>PM 03</t>
  </si>
  <si>
    <t>PM-00002</t>
  </si>
  <si>
    <t>Truck Box Isuzu NMR 81</t>
  </si>
  <si>
    <t xml:space="preserve">INDRA PRANATA </t>
  </si>
  <si>
    <t>BRA-EXC-1109</t>
  </si>
  <si>
    <t>PRIMOVER UD TRUCKS GWE 350</t>
  </si>
  <si>
    <t>B9096ZYT</t>
  </si>
  <si>
    <t>B9012 ZEH</t>
  </si>
  <si>
    <t>350 HP</t>
  </si>
  <si>
    <t>PM 02</t>
  </si>
  <si>
    <t>PM-00001</t>
  </si>
  <si>
    <t>WATER TANK 5000L HINO 130 HD</t>
  </si>
  <si>
    <t>B9018 KFA</t>
  </si>
  <si>
    <t>5000 L</t>
  </si>
  <si>
    <t>WT 02</t>
  </si>
  <si>
    <t>N</t>
  </si>
  <si>
    <t>WT-00001</t>
  </si>
  <si>
    <t>FUEL TANK 8000L MISTSUBISHI CANTER FE 75 SHDN</t>
  </si>
  <si>
    <t>BA 9016 QU</t>
  </si>
  <si>
    <t>8000 L</t>
  </si>
  <si>
    <t>FT 01</t>
  </si>
  <si>
    <t>FT-00001</t>
  </si>
  <si>
    <t>TMC HINO FM 280 JW / TADANO TM-ZT1005H</t>
  </si>
  <si>
    <t>TRADO MITSUBISHI FV 419 P</t>
  </si>
  <si>
    <t>B9008 ZIN / KZ1223</t>
  </si>
  <si>
    <t>MITSUBISHI</t>
  </si>
  <si>
    <t>Exca 30</t>
  </si>
  <si>
    <t>10 TON</t>
  </si>
  <si>
    <t>BK8143 XE</t>
  </si>
  <si>
    <t>EXCA BRA 30</t>
  </si>
  <si>
    <t>TMC01</t>
  </si>
  <si>
    <t>TMC-00001</t>
  </si>
  <si>
    <t>LIGHT VEHICLE</t>
  </si>
  <si>
    <t>TAHUN</t>
  </si>
  <si>
    <t xml:space="preserve">TRADO HINO RANGER-FM 260 JD </t>
  </si>
  <si>
    <t>NOPOL</t>
  </si>
  <si>
    <t>PIC</t>
  </si>
  <si>
    <t>KODE</t>
  </si>
  <si>
    <t>BM9237 JU</t>
  </si>
  <si>
    <t>LOKASI AKTUAL</t>
  </si>
  <si>
    <t>MITSUBISHI TRITON</t>
  </si>
  <si>
    <t>TRADO FUSO FN 527 ML</t>
  </si>
  <si>
    <t>BM8777QJ</t>
  </si>
  <si>
    <t>BM8643 ZD</t>
  </si>
  <si>
    <t>Rikson</t>
  </si>
  <si>
    <t>TR 4</t>
  </si>
  <si>
    <t>Exca 31</t>
  </si>
  <si>
    <t>EXCA BRA 31</t>
  </si>
  <si>
    <t>BM8925QJ</t>
  </si>
  <si>
    <t>Jhon Peris</t>
  </si>
  <si>
    <t>TR6</t>
  </si>
  <si>
    <t>DD 8319 SU</t>
  </si>
  <si>
    <t>BM8468 QN</t>
  </si>
  <si>
    <t>Harino</t>
  </si>
  <si>
    <t>TR9</t>
  </si>
  <si>
    <t>BM8469 QN</t>
  </si>
  <si>
    <t>Iswandi</t>
  </si>
  <si>
    <t>TR10</t>
  </si>
  <si>
    <t xml:space="preserve">TOYOTA HILUX </t>
  </si>
  <si>
    <t>B9186ZBA</t>
  </si>
  <si>
    <t>O</t>
  </si>
  <si>
    <t xml:space="preserve">Reki </t>
  </si>
  <si>
    <t>HI6</t>
  </si>
  <si>
    <t>PRIMOVER</t>
  </si>
  <si>
    <t>B9146ZBA</t>
  </si>
  <si>
    <t>Solihin</t>
  </si>
  <si>
    <t>B9144ZBA</t>
  </si>
  <si>
    <t>Boyson</t>
  </si>
  <si>
    <t>LOWBOY</t>
  </si>
  <si>
    <t>B9142ZBA</t>
  </si>
  <si>
    <t>LOWBOY DIAMOND</t>
  </si>
  <si>
    <t>Audia Ricky</t>
  </si>
  <si>
    <t xml:space="preserve">MDN51552A </t>
  </si>
  <si>
    <t>B9115ZBA</t>
  </si>
  <si>
    <t xml:space="preserve">Ilham Ramadhan </t>
  </si>
  <si>
    <t>B9138ZBA</t>
  </si>
  <si>
    <t>SATRIA</t>
  </si>
  <si>
    <t>AVANZA</t>
  </si>
  <si>
    <t>92 HP</t>
  </si>
  <si>
    <t>BL 01</t>
  </si>
  <si>
    <t>B1689ZKW</t>
  </si>
  <si>
    <t>BHL BRA-001</t>
  </si>
  <si>
    <t>ALAMSYAH</t>
  </si>
  <si>
    <t>AC74G18040636</t>
  </si>
  <si>
    <t>B9147ZBA</t>
  </si>
  <si>
    <t xml:space="preserve">Paul Agustin </t>
  </si>
  <si>
    <t>PRIMOVER HINO FM 350 T/H</t>
  </si>
  <si>
    <t>B9129ZBA</t>
  </si>
  <si>
    <t>RAMHAD ADE</t>
  </si>
  <si>
    <t>BM8371 CU</t>
  </si>
  <si>
    <t>LOWBOY HINO</t>
  </si>
  <si>
    <t>PKU2103133FBS3</t>
  </si>
  <si>
    <t>P</t>
  </si>
  <si>
    <t>Warranty - 2000</t>
  </si>
  <si>
    <t>202 HP</t>
  </si>
  <si>
    <t>WL 01</t>
  </si>
  <si>
    <t>WL BRA-001</t>
  </si>
  <si>
    <t xml:space="preserve">EX WATER TANK </t>
  </si>
  <si>
    <t>BK9217 CA / BK8580 AC</t>
  </si>
  <si>
    <t>WATERTANK FUSO FM 517 HS</t>
  </si>
  <si>
    <t>BK8121EO</t>
  </si>
  <si>
    <t>BK8115EO</t>
  </si>
  <si>
    <t>WAHYU RAMADI</t>
  </si>
  <si>
    <t>BK8119EO</t>
  </si>
  <si>
    <t>BK8117EO</t>
  </si>
  <si>
    <t>Q</t>
  </si>
  <si>
    <r>
      <rPr>
        <rFont val="Calibri"/>
        <color rgb="FF000000"/>
        <sz val="11.0"/>
      </rPr>
      <t>BA 9016 QU</t>
    </r>
    <r>
      <rPr>
        <rFont val="Calibri"/>
        <color rgb="FF000000"/>
        <sz val="11.0"/>
      </rPr>
      <t xml:space="preserve"> /BM8723DO</t>
    </r>
  </si>
  <si>
    <t xml:space="preserve">waranty </t>
  </si>
  <si>
    <t>R</t>
  </si>
  <si>
    <t>Menunggu sparepart</t>
  </si>
  <si>
    <t>FLATBED</t>
  </si>
  <si>
    <t>FLATBED FUSO FN62FL</t>
  </si>
  <si>
    <t>BM8450NU</t>
  </si>
  <si>
    <t>BM8451NU</t>
  </si>
  <si>
    <t>BM8534NU</t>
  </si>
  <si>
    <t>BM8532NU</t>
  </si>
  <si>
    <t xml:space="preserve">MANURUNG </t>
  </si>
  <si>
    <t>BM8442NU</t>
  </si>
  <si>
    <t>BM8443NU</t>
  </si>
  <si>
    <t>S</t>
  </si>
  <si>
    <t xml:space="preserve">TMC </t>
  </si>
  <si>
    <t>FOCO</t>
  </si>
  <si>
    <t>515 kW / 690 HP</t>
  </si>
  <si>
    <t>RM-01</t>
  </si>
  <si>
    <t xml:space="preserve">SOFYAN </t>
  </si>
  <si>
    <t>RM-41001</t>
  </si>
  <si>
    <t>PENASA (Pinggir Duri)</t>
  </si>
  <si>
    <t>TMC FUSO FN62FL / TADANO TM-ZT1005H</t>
  </si>
  <si>
    <t>BM8449NU / KZ1263</t>
  </si>
  <si>
    <t>BM8452NU / KZ1255</t>
  </si>
  <si>
    <t>406 kW / 544 HP</t>
  </si>
  <si>
    <t>RM-02</t>
  </si>
  <si>
    <t xml:space="preserve">ILYAS </t>
  </si>
  <si>
    <t>RM-41002</t>
  </si>
  <si>
    <t>BM8533NU</t>
  </si>
  <si>
    <t>Road Cold Recycler Wirtgen WR240X</t>
  </si>
  <si>
    <t>WR240X</t>
  </si>
  <si>
    <t>Warranty - 12 Bulan/1000 HM</t>
  </si>
  <si>
    <t>445 kW / 619 HP</t>
  </si>
  <si>
    <t>BM8531NU</t>
  </si>
  <si>
    <t>RM-03</t>
  </si>
  <si>
    <t>MISRI</t>
  </si>
  <si>
    <t>RM-41003</t>
  </si>
  <si>
    <t>CEMENT SPREADER</t>
  </si>
  <si>
    <t>BM8440NU</t>
  </si>
  <si>
    <t>18 M3</t>
  </si>
  <si>
    <t>CS-01</t>
  </si>
  <si>
    <t>JOHARMAN</t>
  </si>
  <si>
    <t>CMS-4101</t>
  </si>
  <si>
    <t>INTAN, PENASA</t>
  </si>
  <si>
    <t>BM8441NU</t>
  </si>
  <si>
    <t>T</t>
  </si>
  <si>
    <t>LIGHT VEHUCLE</t>
  </si>
  <si>
    <t>NISSAN X-TRAIL</t>
  </si>
  <si>
    <t>BM1707 DN / BM1098 LLT</t>
  </si>
  <si>
    <t>CS-02</t>
  </si>
  <si>
    <t>ERIXZON</t>
  </si>
  <si>
    <t>CS-41002</t>
  </si>
  <si>
    <t>SIMPANG HELI (BEKASAP)</t>
  </si>
  <si>
    <t>INOVA</t>
  </si>
  <si>
    <t>B1167 ZKS</t>
  </si>
  <si>
    <t>LZZ5BLMF2TN591679</t>
  </si>
  <si>
    <t>B1869 ZKV</t>
  </si>
  <si>
    <t>CS-03</t>
  </si>
  <si>
    <t>AMON SIHOMBING</t>
  </si>
  <si>
    <t>CS-41003</t>
  </si>
  <si>
    <t>B1693ZKW</t>
  </si>
  <si>
    <t>B1695ZKW</t>
  </si>
  <si>
    <t>B1691ZKW</t>
  </si>
  <si>
    <t>20 T</t>
  </si>
  <si>
    <t>SB-01</t>
  </si>
  <si>
    <t>DOUBLE CABIN</t>
  </si>
  <si>
    <t>BM9834 DK</t>
  </si>
  <si>
    <t>PT. Astra Isuzu Pekanbaru</t>
  </si>
  <si>
    <t>BM9833 DK</t>
  </si>
  <si>
    <t>BP 8521 DJ</t>
  </si>
  <si>
    <t>B9133ZBA</t>
  </si>
  <si>
    <t xml:space="preserve">Kode Aktual </t>
  </si>
  <si>
    <t>POSISI</t>
  </si>
  <si>
    <t>LOKASI STNK</t>
  </si>
  <si>
    <t>LOKASI BPKB</t>
  </si>
  <si>
    <t xml:space="preserve">NOMOR RANGKA </t>
  </si>
  <si>
    <t xml:space="preserve">TYPE </t>
  </si>
  <si>
    <t>Expired Pajak</t>
  </si>
  <si>
    <t>BM8776QJ</t>
  </si>
  <si>
    <t>BM8926QJ</t>
  </si>
  <si>
    <r>
      <rPr>
        <rFont val="Calibri"/>
        <color rgb="FF0563C1"/>
        <sz val="11.0"/>
        <u/>
      </rPr>
      <t>B9115PYX / B9103ZYT</t>
    </r>
    <r>
      <rPr>
        <rFont val="Calibri"/>
        <color rgb="FF1F1F1F"/>
        <sz val="11.0"/>
        <u/>
      </rPr>
      <t>/BM8864DO</t>
    </r>
  </si>
  <si>
    <t>BM8774QJ</t>
  </si>
  <si>
    <t>BM8775QJ</t>
  </si>
  <si>
    <t>BG8782PS</t>
  </si>
  <si>
    <t>BRA-DT-1148</t>
  </si>
  <si>
    <t>MJEFM8JN1JJE20967</t>
  </si>
  <si>
    <t>FM260JD (6X4)</t>
  </si>
  <si>
    <t>BG8779PS</t>
  </si>
  <si>
    <t>BG8776PS</t>
  </si>
  <si>
    <r>
      <rPr>
        <rFont val="Calibri"/>
        <color rgb="FF0563C1"/>
        <sz val="11.0"/>
        <u/>
      </rPr>
      <t>B9116PYX /B9102ZYT/</t>
    </r>
    <r>
      <rPr>
        <rFont val="Calibri"/>
        <color rgb="FF0563C1"/>
        <sz val="11.0"/>
        <u/>
      </rPr>
      <t>BM8872DO</t>
    </r>
  </si>
  <si>
    <t>PICK UP</t>
  </si>
  <si>
    <t>SUZUKI /NEW CARRY PU FD AC PS</t>
  </si>
  <si>
    <t>BK8722 FE</t>
  </si>
  <si>
    <t xml:space="preserve">PICK UP KIJANG </t>
  </si>
  <si>
    <t>B9790 JY</t>
  </si>
  <si>
    <t>BRA-DT-1147</t>
  </si>
  <si>
    <t>ISUZU PANTHER PICKUP</t>
  </si>
  <si>
    <t>BK8333 BF</t>
  </si>
  <si>
    <t>MJEFM8JN1JJE20266</t>
  </si>
  <si>
    <t>PICK UP SUZUKI CARRY</t>
  </si>
  <si>
    <t>B9305 ZAE</t>
  </si>
  <si>
    <r>
      <rPr>
        <rFont val="Calibri"/>
        <color rgb="FF0563C1"/>
        <sz val="11.0"/>
        <u/>
      </rPr>
      <t>B9121PYX/B9104ZYT</t>
    </r>
    <r>
      <rPr>
        <rFont val="Calibri"/>
        <color rgb="FF1F1F1F"/>
        <sz val="11.0"/>
        <u/>
      </rPr>
      <t>/BM8873DO</t>
    </r>
  </si>
  <si>
    <t>BM8430QK</t>
  </si>
  <si>
    <t>BM8429QK</t>
  </si>
  <si>
    <t>BRA-DT-1149</t>
  </si>
  <si>
    <t>Pemasangan Pintu ombeng</t>
  </si>
  <si>
    <t>MJEFM8JN1JJE20289</t>
  </si>
  <si>
    <r>
      <rPr>
        <rFont val="Calibri"/>
        <color rgb="FF0563C1"/>
        <sz val="11.0"/>
        <u/>
      </rPr>
      <t>B9122PYX / B9105ZYT</t>
    </r>
    <r>
      <rPr>
        <rFont val="Calibri"/>
        <color rgb="FF1F1F1F"/>
        <sz val="11.0"/>
        <u/>
      </rPr>
      <t>/BM8874DO</t>
    </r>
  </si>
  <si>
    <t>B9188ZBA</t>
  </si>
  <si>
    <t>BYD</t>
  </si>
  <si>
    <t>B1082 ZNP</t>
  </si>
  <si>
    <t>PAJERO</t>
  </si>
  <si>
    <t>BG 1392 PD</t>
  </si>
  <si>
    <t>BRA-DT-1150</t>
  </si>
  <si>
    <t>BOROPIT BAL</t>
  </si>
  <si>
    <t>MJEFM8JN1JJE20969</t>
  </si>
  <si>
    <t>INNOVA ZENIX</t>
  </si>
  <si>
    <t>B1866 ZOF</t>
  </si>
  <si>
    <t>B1864 ZOF</t>
  </si>
  <si>
    <t>DT 14</t>
  </si>
  <si>
    <t>SLT-8020</t>
  </si>
  <si>
    <t>LAHAT</t>
  </si>
  <si>
    <t>PROSES PENGURUSAN</t>
  </si>
  <si>
    <t>LEASING MITSUI</t>
  </si>
  <si>
    <t>MJEFM8JN1GJE13710</t>
  </si>
  <si>
    <r>
      <rPr>
        <rFont val="Calibri"/>
        <color rgb="FF0563C1"/>
        <sz val="11.0"/>
        <u/>
      </rPr>
      <t>B9892PYW</t>
    </r>
    <r>
      <rPr>
        <rFont val="Calibri"/>
        <color rgb="FF1F1F1F"/>
        <sz val="11.0"/>
        <u/>
      </rPr>
      <t>/BM8870DO</t>
    </r>
  </si>
  <si>
    <t>BRA-DT-1156</t>
  </si>
  <si>
    <t>MJEFM8JN1HJE17641</t>
  </si>
  <si>
    <t>B9225 ZBA</t>
  </si>
  <si>
    <r>
      <rPr>
        <rFont val="Calibri"/>
        <color rgb="FF0563C1"/>
        <sz val="11.0"/>
        <u/>
      </rPr>
      <t xml:space="preserve"> B9642KYW</t>
    </r>
    <r>
      <rPr>
        <rFont val="Calibri"/>
        <color rgb="FF1F1F1F"/>
        <sz val="11.0"/>
      </rPr>
      <t>/BM8865DO</t>
    </r>
  </si>
  <si>
    <t>B9227 ZBA</t>
  </si>
  <si>
    <t>DT 16</t>
  </si>
  <si>
    <t>SLT-8018</t>
  </si>
  <si>
    <t>B9725UBE</t>
  </si>
  <si>
    <t>MJEFM8JN1JJE24221</t>
  </si>
  <si>
    <r>
      <rPr>
        <rFont val="Calibri"/>
        <color rgb="FF0563C1"/>
        <sz val="11.0"/>
        <u/>
      </rPr>
      <t>B9644KYW</t>
    </r>
    <r>
      <rPr>
        <rFont val="Calibri"/>
        <color rgb="FF1F1F1F"/>
        <sz val="11.0"/>
      </rPr>
      <t>/BM8867DO</t>
    </r>
  </si>
  <si>
    <t>B9688UBE</t>
  </si>
  <si>
    <t>DT 17</t>
  </si>
  <si>
    <t>B9153ZBA</t>
  </si>
  <si>
    <t>SLT-8017</t>
  </si>
  <si>
    <t>MJEFM8JN1JJE24222</t>
  </si>
  <si>
    <t>B9135ZBA</t>
  </si>
  <si>
    <r>
      <rPr>
        <rFont val="Calibri"/>
        <color rgb="FF0563C1"/>
        <sz val="11.0"/>
        <u/>
      </rPr>
      <t>B9683KYW</t>
    </r>
    <r>
      <rPr>
        <rFont val="Calibri"/>
        <color rgb="FF1F1F1F"/>
        <sz val="11.0"/>
        <u/>
      </rPr>
      <t>/BM8869DO</t>
    </r>
  </si>
  <si>
    <t>Tahun Beli</t>
  </si>
  <si>
    <t>B9132ZBA</t>
  </si>
  <si>
    <t>Next Action</t>
  </si>
  <si>
    <t xml:space="preserve">Harga Jual </t>
  </si>
  <si>
    <t>DT 18</t>
  </si>
  <si>
    <t>B9105ZBA</t>
  </si>
  <si>
    <t>Target Penyelesaian</t>
  </si>
  <si>
    <t xml:space="preserve">OTW DURI </t>
  </si>
  <si>
    <t xml:space="preserve">SEWA HKI </t>
  </si>
  <si>
    <t>SLT-8021</t>
  </si>
  <si>
    <t>B9114ZBA</t>
  </si>
  <si>
    <t>MJEFM8JN1JJE24223</t>
  </si>
  <si>
    <t xml:space="preserve">B9136PYX / B9973BIS </t>
  </si>
  <si>
    <t>B9123ZBA</t>
  </si>
  <si>
    <t>B9134ZBA</t>
  </si>
  <si>
    <t>DT 31</t>
  </si>
  <si>
    <t>Dumptruck FUSO FM 517 HS</t>
  </si>
  <si>
    <t>PROSES WTT</t>
  </si>
  <si>
    <t>WTT RWI</t>
  </si>
  <si>
    <t>45 hari (24 April 2026)</t>
  </si>
  <si>
    <t>BRA-48</t>
  </si>
  <si>
    <t>SLT-8019</t>
  </si>
  <si>
    <t>MJEFM8JN1JJE20106</t>
  </si>
  <si>
    <t>B1095ZKX</t>
  </si>
  <si>
    <t>BRA-49</t>
  </si>
  <si>
    <t>Z9109AB</t>
  </si>
  <si>
    <t>MASIH KERJA WUR</t>
  </si>
  <si>
    <t>B9148ZBA</t>
  </si>
  <si>
    <t xml:space="preserve">BALIK KE YARD </t>
  </si>
  <si>
    <t>5 MARET 2026</t>
  </si>
  <si>
    <t>DT 33</t>
  </si>
  <si>
    <t>B9143 ZBA</t>
  </si>
  <si>
    <t>SEWA PAK KELMI</t>
  </si>
  <si>
    <t>SEWA</t>
  </si>
  <si>
    <t>15 MARET 2026</t>
  </si>
  <si>
    <t>B9136 ZBA</t>
  </si>
  <si>
    <t>STANDBY YARD</t>
  </si>
  <si>
    <t>BRA-DT-1174</t>
  </si>
  <si>
    <t>JUAL/ SEWA</t>
  </si>
  <si>
    <t>500jt</t>
  </si>
  <si>
    <t>MHHCWZ30GKK809994</t>
  </si>
  <si>
    <t>B9145 ZBA</t>
  </si>
  <si>
    <t>B9150 ZBA</t>
  </si>
  <si>
    <t>PROSES PREMOBRWI</t>
  </si>
  <si>
    <t>BM8621 QU</t>
  </si>
  <si>
    <t>B9113ZBA</t>
  </si>
  <si>
    <t>waranty hino di dealer</t>
  </si>
  <si>
    <t>JUAL</t>
  </si>
  <si>
    <t>550jt</t>
  </si>
  <si>
    <t>BRA-DT-1137</t>
  </si>
  <si>
    <t>U</t>
  </si>
  <si>
    <t>BANK JATIM</t>
  </si>
  <si>
    <t>MJEFM8JN2PJX19886</t>
  </si>
  <si>
    <t>FM280JD (6X4)</t>
  </si>
  <si>
    <t>MOTOR BEAT</t>
  </si>
  <si>
    <t xml:space="preserve">JUAL </t>
  </si>
  <si>
    <t>450jt</t>
  </si>
  <si>
    <t>MOTOR VEGA R</t>
  </si>
  <si>
    <t>DT-1138</t>
  </si>
  <si>
    <t>BM2843 BA</t>
  </si>
  <si>
    <t>MJEFM8JN2PJX19891</t>
  </si>
  <si>
    <t xml:space="preserve">CRF150L </t>
  </si>
  <si>
    <t>STANDBY YARD (Perbaikan)</t>
  </si>
  <si>
    <t>BM6446ABZ</t>
  </si>
  <si>
    <t>ROHUL</t>
  </si>
  <si>
    <t xml:space="preserve">SEWA </t>
  </si>
  <si>
    <t>BM6447ABZ</t>
  </si>
  <si>
    <t>EXC-00005</t>
  </si>
  <si>
    <t>BM6448ABZ</t>
  </si>
  <si>
    <t>DT-00031</t>
  </si>
  <si>
    <t>BM6449ABZ</t>
  </si>
  <si>
    <t xml:space="preserve">BG 8535 OW </t>
  </si>
  <si>
    <t>DT-00032</t>
  </si>
  <si>
    <t>DT-1139</t>
  </si>
  <si>
    <t>MJEFM8JN2PJX19889</t>
  </si>
  <si>
    <t>BM6450ABZ</t>
  </si>
  <si>
    <t>DT-00052</t>
  </si>
  <si>
    <t>DT-00053</t>
  </si>
  <si>
    <t>BM6452ABZ</t>
  </si>
  <si>
    <t>DT-00054</t>
  </si>
  <si>
    <t>BM6453ABZ</t>
  </si>
  <si>
    <t>DT-00055</t>
  </si>
  <si>
    <t>V</t>
  </si>
  <si>
    <t>DT-00057</t>
  </si>
  <si>
    <t>ALAT SURVEY</t>
  </si>
  <si>
    <t>TOTAL STATION NIKON K2 (2 LAYAR)</t>
  </si>
  <si>
    <t>DT-1140</t>
  </si>
  <si>
    <t>DT-00058</t>
  </si>
  <si>
    <t>MJEFM8JN2PJX19888</t>
  </si>
  <si>
    <t>DT-00059</t>
  </si>
  <si>
    <t>DT-00060</t>
  </si>
  <si>
    <t>TOTAL STATION NIKON N5</t>
  </si>
  <si>
    <t>DT-00061</t>
  </si>
  <si>
    <t>DT-00063</t>
  </si>
  <si>
    <t>DT-1141</t>
  </si>
  <si>
    <t>MJEFM8JN2PJX19887</t>
  </si>
  <si>
    <t>DT 9884 JE / DT8126JE</t>
  </si>
  <si>
    <t>DT-00071</t>
  </si>
  <si>
    <t>DT-00072</t>
  </si>
  <si>
    <r>
      <rPr>
        <rFont val="Calibri"/>
        <color rgb="FF0563C1"/>
        <sz val="11.0"/>
        <u/>
      </rPr>
      <t>B9089ZYT</t>
    </r>
    <r>
      <rPr>
        <rFont val="Calibri"/>
        <color rgb="FF1F1F1F"/>
        <sz val="11.0"/>
      </rPr>
      <t xml:space="preserve"> / BM8804DO</t>
    </r>
  </si>
  <si>
    <t>DT 9883 JE / DT8973IE</t>
  </si>
  <si>
    <t>DT-00073</t>
  </si>
  <si>
    <t>DT-00074</t>
  </si>
  <si>
    <t>DT-04001</t>
  </si>
  <si>
    <t>TOTAL STATION NIKON LEICA</t>
  </si>
  <si>
    <t>AUTOMATIC LEVEL LEICA N324</t>
  </si>
  <si>
    <t>DT-1142</t>
  </si>
  <si>
    <t>DT-04012</t>
  </si>
  <si>
    <t>MJEFM8JN2PJX20089</t>
  </si>
  <si>
    <t>DT-04024</t>
  </si>
  <si>
    <t>DT-04032</t>
  </si>
  <si>
    <t>DT-04037</t>
  </si>
  <si>
    <t>DRONE</t>
  </si>
  <si>
    <t>DT-04040</t>
  </si>
  <si>
    <t>DT-04044</t>
  </si>
  <si>
    <t>DT-04025</t>
  </si>
  <si>
    <t>YARD PRABUMULIH</t>
  </si>
  <si>
    <t>KERJA PRABUMULIH</t>
  </si>
  <si>
    <t>W</t>
  </si>
  <si>
    <t>400jt</t>
  </si>
  <si>
    <t>LAPTOP</t>
  </si>
  <si>
    <t>DT-1143</t>
  </si>
  <si>
    <t>MJEFM8JN2PJX20092</t>
  </si>
  <si>
    <t>450jt-580jt</t>
  </si>
  <si>
    <r>
      <rPr>
        <rFont val="Calibri"/>
        <color rgb="FF0563C1"/>
        <sz val="11.0"/>
        <u/>
      </rPr>
      <t>B9092ZYT</t>
    </r>
    <r>
      <rPr>
        <rFont val="Calibri"/>
        <color rgb="FF1F1F1F"/>
        <sz val="11.0"/>
      </rPr>
      <t xml:space="preserve"> /BM8825DO</t>
    </r>
  </si>
  <si>
    <t>385jt-650jt</t>
  </si>
  <si>
    <t>LENOVO</t>
  </si>
  <si>
    <t>ASUS INTEL CORE 3</t>
  </si>
  <si>
    <t>ASUS A455I</t>
  </si>
  <si>
    <t>DT-1144</t>
  </si>
  <si>
    <t>Asus vivo book14</t>
  </si>
  <si>
    <t>MJEFM8JN2PJX20093</t>
  </si>
  <si>
    <t>BALIK KE YARD PRABUMULIH</t>
  </si>
  <si>
    <t>6 MARET 2026</t>
  </si>
  <si>
    <r>
      <rPr>
        <rFont val="Calibri"/>
        <color rgb="FF0563C1"/>
        <sz val="11.0"/>
        <u/>
      </rPr>
      <t>B9093ZYT</t>
    </r>
    <r>
      <rPr>
        <rFont val="Calibri"/>
        <color rgb="FF1F1F1F"/>
        <sz val="11.0"/>
      </rPr>
      <t xml:space="preserve"> /BM8824DO</t>
    </r>
  </si>
  <si>
    <t>ASUS PRO PU403U</t>
  </si>
  <si>
    <t>BRA-45</t>
  </si>
  <si>
    <t>ASUS X421EAY</t>
  </si>
  <si>
    <t>BRA-46</t>
  </si>
  <si>
    <t>BRA-47</t>
  </si>
  <si>
    <t xml:space="preserve">Smartphone OPPO A5X4G 128GBBLUE </t>
  </si>
  <si>
    <t>DT-1145</t>
  </si>
  <si>
    <t>MJEFM8JN2PJX20094</t>
  </si>
  <si>
    <t>SL-01</t>
  </si>
  <si>
    <r>
      <rPr>
        <rFont val="Calibri"/>
        <color rgb="FF0563C1"/>
        <sz val="11.0"/>
        <u/>
      </rPr>
      <t>B9094ZYT</t>
    </r>
    <r>
      <rPr>
        <rFont val="Calibri"/>
        <color rgb="FF1F1F1F"/>
        <sz val="11.0"/>
      </rPr>
      <t xml:space="preserve"> /BM8816DO</t>
    </r>
  </si>
  <si>
    <t>SL-04</t>
  </si>
  <si>
    <t>TANAH</t>
  </si>
  <si>
    <t>DAFTAR UNIT AKAN DISEWAKAN</t>
  </si>
  <si>
    <t>NO SURAT TANAH</t>
  </si>
  <si>
    <t>Nama Alat</t>
  </si>
  <si>
    <t>ID</t>
  </si>
  <si>
    <t>SN</t>
  </si>
  <si>
    <t>Lama Standby (hari)</t>
  </si>
  <si>
    <t>Kondisi Unit : Ready / perlu service / tidak layak operasi</t>
  </si>
  <si>
    <t>QUARY</t>
  </si>
  <si>
    <t>Potensi Penempatan Proyek internal / sewa eksternal / jual / backup</t>
  </si>
  <si>
    <t>PIC Tindak Lanjut</t>
  </si>
  <si>
    <t>Target Tanggal Keputusan</t>
  </si>
  <si>
    <t>Tanggal mulai standby</t>
  </si>
  <si>
    <t>Nilai standby ( potensi kerugian)</t>
  </si>
  <si>
    <t>SEWA/ bulan</t>
  </si>
  <si>
    <t>sewa perjam (minimal 100 jam)</t>
  </si>
  <si>
    <t>DT-1146</t>
  </si>
  <si>
    <t>MJEFM8JN2PJX20088</t>
  </si>
  <si>
    <t>593/SKGR/20021/420</t>
  </si>
  <si>
    <t>DT9782LE/ DT8669KE</t>
  </si>
  <si>
    <t>593/SKGR/2021/433</t>
  </si>
  <si>
    <t>B1</t>
  </si>
  <si>
    <t>593/SKGR/2021/434</t>
  </si>
  <si>
    <t>B2</t>
  </si>
  <si>
    <t>590/119/SKGR/K/2020</t>
  </si>
  <si>
    <t>IND1</t>
  </si>
  <si>
    <t>ABA-110</t>
  </si>
  <si>
    <t>OVERHAUL</t>
  </si>
  <si>
    <t>593/SKGR/2021/171</t>
  </si>
  <si>
    <t>MJEFM8JN1KJE30436</t>
  </si>
  <si>
    <t>D1</t>
  </si>
  <si>
    <t>593/SKGR/2021/170</t>
  </si>
  <si>
    <t>D2</t>
  </si>
  <si>
    <t>593/SKGR/2021/153</t>
  </si>
  <si>
    <t>BG8230MX</t>
  </si>
  <si>
    <t>593/SKGR/2023/011</t>
  </si>
  <si>
    <t>05.05.11.02.1.03844</t>
  </si>
  <si>
    <t>593/SKGR/2020/343</t>
  </si>
  <si>
    <t>BIRANDANG</t>
  </si>
  <si>
    <t>IND2</t>
  </si>
  <si>
    <t>ABA-093</t>
  </si>
  <si>
    <t>MJEFM8JN1KJE28716</t>
  </si>
  <si>
    <t>Asset</t>
  </si>
  <si>
    <t xml:space="preserve">Jumlah </t>
  </si>
  <si>
    <t xml:space="preserve">Smooth Drum </t>
  </si>
  <si>
    <t>B9914JYT</t>
  </si>
  <si>
    <t>Padfoot</t>
  </si>
  <si>
    <t>Motor Grader</t>
  </si>
  <si>
    <t>Bulldozer</t>
  </si>
  <si>
    <t>Excavator</t>
  </si>
  <si>
    <t>Backhoe Loader</t>
  </si>
  <si>
    <t>Wheeloader</t>
  </si>
  <si>
    <t>IND3</t>
  </si>
  <si>
    <t>SLT-8016</t>
  </si>
  <si>
    <t>Crawler Crane</t>
  </si>
  <si>
    <t>MJEFM8JN1JJE20291</t>
  </si>
  <si>
    <t>Spreader</t>
  </si>
  <si>
    <t>BG8639NI / XENNA 33</t>
  </si>
  <si>
    <t>Breaker</t>
  </si>
  <si>
    <t>DT 51/55</t>
  </si>
  <si>
    <t>ABA-074</t>
  </si>
  <si>
    <t>MJEFM2PN1KJM12668</t>
  </si>
  <si>
    <t>Bus</t>
  </si>
  <si>
    <t>Dumptruck</t>
  </si>
  <si>
    <t>Truck Box</t>
  </si>
  <si>
    <t>Trado</t>
  </si>
  <si>
    <t xml:space="preserve">Primover </t>
  </si>
  <si>
    <t>Lowboy</t>
  </si>
  <si>
    <t xml:space="preserve">Water Tank </t>
  </si>
  <si>
    <t>DT 52/53</t>
  </si>
  <si>
    <t>DT-1164</t>
  </si>
  <si>
    <t xml:space="preserve">Fuel Tank </t>
  </si>
  <si>
    <t>MJEFM2PN1KJM12669</t>
  </si>
  <si>
    <t xml:space="preserve">Flat Deck </t>
  </si>
  <si>
    <t>Kendaraan Ops</t>
  </si>
  <si>
    <t>Sepeda Motor</t>
  </si>
  <si>
    <t>Alat Survey</t>
  </si>
  <si>
    <t>DT 53/52</t>
  </si>
  <si>
    <t>DT-1165</t>
  </si>
  <si>
    <t>Drone</t>
  </si>
  <si>
    <t>MJEFM2PN1KJM12648</t>
  </si>
  <si>
    <t>Total</t>
  </si>
  <si>
    <t>DT 54/51</t>
  </si>
  <si>
    <t>DT-1162</t>
  </si>
  <si>
    <t xml:space="preserve">Menunggu Sparepart kaca, Estimasi </t>
  </si>
  <si>
    <t>MJEFM2PN1KJM12670</t>
  </si>
  <si>
    <t>SW 01 (ABDUL)</t>
  </si>
  <si>
    <t>ABA-087</t>
  </si>
  <si>
    <t>MJEFM2PN1KJM12614</t>
  </si>
  <si>
    <t>SW 02 (ABDUL)</t>
  </si>
  <si>
    <t>ABA-086</t>
  </si>
  <si>
    <t>MJEFM2PN1KJM12654</t>
  </si>
  <si>
    <r>
      <rPr>
        <rFont val="Calibri"/>
        <color rgb="FF0563C1"/>
        <u/>
      </rPr>
      <t>B9107ZYT</t>
    </r>
    <r>
      <rPr>
        <rFont val="Calibri"/>
        <color rgb="FF1F1F1F"/>
      </rPr>
      <t xml:space="preserve"> /BM8817DO</t>
    </r>
  </si>
  <si>
    <t>waranty hino di dealer service</t>
  </si>
  <si>
    <t>DT-1101</t>
  </si>
  <si>
    <t>MJEFM8JN2RJX25335</t>
  </si>
  <si>
    <r>
      <rPr>
        <rFont val="Calibri"/>
        <color rgb="FF0563C1"/>
        <u/>
      </rPr>
      <t>B9110ZYT</t>
    </r>
    <r>
      <rPr>
        <rFont val="Calibri"/>
        <color rgb="FF1F1F1F"/>
      </rPr>
      <t>/BM8852DO</t>
    </r>
  </si>
  <si>
    <t>DT-1102</t>
  </si>
  <si>
    <t>MJEFM8JN2RJX25619</t>
  </si>
  <si>
    <r>
      <rPr>
        <rFont val="Calibri"/>
        <color rgb="FF0563C1"/>
        <u/>
      </rPr>
      <t>B9109ZYT</t>
    </r>
    <r>
      <rPr>
        <rFont val="Calibri"/>
        <color rgb="FF1F1F1F"/>
      </rPr>
      <t>/BM8851DO</t>
    </r>
  </si>
  <si>
    <t>DT-1103</t>
  </si>
  <si>
    <t>MJEFM8JN2RJX25622</t>
  </si>
  <si>
    <r>
      <rPr>
        <rFont val="Calibri"/>
        <color rgb="FF0563C1"/>
        <u/>
      </rPr>
      <t>B9112ZYT</t>
    </r>
    <r>
      <rPr>
        <rFont val="Calibri"/>
        <color rgb="FF1F1F1F"/>
      </rPr>
      <t>/BM8847DO</t>
    </r>
  </si>
  <si>
    <t xml:space="preserve">SUDAH DISEWA </t>
  </si>
  <si>
    <t>DT-1104</t>
  </si>
  <si>
    <t>MJEFM8JN2RJX26017</t>
  </si>
  <si>
    <r>
      <rPr>
        <rFont val="Calibri"/>
        <color rgb="FF0563C1"/>
        <u/>
      </rPr>
      <t>B9113ZYT</t>
    </r>
    <r>
      <rPr>
        <rFont val="Calibri"/>
        <color rgb="FF1F1F1F"/>
      </rPr>
      <t>/BM8849DO</t>
    </r>
  </si>
  <si>
    <t>DT-1105</t>
  </si>
  <si>
    <t>MJEFM8JN2RJX26020</t>
  </si>
  <si>
    <r>
      <rPr>
        <rFont val="Calibri"/>
        <color rgb="FF0563C1"/>
        <u/>
      </rPr>
      <t>B9118ZYT</t>
    </r>
    <r>
      <rPr>
        <rFont val="Calibri"/>
        <color rgb="FF1F1F1F"/>
      </rPr>
      <t>/BM8850DO</t>
    </r>
  </si>
  <si>
    <t>DT-1106</t>
  </si>
  <si>
    <t>MJEFM8JN2RJX26024</t>
  </si>
  <si>
    <t>DT-1107</t>
  </si>
  <si>
    <t>MJEFM8JN2RJX26026</t>
  </si>
  <si>
    <t>DT-1108</t>
  </si>
  <si>
    <t>MJEFM8JN2RJX26028</t>
  </si>
  <si>
    <t>DT-1109</t>
  </si>
  <si>
    <t>MJEFM8JN2RJX26031</t>
  </si>
  <si>
    <t>DT-1110</t>
  </si>
  <si>
    <t>MJEFM8JN2RJX26063</t>
  </si>
  <si>
    <r>
      <rPr>
        <rFont val="Calibri"/>
        <color rgb="FF0563C1"/>
        <u/>
      </rPr>
      <t>B9120ZYT</t>
    </r>
    <r>
      <rPr>
        <rFont val="Calibri"/>
        <color rgb="FF1F1F1F"/>
      </rPr>
      <t>/BM8819DO</t>
    </r>
  </si>
  <si>
    <t>DT 01</t>
  </si>
  <si>
    <t>DT-1111</t>
  </si>
  <si>
    <r>
      <rPr>
        <rFont val="Calibri"/>
        <color rgb="FF0563C1"/>
        <u/>
      </rPr>
      <t>B9121ZYT</t>
    </r>
    <r>
      <rPr>
        <rFont val="Calibri"/>
        <color rgb="FF1F1F1F"/>
      </rPr>
      <t xml:space="preserve"> /BM8820DO</t>
    </r>
  </si>
  <si>
    <t>DT 02</t>
  </si>
  <si>
    <t>DT-1112</t>
  </si>
  <si>
    <r>
      <rPr>
        <rFont val="Calibri"/>
        <color rgb="FF0563C1"/>
        <u/>
      </rPr>
      <t>B9122ZYT</t>
    </r>
    <r>
      <rPr>
        <rFont val="Calibri"/>
        <color rgb="FF1F1F1F"/>
      </rPr>
      <t xml:space="preserve"> /BM8815DO</t>
    </r>
  </si>
  <si>
    <t>DT-1113</t>
  </si>
  <si>
    <t>DT29</t>
  </si>
  <si>
    <t>B9613TYT</t>
  </si>
  <si>
    <t>DT 30</t>
  </si>
  <si>
    <r>
      <rPr>
        <rFont val="Calibri"/>
        <color rgb="FF0563C1"/>
        <u/>
      </rPr>
      <t>B9123ZYT</t>
    </r>
    <r>
      <rPr>
        <rFont val="Calibri"/>
        <color rgb="FF1F1F1F"/>
      </rPr>
      <t>/BM8814DO</t>
    </r>
  </si>
  <si>
    <t>DT-1114</t>
  </si>
  <si>
    <r>
      <rPr>
        <rFont val="Calibri"/>
        <color rgb="FF0563C1"/>
        <u/>
      </rPr>
      <t>B9124ZYT</t>
    </r>
    <r>
      <rPr>
        <rFont val="Calibri"/>
        <color rgb="FF1F1F1F"/>
      </rPr>
      <t xml:space="preserve"> /BM8813DO</t>
    </r>
  </si>
  <si>
    <t>DT 32</t>
  </si>
  <si>
    <t>DT-1115</t>
  </si>
  <si>
    <r>
      <rPr>
        <rFont val="Calibri"/>
        <color rgb="FF0563C1"/>
        <u/>
      </rPr>
      <t>B9125ZYT</t>
    </r>
    <r>
      <rPr>
        <rFont val="Calibri"/>
        <color rgb="FF1F1F1F"/>
      </rPr>
      <t xml:space="preserve"> /BM8826DO</t>
    </r>
  </si>
  <si>
    <t>DT-1116</t>
  </si>
  <si>
    <r>
      <rPr>
        <rFont val="Calibri"/>
        <color rgb="FF0563C1"/>
        <u/>
      </rPr>
      <t>B9126ZYT</t>
    </r>
    <r>
      <rPr>
        <rFont val="Calibri"/>
        <color rgb="FF1F1F1F"/>
      </rPr>
      <t xml:space="preserve"> /BM8827DO </t>
    </r>
  </si>
  <si>
    <t>DT-1117</t>
  </si>
  <si>
    <r>
      <rPr>
        <rFont val="Calibri"/>
        <color rgb="FF0563C1"/>
        <u/>
      </rPr>
      <t>B9127ZYT</t>
    </r>
    <r>
      <rPr>
        <rFont val="Calibri"/>
        <color rgb="FF1F1F1F"/>
      </rPr>
      <t xml:space="preserve"> /BM8828DO</t>
    </r>
  </si>
  <si>
    <t>DT-1118</t>
  </si>
  <si>
    <r>
      <rPr>
        <rFont val="Calibri"/>
        <color rgb="FF0563C1"/>
        <u/>
      </rPr>
      <t>B9128ZYT</t>
    </r>
    <r>
      <rPr>
        <rFont val="Calibri"/>
        <color rgb="FF1F1F1F"/>
      </rPr>
      <t xml:space="preserve"> /BM8829DO</t>
    </r>
  </si>
  <si>
    <t>DT 45</t>
  </si>
  <si>
    <t>DT-1119</t>
  </si>
  <si>
    <r>
      <rPr>
        <rFont val="Calibri"/>
        <color rgb="FF0563C1"/>
        <u/>
      </rPr>
      <t>B9129ZYT</t>
    </r>
    <r>
      <rPr>
        <rFont val="Calibri"/>
        <color rgb="FF1F1F1F"/>
      </rPr>
      <t xml:space="preserve"> / BM8830DO</t>
    </r>
  </si>
  <si>
    <t>DT-1120</t>
  </si>
  <si>
    <t>DT 46</t>
  </si>
  <si>
    <t>DT-1121</t>
  </si>
  <si>
    <t>DT 93</t>
  </si>
  <si>
    <t>DT-1122</t>
  </si>
  <si>
    <t>DT 104</t>
  </si>
  <si>
    <t>DT-1123</t>
  </si>
  <si>
    <t>DT-1124</t>
  </si>
  <si>
    <t>DT-1125</t>
  </si>
  <si>
    <t>DT-1126</t>
  </si>
  <si>
    <t>DT-1127</t>
  </si>
  <si>
    <t>DT-1128</t>
  </si>
  <si>
    <t>DT-1129</t>
  </si>
  <si>
    <t>DT-1130</t>
  </si>
  <si>
    <t>DT 85</t>
  </si>
  <si>
    <t>DT BRA-092</t>
  </si>
  <si>
    <t>PRABUMULIH</t>
  </si>
  <si>
    <t>MJEFM8JN2SJX28199</t>
  </si>
  <si>
    <t>DT 86</t>
  </si>
  <si>
    <t>DT BRA-091</t>
  </si>
  <si>
    <t>MJEFM8JN2SJX28201</t>
  </si>
  <si>
    <t>DT 87</t>
  </si>
  <si>
    <t>DT BRA-090</t>
  </si>
  <si>
    <t>MJEFM8JN2SJX28203</t>
  </si>
  <si>
    <t>DT 88</t>
  </si>
  <si>
    <t>BRA-DT-1490</t>
  </si>
  <si>
    <t>DT 89</t>
  </si>
  <si>
    <t>ABA-069</t>
  </si>
  <si>
    <t>INSIDEN</t>
  </si>
  <si>
    <t>DT-1429</t>
  </si>
  <si>
    <t>BRA-DT-1478</t>
  </si>
  <si>
    <t>BRA-DT-1482</t>
  </si>
  <si>
    <t>DT-1440</t>
  </si>
  <si>
    <t>DT-1453</t>
  </si>
  <si>
    <t>DT 95</t>
  </si>
  <si>
    <t>BRA-DT-1476</t>
  </si>
  <si>
    <t>DT 96</t>
  </si>
  <si>
    <t>ABA-076</t>
  </si>
  <si>
    <t>DT 97</t>
  </si>
  <si>
    <t>BRA-DT-1485</t>
  </si>
  <si>
    <t>DT 98</t>
  </si>
  <si>
    <t>BRA-DT-1474</t>
  </si>
  <si>
    <t>CLOSE FINDING</t>
  </si>
  <si>
    <t>DT 99</t>
  </si>
  <si>
    <t>BRA-DT-1477</t>
  </si>
  <si>
    <t>DT-1442</t>
  </si>
  <si>
    <t>DT-1436</t>
  </si>
  <si>
    <t>DT 102</t>
  </si>
  <si>
    <t>BRA-DT-1480</t>
  </si>
  <si>
    <t>DT 103</t>
  </si>
  <si>
    <t>BRA-DT-1475</t>
  </si>
  <si>
    <t>DT-1425</t>
  </si>
  <si>
    <t>DT 105</t>
  </si>
  <si>
    <t>BRA-DT-1484</t>
  </si>
  <si>
    <t>DT 106</t>
  </si>
  <si>
    <t>BRA-DT-1493</t>
  </si>
  <si>
    <t>DT-1448</t>
  </si>
  <si>
    <t>28 M3</t>
  </si>
  <si>
    <t>DT 108</t>
  </si>
  <si>
    <t>ABA-067</t>
  </si>
  <si>
    <t>DT 109</t>
  </si>
  <si>
    <t>BRA-DT-1479</t>
  </si>
  <si>
    <t>DT 110</t>
  </si>
  <si>
    <t>BRA-DT-1481</t>
  </si>
  <si>
    <t>DT 111</t>
  </si>
  <si>
    <t>BRA-DT-1486</t>
  </si>
  <si>
    <t>DT 112</t>
  </si>
  <si>
    <t>BRA-DT-1487</t>
  </si>
  <si>
    <t xml:space="preserve">LOKASI </t>
  </si>
  <si>
    <t>DT 113</t>
  </si>
  <si>
    <t>BRA-DT-1483</t>
  </si>
  <si>
    <t>YARD</t>
  </si>
  <si>
    <t>DT 114</t>
  </si>
  <si>
    <t>ABA-096</t>
  </si>
  <si>
    <t>DT 115</t>
  </si>
  <si>
    <t>BRA-DT-1489</t>
  </si>
  <si>
    <t>WE217082</t>
  </si>
  <si>
    <t>Exca 19</t>
  </si>
  <si>
    <t>HE-6.003</t>
  </si>
  <si>
    <t>DT 116</t>
  </si>
  <si>
    <t>BRA-DT-1491</t>
  </si>
  <si>
    <t>TR7</t>
  </si>
  <si>
    <t>DT 117</t>
  </si>
  <si>
    <t>BRA-DT-1492</t>
  </si>
  <si>
    <t>DT 118</t>
  </si>
  <si>
    <t>BRA-DT-1488</t>
  </si>
  <si>
    <t>Sepra</t>
  </si>
  <si>
    <t>IN1</t>
  </si>
  <si>
    <t>PINJAM</t>
  </si>
  <si>
    <t>BM9821QO</t>
  </si>
  <si>
    <t>M1</t>
  </si>
  <si>
    <t>M2</t>
  </si>
  <si>
    <t>DT 119</t>
  </si>
  <si>
    <t>MC001</t>
  </si>
  <si>
    <t>MC004</t>
  </si>
  <si>
    <t>BRA-DT-1460</t>
  </si>
  <si>
    <t>MC006</t>
  </si>
  <si>
    <t>DT 120</t>
  </si>
  <si>
    <t>BRA-DT-1455</t>
  </si>
  <si>
    <t>FD-01</t>
  </si>
  <si>
    <t>FBT-31003</t>
  </si>
  <si>
    <t>FD-02</t>
  </si>
  <si>
    <t>FBT-31004</t>
  </si>
  <si>
    <t>DT 121</t>
  </si>
  <si>
    <t>BRA-DT-1459</t>
  </si>
  <si>
    <t>FD-03</t>
  </si>
  <si>
    <t>FBT-31006</t>
  </si>
  <si>
    <t>ASET TWS</t>
  </si>
  <si>
    <t>FBT-31005</t>
  </si>
  <si>
    <t>NO</t>
  </si>
  <si>
    <t>DT 122</t>
  </si>
  <si>
    <t>BRA-DT-1458</t>
  </si>
  <si>
    <t>FBT-31001</t>
  </si>
  <si>
    <t>PLAT</t>
  </si>
  <si>
    <t xml:space="preserve">JABATAN </t>
  </si>
  <si>
    <t>FBT-31002</t>
  </si>
  <si>
    <t xml:space="preserve">PAK ZAHRIAL </t>
  </si>
  <si>
    <t>TMC02</t>
  </si>
  <si>
    <t>TMC-31003</t>
  </si>
  <si>
    <t>ORG TUA KOMISARIS</t>
  </si>
  <si>
    <t>TMC03</t>
  </si>
  <si>
    <t>TMC-31004</t>
  </si>
  <si>
    <t>TMC04</t>
  </si>
  <si>
    <t>TMC-31006</t>
  </si>
  <si>
    <t xml:space="preserve">GM </t>
  </si>
  <si>
    <t>TMC-31005</t>
  </si>
  <si>
    <t>Monika</t>
  </si>
  <si>
    <t>CEM</t>
  </si>
  <si>
    <t>TMC-31001</t>
  </si>
  <si>
    <t>OPS OFFICE DURI</t>
  </si>
  <si>
    <t xml:space="preserve">Ilham Syadikin </t>
  </si>
  <si>
    <t>HRD</t>
  </si>
  <si>
    <t>DT 123</t>
  </si>
  <si>
    <t>TMC-31002</t>
  </si>
  <si>
    <t>BRA-DT-1463</t>
  </si>
  <si>
    <t>Guswan Arizal</t>
  </si>
  <si>
    <t>OPS EQUIPMENT</t>
  </si>
  <si>
    <t>Affan</t>
  </si>
  <si>
    <t>Rahmat</t>
  </si>
  <si>
    <t>PM</t>
  </si>
  <si>
    <t>DT 124</t>
  </si>
  <si>
    <t>BRA-DT-1454</t>
  </si>
  <si>
    <t xml:space="preserve">SBY YARD DURI </t>
  </si>
  <si>
    <t>Fathur</t>
  </si>
  <si>
    <t xml:space="preserve">PINJAM </t>
  </si>
  <si>
    <t>Dany Agung</t>
  </si>
  <si>
    <t>HE</t>
  </si>
  <si>
    <t>Boby Eko</t>
  </si>
  <si>
    <t>Mekanik  Prabumulih</t>
  </si>
  <si>
    <t>MEKANIK</t>
  </si>
  <si>
    <t>DT 125</t>
  </si>
  <si>
    <t>BRA-DT-1457</t>
  </si>
  <si>
    <t>Mekanik Prabumulih</t>
  </si>
  <si>
    <t>Tommy</t>
  </si>
  <si>
    <t>DT 126</t>
  </si>
  <si>
    <t>BRA-DT-1461</t>
  </si>
  <si>
    <t>AV 3</t>
  </si>
  <si>
    <t>Agung</t>
  </si>
  <si>
    <t>TR 1</t>
  </si>
  <si>
    <t>KANTOR PKU</t>
  </si>
  <si>
    <t>Mekanik</t>
  </si>
  <si>
    <t>P1</t>
  </si>
  <si>
    <t>P2</t>
  </si>
  <si>
    <t>DT 127</t>
  </si>
  <si>
    <t>BRA-DT-1456</t>
  </si>
  <si>
    <t>Desta</t>
  </si>
  <si>
    <t>Nikson</t>
  </si>
  <si>
    <t>fajar</t>
  </si>
  <si>
    <t>TR11</t>
  </si>
  <si>
    <t>ops Office Duri</t>
  </si>
  <si>
    <t>AV 1</t>
  </si>
  <si>
    <t>User PHR</t>
  </si>
  <si>
    <t>DT 128</t>
  </si>
  <si>
    <t>AV 2</t>
  </si>
  <si>
    <t>BRA-DT-1462</t>
  </si>
  <si>
    <t>BM9683JO</t>
  </si>
  <si>
    <t>Afriyandi</t>
  </si>
  <si>
    <t>Eryanto</t>
  </si>
  <si>
    <t xml:space="preserve">PMT CEM </t>
  </si>
  <si>
    <t>REKON 01</t>
  </si>
  <si>
    <t>Jhoni Septian</t>
  </si>
  <si>
    <t>BRA-DT-1473</t>
  </si>
  <si>
    <t>Close Finding Minor</t>
  </si>
  <si>
    <t>Roni (Qc)</t>
  </si>
  <si>
    <t>WELLPAD</t>
  </si>
  <si>
    <t>25 M3</t>
  </si>
  <si>
    <t>REKON 02</t>
  </si>
  <si>
    <t>BRA-DT-1471</t>
  </si>
  <si>
    <t>PROSES PREMOB</t>
  </si>
  <si>
    <t>PB BAL (BEKASAP)</t>
  </si>
  <si>
    <t>Menunggu ban 4 Pcs</t>
  </si>
  <si>
    <t>Junika</t>
  </si>
  <si>
    <t>BM9505QO</t>
  </si>
  <si>
    <t>SD-41002</t>
  </si>
  <si>
    <t xml:space="preserve">KANTOR CABANG </t>
  </si>
  <si>
    <t>KANTOR CABANG</t>
  </si>
  <si>
    <t>SEWA PERTAMINA EP</t>
  </si>
  <si>
    <t>26 M3</t>
  </si>
  <si>
    <t>REKON 03</t>
  </si>
  <si>
    <t>BRA-DT-1469</t>
  </si>
  <si>
    <t xml:space="preserve">Mardimal </t>
  </si>
  <si>
    <t>BENAR</t>
  </si>
  <si>
    <t>BM9401JO</t>
  </si>
  <si>
    <t>Triandi</t>
  </si>
  <si>
    <t>CS-41001</t>
  </si>
  <si>
    <t>27 M3</t>
  </si>
  <si>
    <t>REKON 04</t>
  </si>
  <si>
    <t>BRA-DT-1467</t>
  </si>
  <si>
    <t>BM9293JO</t>
  </si>
  <si>
    <t>DT-41004</t>
  </si>
  <si>
    <t>DT-41001</t>
  </si>
  <si>
    <t>Jhon Haris</t>
  </si>
  <si>
    <t>DT-41002</t>
  </si>
  <si>
    <t>Ranti</t>
  </si>
  <si>
    <t>B91352ZBA</t>
  </si>
  <si>
    <t>WIDYA APRIANI</t>
  </si>
  <si>
    <t>MANAGER ASET</t>
  </si>
  <si>
    <t>DT-41005</t>
  </si>
  <si>
    <t xml:space="preserve">IMANSYAHNUR </t>
  </si>
  <si>
    <t>DT-41003</t>
  </si>
  <si>
    <t>DT 44</t>
  </si>
  <si>
    <t>ML-41001</t>
  </si>
  <si>
    <t xml:space="preserve">YARD </t>
  </si>
  <si>
    <t xml:space="preserve">HENDRIK </t>
  </si>
  <si>
    <t>ROY GANDA</t>
  </si>
  <si>
    <t>REKON 05</t>
  </si>
  <si>
    <t>PM-41001</t>
  </si>
  <si>
    <t>BRA-DT-1465</t>
  </si>
  <si>
    <t>Watertank FUSO FM 517 HS</t>
  </si>
  <si>
    <t>ARI LAKSMANA</t>
  </si>
  <si>
    <t>DT 50</t>
  </si>
  <si>
    <t>BRA-50</t>
  </si>
  <si>
    <t>RAHMAT</t>
  </si>
  <si>
    <t>PNJAM</t>
  </si>
  <si>
    <t xml:space="preserve">JUMARNO </t>
  </si>
  <si>
    <t>BM9681JO</t>
  </si>
  <si>
    <t>SANTO</t>
  </si>
  <si>
    <t>29 M3</t>
  </si>
  <si>
    <t>REKON 06</t>
  </si>
  <si>
    <t>B9121ZBA</t>
  </si>
  <si>
    <t>BRA-DT-1472</t>
  </si>
  <si>
    <t>Menunggu Ban 10 Pcs</t>
  </si>
  <si>
    <t>P4</t>
  </si>
  <si>
    <t>30 M3</t>
  </si>
  <si>
    <t>REKON 07</t>
  </si>
  <si>
    <t>BRA-DT-1470</t>
  </si>
  <si>
    <t>BM9471QO</t>
  </si>
  <si>
    <t>31 M3</t>
  </si>
  <si>
    <t>REKON 08</t>
  </si>
  <si>
    <t>BRA-DT-1468</t>
  </si>
  <si>
    <t>BM9295JO</t>
  </si>
  <si>
    <t>32 M3</t>
  </si>
  <si>
    <t>REKON 09</t>
  </si>
  <si>
    <t>BRA-DT-1466</t>
  </si>
  <si>
    <t>Menunggu Ban 8 Pcs</t>
  </si>
  <si>
    <t>33 M3</t>
  </si>
  <si>
    <t>REKON 10</t>
  </si>
  <si>
    <t>BRA-DT-1464</t>
  </si>
  <si>
    <t>Dump Truck Shacman 6X4 12 Forward</t>
  </si>
  <si>
    <t>Traktor Perkasa Utama</t>
  </si>
  <si>
    <t>DD9318XX</t>
  </si>
  <si>
    <t>340 HP</t>
  </si>
  <si>
    <t>DT 129</t>
  </si>
  <si>
    <t>DT-01 TMP</t>
  </si>
  <si>
    <t>DD9311XX</t>
  </si>
  <si>
    <t>DT 130</t>
  </si>
  <si>
    <t>DT-04 DTI</t>
  </si>
  <si>
    <t>DD9810XX</t>
  </si>
  <si>
    <t>DT 131</t>
  </si>
  <si>
    <t>DT-05 TPM</t>
  </si>
  <si>
    <t>DD9811XX</t>
  </si>
  <si>
    <t>DT 132</t>
  </si>
  <si>
    <t>DT-06 TPM</t>
  </si>
  <si>
    <t>DD9310XX</t>
  </si>
  <si>
    <t>DT 133</t>
  </si>
  <si>
    <t>DT-01 DTI/DT-08</t>
  </si>
  <si>
    <t>Dump Truck Shacman 6X4 10 Forward</t>
  </si>
  <si>
    <t>DD9820XX</t>
  </si>
  <si>
    <t>DT 134</t>
  </si>
  <si>
    <t>DT-13 DTI</t>
  </si>
  <si>
    <t>LB01</t>
  </si>
  <si>
    <t>LB-00002</t>
  </si>
  <si>
    <t>LB02</t>
  </si>
  <si>
    <t>LB-00001</t>
  </si>
  <si>
    <t>MHCNMR81HPJ117832</t>
  </si>
  <si>
    <t>NMR81U</t>
  </si>
  <si>
    <t>Rayhan</t>
  </si>
  <si>
    <t>Rizal</t>
  </si>
  <si>
    <t>24 m3</t>
  </si>
  <si>
    <t>SL 01</t>
  </si>
  <si>
    <t>RAHMAD ADE</t>
  </si>
  <si>
    <t xml:space="preserve">PEKANBARU </t>
  </si>
  <si>
    <t>BM9237JU</t>
  </si>
  <si>
    <t>256 HP / 260 PS</t>
  </si>
  <si>
    <t>SL 02</t>
  </si>
  <si>
    <t>SL-02</t>
  </si>
  <si>
    <t>MJEFM8JNKAJM23284</t>
  </si>
  <si>
    <t>BM8643ZD</t>
  </si>
  <si>
    <t>216 HP / 220 PS</t>
  </si>
  <si>
    <t xml:space="preserve">SL 03 </t>
  </si>
  <si>
    <t>SL-03</t>
  </si>
  <si>
    <t>DD8319SU</t>
  </si>
  <si>
    <t>SL 04</t>
  </si>
  <si>
    <t>HEAVY EQUIPMENT DAN VEHICLE PT BINA REKAYASA ANUGRAH</t>
  </si>
  <si>
    <t>lokasi</t>
  </si>
  <si>
    <t>Year</t>
  </si>
  <si>
    <t>MJEFM8JNKCJM34628</t>
  </si>
  <si>
    <t>PRIMOVER DAN LOWBED/LOWBOY</t>
  </si>
  <si>
    <t>MERCEDEZ BENZ</t>
  </si>
  <si>
    <r>
      <rPr>
        <rFont val="Calibri"/>
        <color rgb="FF0563C1"/>
        <sz val="11.0"/>
        <u/>
      </rPr>
      <t>KT9287KU</t>
    </r>
    <r>
      <rPr>
        <rFont val="Calibri"/>
        <color rgb="FF1F1F1F"/>
        <sz val="11.0"/>
        <u/>
      </rPr>
      <t>/BM8871DO</t>
    </r>
  </si>
  <si>
    <t>PRIME MOVER</t>
  </si>
  <si>
    <t>DIAMOND</t>
  </si>
  <si>
    <t>36 TON</t>
  </si>
  <si>
    <t>71 HP</t>
  </si>
  <si>
    <t>QUESTER/UD TRUCK</t>
  </si>
  <si>
    <t>B9012ZEH</t>
  </si>
  <si>
    <t>BL-01</t>
  </si>
  <si>
    <t>BRA-85</t>
  </si>
  <si>
    <t>BM8371CU</t>
  </si>
  <si>
    <t>BRA-86</t>
  </si>
  <si>
    <t>345 HP / 46 TON</t>
  </si>
  <si>
    <t>PM-4101</t>
  </si>
  <si>
    <t>BRA-87</t>
  </si>
  <si>
    <t>HIGH BOY</t>
  </si>
  <si>
    <t>B9018KFA</t>
  </si>
  <si>
    <t>MC002</t>
  </si>
  <si>
    <t>XUG0183KKSMQ0021</t>
  </si>
  <si>
    <t>20 M3</t>
  </si>
  <si>
    <t>WT-1101</t>
  </si>
  <si>
    <t>BEKASAP</t>
  </si>
  <si>
    <t>Powder Binder Spreader XCMG XKC183</t>
  </si>
  <si>
    <t>XUG0182PKSMS0021</t>
  </si>
  <si>
    <t>BK9217CA / BK8580AC</t>
  </si>
  <si>
    <t>MC005</t>
  </si>
  <si>
    <t>WT 01</t>
  </si>
  <si>
    <t>DIJUAL</t>
  </si>
  <si>
    <t>10.000 L</t>
  </si>
  <si>
    <t>WT 03</t>
  </si>
  <si>
    <t>WT-4102</t>
  </si>
  <si>
    <t>HELI / BEKASAP</t>
  </si>
  <si>
    <t>MHMFM517AKK012792</t>
  </si>
  <si>
    <t>WT 04</t>
  </si>
  <si>
    <t>WT-4106</t>
  </si>
  <si>
    <t>MHMFM517AKK012752</t>
  </si>
  <si>
    <t>WT 05</t>
  </si>
  <si>
    <t>WT-4104</t>
  </si>
  <si>
    <t>MHMFM517AKK012790</t>
  </si>
  <si>
    <t>WT 06</t>
  </si>
  <si>
    <t>WT-4105</t>
  </si>
  <si>
    <t>MHMFM517AKK012785</t>
  </si>
  <si>
    <t>WATER TANK Isuzu NMR 81</t>
  </si>
  <si>
    <t>MG-02</t>
  </si>
  <si>
    <t>5.000 L</t>
  </si>
  <si>
    <t>WT 07</t>
  </si>
  <si>
    <t>WT-4107</t>
  </si>
  <si>
    <t>MHCNMR81HPJ122145</t>
  </si>
  <si>
    <t>WT 08</t>
  </si>
  <si>
    <t>WT-4108</t>
  </si>
  <si>
    <t>MHCNMR81HPJ116468</t>
  </si>
  <si>
    <r>
      <rPr>
        <rFont val="Calibri"/>
        <color rgb="FF0563C1"/>
        <sz val="11.0"/>
        <u/>
      </rPr>
      <t>BA9016QU</t>
    </r>
    <r>
      <rPr>
        <rFont val="Calibri"/>
        <color rgb="FF1F1F1F"/>
        <sz val="11.0"/>
      </rPr>
      <t xml:space="preserve"> /BM8723DO</t>
    </r>
  </si>
  <si>
    <t>FOR SALE</t>
  </si>
  <si>
    <t>MG-04</t>
  </si>
  <si>
    <t>e</t>
  </si>
  <si>
    <t>FLAT DECK</t>
  </si>
  <si>
    <t>FLAT DECK FIGHTER FN62FL</t>
  </si>
  <si>
    <t>26.000 kg</t>
  </si>
  <si>
    <t>BRTW-FB-31003</t>
  </si>
  <si>
    <t>BUSTAMI</t>
  </si>
  <si>
    <t>BRTW-FB-31004</t>
  </si>
  <si>
    <t>BM8533NU / TBA</t>
  </si>
  <si>
    <t xml:space="preserve">PRIANTO </t>
  </si>
  <si>
    <t>BRTW-FB-31006</t>
  </si>
  <si>
    <t>ZULKIFLI</t>
  </si>
  <si>
    <t>BRTW-FB-31005</t>
  </si>
  <si>
    <t>KRG-PJ1</t>
  </si>
  <si>
    <t xml:space="preserve">ANTONI </t>
  </si>
  <si>
    <t>BRTW-FB-31001</t>
  </si>
  <si>
    <t xml:space="preserve">D471290 </t>
  </si>
  <si>
    <t>KSO</t>
  </si>
  <si>
    <t>TS 1</t>
  </si>
  <si>
    <t>RENALDI SOARMIN</t>
  </si>
  <si>
    <t>BRTW-FB-31002</t>
  </si>
  <si>
    <t xml:space="preserve">TRUCK MOUNTED CRANE/TMC </t>
  </si>
  <si>
    <t>TMC HINO FM8JW2A / TADANO TM-ZT1005H</t>
  </si>
  <si>
    <t>A15982</t>
  </si>
  <si>
    <t>TS 3</t>
  </si>
  <si>
    <t>B9008ZIN / KZ1223</t>
  </si>
  <si>
    <t>22/01/2026</t>
  </si>
  <si>
    <t>TMC FIGHTER FN62FL / TADANO TM-ZT1005H</t>
  </si>
  <si>
    <t>D501365</t>
  </si>
  <si>
    <t>BRTW-TMC-31003</t>
  </si>
  <si>
    <t>BRC Beva Mesh Fences Installation, Terminal 3 WIP, Soekarno-Hatta Airport</t>
  </si>
  <si>
    <t>PT. Wijaya Karya</t>
  </si>
  <si>
    <t>IDR 1,478,000,230</t>
  </si>
  <si>
    <t>IDR 1,478,000,231</t>
  </si>
  <si>
    <t>IDR 1,478,000,232</t>
  </si>
  <si>
    <t>IDR 1,478,000,233</t>
  </si>
  <si>
    <t>BRA-09</t>
  </si>
  <si>
    <t>IDR 1,478,000,234</t>
  </si>
  <si>
    <t>IDR 1,478,000,235</t>
  </si>
  <si>
    <t>ANADA RIZA</t>
  </si>
  <si>
    <t>BRTW-TMC-31004</t>
  </si>
  <si>
    <t>IDR 1,478,000,236</t>
  </si>
  <si>
    <t>IDR 1,478,000,237</t>
  </si>
  <si>
    <t>IDR 1,478,000,238</t>
  </si>
  <si>
    <t>IDR 1,478,000,239</t>
  </si>
  <si>
    <t>BRTW-TMC-31006</t>
  </si>
  <si>
    <t>IDR 1,478,000,240</t>
  </si>
  <si>
    <t>IDR 1,478,000,241</t>
  </si>
  <si>
    <t>IDR 1,478,000,242</t>
  </si>
  <si>
    <t>M. AMIN</t>
  </si>
  <si>
    <t>BRTW-TMC-31005</t>
  </si>
  <si>
    <t>IDR 1,478,000,243</t>
  </si>
  <si>
    <t>IDR 1,478,000,244</t>
  </si>
  <si>
    <t>TMC FIGHTER FN62FL / XCMG GSQS300-4</t>
  </si>
  <si>
    <t>IDR 1,478,000,245</t>
  </si>
  <si>
    <t>BM8440NU / SQS300E250009</t>
  </si>
  <si>
    <t>12 TON</t>
  </si>
  <si>
    <t>IDR 1,478,000,246</t>
  </si>
  <si>
    <t>HAFISUDIN</t>
  </si>
  <si>
    <t>BRTW-TMC-31001</t>
  </si>
  <si>
    <t>IDR 1,478,000,247</t>
  </si>
  <si>
    <t>IDR 1,478,000,248</t>
  </si>
  <si>
    <t>TMC FIGHTER FN62FL /  XCMG GSQS300-4</t>
  </si>
  <si>
    <t>IDR 1,478,000,249</t>
  </si>
  <si>
    <t xml:space="preserve">BM8441NU / SQS300E250010 </t>
  </si>
  <si>
    <t>ILHAM AKBAR</t>
  </si>
  <si>
    <t>BRTW-TMC-31002</t>
  </si>
  <si>
    <t>IDR 1,478,000,250</t>
  </si>
  <si>
    <t>IDR 1,478,000,251</t>
  </si>
  <si>
    <t>IDR 1,478,000,252</t>
  </si>
  <si>
    <t>IDR 1,478,000,253</t>
  </si>
  <si>
    <t>IDR 1,478,000,254</t>
  </si>
  <si>
    <t>IDR 1,478,000,255</t>
  </si>
  <si>
    <t>IDR 1,478,000,256</t>
  </si>
  <si>
    <t>IDR 1,478,000,257</t>
  </si>
  <si>
    <t>IDR 1,478,000,258</t>
  </si>
  <si>
    <t>IDR 1,478,000,259</t>
  </si>
  <si>
    <t>NISSAN</t>
  </si>
  <si>
    <t>IDR 1,478,000,260</t>
  </si>
  <si>
    <t>IDR 1,478,000,261</t>
  </si>
  <si>
    <t>BM1707DN / BM1098LLT</t>
  </si>
  <si>
    <t>IDR 1,478,000,262</t>
  </si>
  <si>
    <t>IDR 1,478,000,263</t>
  </si>
  <si>
    <t>IDR 1,478,000,264</t>
  </si>
  <si>
    <t>IDR 1,478,000,265</t>
  </si>
  <si>
    <t>IDR 1,478,000,266</t>
  </si>
  <si>
    <t>IDR 1,478,000,267</t>
  </si>
  <si>
    <t>IDR 1,478,000,268</t>
  </si>
  <si>
    <t>IDR 1,478,000,269</t>
  </si>
  <si>
    <t>IDR 1,478,000,270</t>
  </si>
  <si>
    <t>IDR 1,478,000,271</t>
  </si>
  <si>
    <t>X1</t>
  </si>
  <si>
    <t>IDR 1,478,000,272</t>
  </si>
  <si>
    <t>IDR 1,478,000,273</t>
  </si>
  <si>
    <t>IDR 1,478,000,274</t>
  </si>
  <si>
    <t>IDR 1,478,000,275</t>
  </si>
  <si>
    <t>IDR 1,478,000,276</t>
  </si>
  <si>
    <t>IDR 1,478,000,277</t>
  </si>
  <si>
    <t>IDR 1,478,000,278</t>
  </si>
  <si>
    <t>IDR 1,478,000,279</t>
  </si>
  <si>
    <t>IDR 1,478,000,280</t>
  </si>
  <si>
    <t>IDR 1,478,000,281</t>
  </si>
  <si>
    <t>INNOVA</t>
  </si>
  <si>
    <t>IDR 1,478,000,282</t>
  </si>
  <si>
    <t>TOYOTA</t>
  </si>
  <si>
    <t>IDR 1,478,000,283</t>
  </si>
  <si>
    <t>B1869ZKV</t>
  </si>
  <si>
    <t>IDR 1,478,000,284</t>
  </si>
  <si>
    <t>IDR 1,478,000,285</t>
  </si>
  <si>
    <t>IDR 1,478,000,286</t>
  </si>
  <si>
    <t>IDR 1,478,000,287</t>
  </si>
  <si>
    <t>IDR 1,478,000,288</t>
  </si>
  <si>
    <t>IDR 1,478,000,289</t>
  </si>
  <si>
    <t>IDR 1,478,000,290</t>
  </si>
  <si>
    <t>IDR 1,478,000,291</t>
  </si>
  <si>
    <t>IDR 1,478,000,292</t>
  </si>
  <si>
    <t>IN2</t>
  </si>
  <si>
    <t>IDR 1,478,000,293</t>
  </si>
  <si>
    <t>IDR 1,478,000,294</t>
  </si>
  <si>
    <t>IDR 1,478,000,295</t>
  </si>
  <si>
    <t>IDR 1,478,000,296</t>
  </si>
  <si>
    <t>IDR 1,478,000,297</t>
  </si>
  <si>
    <t>IDR 1,478,000,298</t>
  </si>
  <si>
    <t>IDR 1,478,000,299</t>
  </si>
  <si>
    <t>IDR 1,478,000,300</t>
  </si>
  <si>
    <t>IDR 1,478,000,301</t>
  </si>
  <si>
    <t>IN3</t>
  </si>
  <si>
    <t>IDR 1,478,000,302</t>
  </si>
  <si>
    <t>IDR 1,478,000,303</t>
  </si>
  <si>
    <t>IDR 1,478,000,304</t>
  </si>
  <si>
    <t>OFFICE PKU</t>
  </si>
  <si>
    <t>IDR 1,478,000,305</t>
  </si>
  <si>
    <t>IDR 1,478,000,306</t>
  </si>
  <si>
    <t>IDR 1,478,000,307</t>
  </si>
  <si>
    <t>IDR 1,478,000,308</t>
  </si>
  <si>
    <t>IDR 1,478,000,309</t>
  </si>
  <si>
    <t>B1866ZOF</t>
  </si>
  <si>
    <t>IDR 1,478,000,310</t>
  </si>
  <si>
    <t>IDR 1,478,000,311</t>
  </si>
  <si>
    <t>IDR 1,478,000,312</t>
  </si>
  <si>
    <t>IDR 1,478,000,313</t>
  </si>
  <si>
    <t>IDR 1,478,000,314</t>
  </si>
  <si>
    <t>IDR 1,478,000,315</t>
  </si>
  <si>
    <t>IDR 1,478,000,316</t>
  </si>
  <si>
    <t>IDR 1,478,000,317</t>
  </si>
  <si>
    <t>IDR 1,478,000,318</t>
  </si>
  <si>
    <t>IDR 1,478,000,319</t>
  </si>
  <si>
    <t>IDR 1,478,000,320</t>
  </si>
  <si>
    <t>IN4</t>
  </si>
  <si>
    <t>B1864ZOF</t>
  </si>
  <si>
    <t>IN5</t>
  </si>
  <si>
    <t>MC003</t>
  </si>
  <si>
    <t>MINAS</t>
  </si>
  <si>
    <t>MC007</t>
  </si>
  <si>
    <t>BRA-27</t>
  </si>
  <si>
    <t>Guswan Arizal/EQIPMENT</t>
  </si>
  <si>
    <t>BRA-28</t>
  </si>
  <si>
    <t>AV 4</t>
  </si>
  <si>
    <t>AVANZA VELOZ E</t>
  </si>
  <si>
    <t>Republik Mobil</t>
  </si>
  <si>
    <t>B9858FON</t>
  </si>
  <si>
    <t>AV 5</t>
  </si>
  <si>
    <t>WL-01</t>
  </si>
  <si>
    <t>ACC</t>
  </si>
  <si>
    <t>B1082ZNP</t>
  </si>
  <si>
    <t>Rizki</t>
  </si>
  <si>
    <t>BYD1</t>
  </si>
  <si>
    <t>Lokasi Aktual</t>
  </si>
  <si>
    <t>BG1392PD</t>
  </si>
  <si>
    <t>PJR1</t>
  </si>
  <si>
    <t>B 2456 UJC</t>
  </si>
  <si>
    <t>Pak Sepra</t>
  </si>
  <si>
    <t>PJR2</t>
  </si>
  <si>
    <t>SUZUKI</t>
  </si>
  <si>
    <t>BK8722FE</t>
  </si>
  <si>
    <t>Mekanik Equipment</t>
  </si>
  <si>
    <t>B9790JY</t>
  </si>
  <si>
    <t>TOTAL</t>
  </si>
  <si>
    <t xml:space="preserve">JAKARTA </t>
  </si>
  <si>
    <t>BK8333BF</t>
  </si>
  <si>
    <t>B.PIT BAB</t>
  </si>
  <si>
    <t>P3</t>
  </si>
  <si>
    <t>BPKBPEKANBARU</t>
  </si>
  <si>
    <t>B9305ZAE</t>
  </si>
  <si>
    <t>STANBY YARD</t>
  </si>
  <si>
    <t>BM9834DK</t>
  </si>
  <si>
    <t xml:space="preserve">LIST UNIT </t>
  </si>
  <si>
    <t xml:space="preserve">No </t>
  </si>
  <si>
    <t xml:space="preserve">Unit </t>
  </si>
  <si>
    <t xml:space="preserve">No Polisi </t>
  </si>
  <si>
    <t>BM9833DK</t>
  </si>
  <si>
    <t xml:space="preserve"> DT8126JE</t>
  </si>
  <si>
    <t xml:space="preserve"> DT8973IE</t>
  </si>
  <si>
    <t xml:space="preserve"> B9103ZYT</t>
  </si>
  <si>
    <t>B9102ZYT</t>
  </si>
  <si>
    <t>B9104ZYT</t>
  </si>
  <si>
    <t>TR 2</t>
  </si>
  <si>
    <t xml:space="preserve"> B9105ZYT</t>
  </si>
  <si>
    <t>BP8521DJ</t>
  </si>
  <si>
    <t>TR 3</t>
  </si>
  <si>
    <t>B9973 BIS</t>
  </si>
  <si>
    <t xml:space="preserve"> DT 8669 KE</t>
  </si>
  <si>
    <t xml:space="preserve">BG 8639 NI </t>
  </si>
  <si>
    <t xml:space="preserve">BG 8640 NI </t>
  </si>
  <si>
    <t>TR5</t>
  </si>
  <si>
    <t>BG 8641 NI</t>
  </si>
  <si>
    <t>BG8638 NI</t>
  </si>
  <si>
    <t xml:space="preserve">KSO </t>
  </si>
  <si>
    <t>MAIKO</t>
  </si>
  <si>
    <t>TR8</t>
  </si>
  <si>
    <t>JAMBI</t>
  </si>
  <si>
    <t>DIKI</t>
  </si>
  <si>
    <t xml:space="preserve">B9008 ZIN </t>
  </si>
  <si>
    <t>BM8468QN</t>
  </si>
  <si>
    <t>BM8469QN</t>
  </si>
  <si>
    <t>DT 47</t>
  </si>
  <si>
    <t>DT 48</t>
  </si>
  <si>
    <t>OTW DURI</t>
  </si>
  <si>
    <t xml:space="preserve">Keterangan </t>
  </si>
  <si>
    <t>Sisa</t>
  </si>
  <si>
    <t xml:space="preserve">Sisa Bulan </t>
  </si>
  <si>
    <t>Fajar</t>
  </si>
  <si>
    <t>DT 49</t>
  </si>
  <si>
    <t>Lunas</t>
  </si>
  <si>
    <t>RIAN QC</t>
  </si>
  <si>
    <t>TR12</t>
  </si>
  <si>
    <t>TOMMY</t>
  </si>
  <si>
    <t>HI1</t>
  </si>
  <si>
    <t>HI3</t>
  </si>
  <si>
    <t>HI4</t>
  </si>
  <si>
    <t>YARD (BROKEN)</t>
  </si>
  <si>
    <t>HI5</t>
  </si>
  <si>
    <t>18/36</t>
  </si>
  <si>
    <t>HI7</t>
  </si>
  <si>
    <t>DAFTAR ASSET PT BINA REKAYASA ANUGRAH DIJUAL</t>
  </si>
  <si>
    <t>B9147ZBA/BM 8158 DV</t>
  </si>
  <si>
    <t>HI8</t>
  </si>
  <si>
    <t>B9146ZBA/BM 8155 DV</t>
  </si>
  <si>
    <t>HI9</t>
  </si>
  <si>
    <t>B9144ZBA/BM 8154 DV</t>
  </si>
  <si>
    <t>Patra</t>
  </si>
  <si>
    <t>HI10</t>
  </si>
  <si>
    <t>B9142ZBA/BM 8153 DV</t>
  </si>
  <si>
    <t>HI11</t>
  </si>
  <si>
    <t>B9115ZBA/BM 8166 DV</t>
  </si>
  <si>
    <t>HI12</t>
  </si>
  <si>
    <t xml:space="preserve">Tahun Beli </t>
  </si>
  <si>
    <t>B9225ZBA</t>
  </si>
  <si>
    <t>DT 51</t>
  </si>
  <si>
    <t xml:space="preserve">Tanggal Dijual </t>
  </si>
  <si>
    <t xml:space="preserve">Nama Pembeli </t>
  </si>
  <si>
    <t>HI13</t>
  </si>
  <si>
    <t>B9227ZBA</t>
  </si>
  <si>
    <t>COMPACTOR</t>
  </si>
  <si>
    <t>Agus Sudrajat</t>
  </si>
  <si>
    <t>HI14</t>
  </si>
  <si>
    <t>CAT Smooth Drum CS533E</t>
  </si>
  <si>
    <t xml:space="preserve"> TJL06876</t>
  </si>
  <si>
    <t>HI15</t>
  </si>
  <si>
    <t>Detra</t>
  </si>
  <si>
    <t>HI16</t>
  </si>
  <si>
    <t>B9153ZBA/BM 8152 DV</t>
  </si>
  <si>
    <t>HI17</t>
  </si>
  <si>
    <t>10 Ton</t>
  </si>
  <si>
    <t>Darmawan</t>
  </si>
  <si>
    <t>HI18</t>
  </si>
  <si>
    <t>SD 04</t>
  </si>
  <si>
    <t>HI19</t>
  </si>
  <si>
    <t>HI20</t>
  </si>
  <si>
    <t>B9129ZBA/BM 8162 DV</t>
  </si>
  <si>
    <t>RAHMAT ADE</t>
  </si>
  <si>
    <t>HI21</t>
  </si>
  <si>
    <t>B9114ZBA/ BM 8164 DV</t>
  </si>
  <si>
    <t>HI22</t>
  </si>
  <si>
    <t>B9123ZBA/BM 8165 DV</t>
  </si>
  <si>
    <t>HI23</t>
  </si>
  <si>
    <t xml:space="preserve">Bulldozer Komatsu D70LE-8 </t>
  </si>
  <si>
    <t>B9134ZBA/BM 8159 DV</t>
  </si>
  <si>
    <t>HI24</t>
  </si>
  <si>
    <t>J11178</t>
  </si>
  <si>
    <t>B9138ZBA/BM 8156 DV</t>
  </si>
  <si>
    <t>HI25</t>
  </si>
  <si>
    <t>B.PIT CELSIN</t>
  </si>
  <si>
    <t>HI26</t>
  </si>
  <si>
    <t>B9143 ZBA/BM 8163 DV</t>
  </si>
  <si>
    <t>Dozer 02</t>
  </si>
  <si>
    <t>HI27</t>
  </si>
  <si>
    <t>9/36</t>
  </si>
  <si>
    <t>B9136 ZBA/BM 8160 DV</t>
  </si>
  <si>
    <t>HI28</t>
  </si>
  <si>
    <t>B9145 ZBA/BM 8161 DV</t>
  </si>
  <si>
    <t>29 Januari 2024</t>
  </si>
  <si>
    <t>HI29</t>
  </si>
  <si>
    <t xml:space="preserve">Dahlan Ginting </t>
  </si>
  <si>
    <t>B9150 ZBA/BM8187DV</t>
  </si>
  <si>
    <t>HI30</t>
  </si>
  <si>
    <t>22/36</t>
  </si>
  <si>
    <t>HI31</t>
  </si>
  <si>
    <t xml:space="preserve">Excavator Komatsu PC 200-8 M0/U </t>
  </si>
  <si>
    <t>C17877</t>
  </si>
  <si>
    <t>HONDA</t>
  </si>
  <si>
    <t>0.93 M3</t>
  </si>
  <si>
    <t>Exca 03</t>
  </si>
  <si>
    <t>19/36</t>
  </si>
  <si>
    <t xml:space="preserve">Excavator Komatsu PC 75UU-3 </t>
  </si>
  <si>
    <t>YAMAHA</t>
  </si>
  <si>
    <t>BM2843BA</t>
  </si>
  <si>
    <t>0.30 M3</t>
  </si>
  <si>
    <t>Exca 05</t>
  </si>
  <si>
    <t xml:space="preserve">Excavator Komatsu PC 200-8 </t>
  </si>
  <si>
    <t>C19371</t>
  </si>
  <si>
    <t>1.0 M3</t>
  </si>
  <si>
    <t>Exca 08</t>
  </si>
  <si>
    <t>29 Januari 2026</t>
  </si>
  <si>
    <t>ALI SUMAN</t>
  </si>
  <si>
    <t>Dump Truck MITSUBISHI FUSO</t>
  </si>
  <si>
    <t>BH 8946NU</t>
  </si>
  <si>
    <t>DT 07</t>
  </si>
  <si>
    <t>Tanggal Kalibrasi Terakhir</t>
  </si>
  <si>
    <t>Hendrik Ong Tonio (Along)</t>
  </si>
  <si>
    <t>MHMFN527HAK003647</t>
  </si>
  <si>
    <t>NIKON</t>
  </si>
  <si>
    <t>Rusak/harus regenerasi</t>
  </si>
  <si>
    <t>BH 8095NU</t>
  </si>
  <si>
    <t>DT 08</t>
  </si>
  <si>
    <t>RUSAK</t>
  </si>
  <si>
    <t>MHMFN527HBK005791</t>
  </si>
  <si>
    <t>BM9079 TU</t>
  </si>
  <si>
    <t>DT 13</t>
  </si>
  <si>
    <t>WUR (1)</t>
  </si>
  <si>
    <t>AGUNG</t>
  </si>
  <si>
    <t>TS2</t>
  </si>
  <si>
    <t>MHMFN527HAK002904</t>
  </si>
  <si>
    <t xml:space="preserve">Dump Truck FUSO </t>
  </si>
  <si>
    <t>21/11/2025</t>
  </si>
  <si>
    <t xml:space="preserve">BM9420 DU </t>
  </si>
  <si>
    <t>D501002</t>
  </si>
  <si>
    <t>DT 19</t>
  </si>
  <si>
    <t>WUR (2)</t>
  </si>
  <si>
    <t>Mekanik Equipment Prabumulih</t>
  </si>
  <si>
    <t>ASR (1)</t>
  </si>
  <si>
    <t>MHMFN527HBK004342</t>
  </si>
  <si>
    <r>
      <rPr>
        <rFont val="Calibri"/>
        <color rgb="FF000000"/>
        <sz val="11.0"/>
        <u/>
      </rPr>
      <t xml:space="preserve">TS </t>
    </r>
    <r>
      <rPr>
        <rFont val="Calibri"/>
        <color rgb="FF1F1F1F"/>
        <sz val="11.0"/>
      </rPr>
      <t>4</t>
    </r>
  </si>
  <si>
    <t>BM8432 ZU</t>
  </si>
  <si>
    <t>DT 20</t>
  </si>
  <si>
    <t>D501513</t>
  </si>
  <si>
    <t>ASR (2)</t>
  </si>
  <si>
    <r>
      <rPr>
        <rFont val="Calibri"/>
        <color rgb="FF000000"/>
        <sz val="11.0"/>
        <u/>
      </rPr>
      <t xml:space="preserve">TS </t>
    </r>
    <r>
      <rPr>
        <rFont val="Calibri"/>
        <color rgb="FF1F1F1F"/>
        <sz val="11.0"/>
      </rPr>
      <t>5</t>
    </r>
  </si>
  <si>
    <t>Dump Truck HINO</t>
  </si>
  <si>
    <t>B9867 UYX</t>
  </si>
  <si>
    <t>DT 26</t>
  </si>
  <si>
    <t>D502515</t>
  </si>
  <si>
    <t>RWI (1)</t>
  </si>
  <si>
    <t>MJEFM8JNKDJM37865</t>
  </si>
  <si>
    <t>TS 6</t>
  </si>
  <si>
    <t xml:space="preserve">Dump Truck HINO </t>
  </si>
  <si>
    <t>B9167 UYY</t>
  </si>
  <si>
    <t>RWI (2)</t>
  </si>
  <si>
    <t>TS 7</t>
  </si>
  <si>
    <t>B9313 UYW</t>
  </si>
  <si>
    <t>LEICA</t>
  </si>
  <si>
    <t>WUR</t>
  </si>
  <si>
    <t>ISWANDI</t>
  </si>
  <si>
    <t>WP 1</t>
  </si>
  <si>
    <t>WP2</t>
  </si>
  <si>
    <t>20/07/2025</t>
  </si>
  <si>
    <t>B9166 UYY</t>
  </si>
  <si>
    <t xml:space="preserve">Dump Truck MITSUBISHI/FN 527 ML </t>
  </si>
  <si>
    <t>E 9216 HC</t>
  </si>
  <si>
    <t>Pekanbaru</t>
  </si>
  <si>
    <t xml:space="preserve">Dany Agung </t>
  </si>
  <si>
    <t>DD8273SU</t>
  </si>
  <si>
    <t>ASUS</t>
  </si>
  <si>
    <t>DT 24</t>
  </si>
  <si>
    <t>Maysha Permata</t>
  </si>
  <si>
    <t xml:space="preserve">Fajar </t>
  </si>
  <si>
    <t>Dean</t>
  </si>
  <si>
    <t>29/08/2025</t>
  </si>
  <si>
    <t xml:space="preserve">Kelmi </t>
  </si>
  <si>
    <t>Gigin</t>
  </si>
  <si>
    <t>BM9239 JU</t>
  </si>
  <si>
    <t>DT 05</t>
  </si>
  <si>
    <t>OPPO</t>
  </si>
  <si>
    <t>Samsul</t>
  </si>
  <si>
    <t>BM9252 JU</t>
  </si>
  <si>
    <t>ATAS NAMA</t>
  </si>
  <si>
    <t>LOKASI SURAT</t>
  </si>
  <si>
    <t>DT 04</t>
  </si>
  <si>
    <t>ANDRE ANANTA PINAUNG</t>
  </si>
  <si>
    <t>SUNGAI PINANG</t>
  </si>
  <si>
    <t>ANDRE ANANTA  PINANUNG</t>
  </si>
  <si>
    <t>ANDRE ANANTA PINANUNG</t>
  </si>
  <si>
    <t xml:space="preserve">DIJUAL </t>
  </si>
  <si>
    <t>TIDAK ADA LAGI DIPEKANBARU</t>
  </si>
  <si>
    <t>TANAH KUOK</t>
  </si>
  <si>
    <t>Kelmi</t>
  </si>
  <si>
    <t>GIGIN AHMAD AFANDI</t>
  </si>
  <si>
    <t>DI NOTARIS</t>
  </si>
  <si>
    <t>DT 9883 JE / DT8973IE /BM8736DO</t>
  </si>
  <si>
    <t>DINOTARIS</t>
  </si>
  <si>
    <t>BG8367IJ</t>
  </si>
  <si>
    <t>BG8163NK</t>
  </si>
  <si>
    <t>IRFAN RAHMAN</t>
  </si>
  <si>
    <t>QUARY JAWARDI</t>
  </si>
  <si>
    <t>SERTFIKAT HAK MILIK AN HASAN BASRI</t>
  </si>
  <si>
    <t>JEFRI NALDI</t>
  </si>
  <si>
    <t>Unit</t>
  </si>
  <si>
    <t xml:space="preserve">Lokasi </t>
  </si>
  <si>
    <t>Kendaraan Operasional</t>
  </si>
  <si>
    <t>TOYOTA HILUX</t>
  </si>
  <si>
    <t>BM8935 TX</t>
  </si>
  <si>
    <t>ZONA 4</t>
  </si>
  <si>
    <t>19 Agst 2024</t>
  </si>
  <si>
    <t xml:space="preserve">KEJATI </t>
  </si>
  <si>
    <t>B9110ZBA</t>
  </si>
  <si>
    <t>27/10/2025</t>
  </si>
  <si>
    <t>MUSTAFA</t>
  </si>
  <si>
    <t xml:space="preserve">Sudah di tf </t>
  </si>
  <si>
    <t>B9141ZBA</t>
  </si>
  <si>
    <t>STANBY</t>
  </si>
  <si>
    <t xml:space="preserve">MESLAN </t>
  </si>
  <si>
    <t>B9127ZBA</t>
  </si>
  <si>
    <t>17/11/2025</t>
  </si>
  <si>
    <t xml:space="preserve">H. YUSMAR </t>
  </si>
  <si>
    <t>Mercy</t>
  </si>
  <si>
    <t>B1350 U</t>
  </si>
  <si>
    <t>B9125ZBA</t>
  </si>
  <si>
    <t xml:space="preserve">RONALD M NABABAN </t>
  </si>
  <si>
    <t>FORD RANGER</t>
  </si>
  <si>
    <t>B9031 ZWM</t>
  </si>
  <si>
    <t>BURHAN BAKRI</t>
  </si>
  <si>
    <t>B9103ZBA</t>
  </si>
  <si>
    <t>13/12/2025</t>
  </si>
  <si>
    <t>RIZA TAMAIDI</t>
  </si>
  <si>
    <t>B9108ZBA</t>
  </si>
  <si>
    <t>MARA GUNUNG</t>
  </si>
  <si>
    <t>B9112ZBA</t>
  </si>
  <si>
    <t>ADE NOVIA</t>
  </si>
  <si>
    <t>B9107ZBA</t>
  </si>
  <si>
    <t>SUPRIYANTA</t>
  </si>
  <si>
    <t xml:space="preserve">Blm ditf </t>
  </si>
  <si>
    <t>18/02/2026</t>
  </si>
  <si>
    <t xml:space="preserve">KHOIRUL ASRI </t>
  </si>
  <si>
    <t xml:space="preserve">BNI JKT </t>
  </si>
  <si>
    <t xml:space="preserve">WAITING PICKUP </t>
  </si>
  <si>
    <t>B1167ZKS</t>
  </si>
  <si>
    <t>RAYMOND</t>
  </si>
  <si>
    <t>KLX</t>
  </si>
  <si>
    <t>B6291 ZNH</t>
  </si>
  <si>
    <t xml:space="preserve">JUAL DIBENGKEL </t>
  </si>
  <si>
    <t xml:space="preserve">TOTAL UNIT TERJUAL </t>
  </si>
  <si>
    <t>EVALUASI UNIT DT S/D Ini</t>
  </si>
  <si>
    <t>NO POL</t>
  </si>
  <si>
    <t>ID PHR</t>
  </si>
  <si>
    <t>HM</t>
  </si>
  <si>
    <t>KM</t>
  </si>
  <si>
    <t>JENIS KERUSAKAN</t>
  </si>
  <si>
    <t>Jumlah hari rusak</t>
  </si>
  <si>
    <t>Biaya</t>
  </si>
  <si>
    <t>ELECTRICAL</t>
  </si>
  <si>
    <t>WIRRING HARNESS</t>
  </si>
  <si>
    <t>SUSPENSI</t>
  </si>
  <si>
    <t>DIFERENSIAL</t>
  </si>
  <si>
    <t>TRANSMISSI</t>
  </si>
  <si>
    <t>ENGINE</t>
  </si>
  <si>
    <t>RADIATOR</t>
  </si>
  <si>
    <t>KIPAS RADIATOR</t>
  </si>
  <si>
    <t>AC</t>
  </si>
  <si>
    <t>MUFLER</t>
  </si>
  <si>
    <t>FUEL SYSTEM</t>
  </si>
  <si>
    <t>BRAKE SYSTEM</t>
  </si>
  <si>
    <t>DINAMO CHARGE</t>
  </si>
  <si>
    <t>MOTOR STARTER</t>
  </si>
  <si>
    <t>HYDRAULIC SYSTEM</t>
  </si>
  <si>
    <t>jumlah kerusakan</t>
  </si>
  <si>
    <t>23/03/2025-23/04/2025</t>
  </si>
  <si>
    <t>B9613 TYT</t>
  </si>
  <si>
    <t>DT-00051</t>
  </si>
  <si>
    <t>Paparan konstan terhadap suhu tinggi, tekanan tinggi, getaran, dan kontak dengan cairan panas selama jangka waktu tertentu akan menyebabkan bahkan paking atau segel terbaik pun mengalami kebocoran.</t>
  </si>
  <si>
    <t>DT-00070</t>
  </si>
  <si>
    <t>BEBAN ENGINE PERLU DIUPGRADE TERKAIT USIA ENGINE &amp; WIRRING HARNESS PERLU REVISI</t>
  </si>
  <si>
    <t>DD 8273 SU</t>
  </si>
  <si>
    <t>DT-00069</t>
  </si>
  <si>
    <t>Saluran oli yang menuju katup kontrol tersumbat, dan tekanan oli tidak dapat mendorong katup relai.</t>
  </si>
  <si>
    <t>PERLU SETING INTAKE VALVE</t>
  </si>
  <si>
    <t>WIRING HARNDNESS PERLU DIREVISI TOTAL TERKAIT UMUR ENGINE</t>
  </si>
  <si>
    <t>DT 8126 IE</t>
  </si>
  <si>
    <t>435,1</t>
  </si>
  <si>
    <t>10.268,8</t>
  </si>
  <si>
    <t>DT 8669 KE</t>
  </si>
  <si>
    <t>DT 8973 IE</t>
  </si>
  <si>
    <t>2.291,3</t>
  </si>
  <si>
    <t>51.094,9</t>
  </si>
  <si>
    <t>SITE BERPENGARUH TERHADAP PARTS INI SAAT UNIT INI TERJEBAK DI LUMPUR ENGINE TETAP DENGAN RPM TINGGI SEMENTARA ALAT BERAT TERUS MENDORONG DAN MEMAKSA KAMPAS KOPLING TERUS BERPUTAR.</t>
  </si>
  <si>
    <t>B9642KYW</t>
  </si>
  <si>
    <t>MASA KEMAMPUAN MOTOR DINAMO BERKURANG.WIRRING HARNESS BERMASALAH</t>
  </si>
  <si>
    <t>PERLU EVALUASI PENGGANTIAM CONECTOR SEMUA BARU SEMUA LAMPU</t>
  </si>
  <si>
    <t>SHORT HARNESS ( PERLU REVISI WIRING ) KONDISI INI SERING TERJADI</t>
  </si>
  <si>
    <t>5.235,2</t>
  </si>
  <si>
    <t>11.720,8</t>
  </si>
  <si>
    <t>KURANG PERAWATAN PADA CENTER PULLY AC</t>
  </si>
  <si>
    <t>48.361,0</t>
  </si>
  <si>
    <t>BG8535OW</t>
  </si>
  <si>
    <t>UNIT INI SUDAH BERKALI KALI SYSTEM ELECTRICAL INI MENGALAMI MASALAH</t>
  </si>
  <si>
    <t>BG 8976 IX</t>
  </si>
  <si>
    <t>BG 8638 NI</t>
  </si>
  <si>
    <t>2.138,5</t>
  </si>
  <si>
    <t>47.039,0</t>
  </si>
  <si>
    <t>BG 8640 NI</t>
  </si>
  <si>
    <t>52.162,0</t>
  </si>
  <si>
    <t>MOTOR DINAMO AMPERE TIBA TIBA SHORT ADA INDIKASI SYSTEM GPS BEKERJA KURANG STABIL</t>
  </si>
  <si>
    <t>7.902,5</t>
  </si>
  <si>
    <t>175.767,0</t>
  </si>
  <si>
    <t>KOMPONEN TERPASANG TIDAK GENUINE PENYEBABSERING PECAH PULLEY AC &amp; CONECTOR2 LAMPU DIJADWALKAN GANTI</t>
  </si>
  <si>
    <t>Rata rata kerusakan pada systeme electrical &amp; Brake system</t>
  </si>
  <si>
    <t xml:space="preserve">Note : plan unit yang akan di jual </t>
  </si>
  <si>
    <t xml:space="preserve">1. Trado plat BK8143 XE </t>
  </si>
  <si>
    <t>2. Triton BP 8521 DJ</t>
  </si>
  <si>
    <t xml:space="preserve">OPERATOR </t>
  </si>
  <si>
    <t>RIDHO</t>
  </si>
  <si>
    <t>standby</t>
  </si>
  <si>
    <t>ALDI YOWANDA</t>
  </si>
  <si>
    <t xml:space="preserve">M.YUNUS </t>
  </si>
  <si>
    <t>WAREEN</t>
  </si>
  <si>
    <t>WUR EW/MINAS</t>
  </si>
  <si>
    <t>VIBRO CAT BRA-04</t>
  </si>
  <si>
    <t>NOVRIANSYAH</t>
  </si>
  <si>
    <t>VIBRO BW BRA-09</t>
  </si>
  <si>
    <t>MG-00003</t>
  </si>
  <si>
    <t>RAHMAT JUNAIDI</t>
  </si>
  <si>
    <t>WUR EW/BDL</t>
  </si>
  <si>
    <t>Bulldozer D7G2</t>
  </si>
  <si>
    <t>FAJAR</t>
  </si>
  <si>
    <t>Bulldozer D85ESS-2</t>
  </si>
  <si>
    <t>BRA-02</t>
  </si>
  <si>
    <t>MARDIANSYAH</t>
  </si>
  <si>
    <t>FADHIL</t>
  </si>
  <si>
    <t>ROLANDIO</t>
  </si>
  <si>
    <t>BUDIMAN</t>
  </si>
  <si>
    <t xml:space="preserve">SENO BAYU AJI </t>
  </si>
  <si>
    <t>FRANGKI</t>
  </si>
  <si>
    <t>MARGONO</t>
  </si>
  <si>
    <t>BRA-16</t>
  </si>
  <si>
    <t>BRA-17</t>
  </si>
  <si>
    <t>BRA-18</t>
  </si>
  <si>
    <t>BRA-19</t>
  </si>
  <si>
    <t>HydroCarbon Transportation (HCT)</t>
  </si>
  <si>
    <t>Vehicle List PHR Project HCT</t>
  </si>
  <si>
    <t>Transmission &amp; Distribution Operation (TDO)</t>
  </si>
  <si>
    <t>Register Plat</t>
  </si>
  <si>
    <t>Type / Warna</t>
  </si>
  <si>
    <t>Tahun Kendaraan</t>
  </si>
  <si>
    <t>Kepemilikan</t>
  </si>
  <si>
    <t>No Lambung</t>
  </si>
  <si>
    <t>Tanggal Masuk / Ganti</t>
  </si>
  <si>
    <t>No RFID</t>
  </si>
  <si>
    <t>No Rangka</t>
  </si>
  <si>
    <t>No Mesin</t>
  </si>
  <si>
    <t>No KIR</t>
  </si>
  <si>
    <t>STNK Status</t>
  </si>
  <si>
    <t>Tax Status</t>
  </si>
  <si>
    <t>KIR Status</t>
  </si>
  <si>
    <t>Izin Opperasional</t>
  </si>
  <si>
    <t>DOKUMEN</t>
  </si>
  <si>
    <t>FOTO KENDARAAN</t>
  </si>
  <si>
    <t>BRA-22</t>
  </si>
  <si>
    <t>REKI</t>
  </si>
  <si>
    <t>STNK &amp; PAJAK</t>
  </si>
  <si>
    <t>VEHICLE PASS</t>
  </si>
  <si>
    <t>DEPAN</t>
  </si>
  <si>
    <t>BELAKANG</t>
  </si>
  <si>
    <t>KIRI</t>
  </si>
  <si>
    <t>KANAN</t>
  </si>
  <si>
    <t>BG 8924 IL</t>
  </si>
  <si>
    <t>TRITON HDX-H 4X4</t>
  </si>
  <si>
    <t>BRA</t>
  </si>
  <si>
    <t>HCT</t>
  </si>
  <si>
    <t>Unit sudah di pekanbaru</t>
  </si>
  <si>
    <t>RRP-BRA-01</t>
  </si>
  <si>
    <t>MMBJNKL30JH070553</t>
  </si>
  <si>
    <t>4D56UAV7669</t>
  </si>
  <si>
    <t>AF71C18002018</t>
  </si>
  <si>
    <t>BRA-23</t>
  </si>
  <si>
    <t xml:space="preserve">SUPRIONO </t>
  </si>
  <si>
    <t>OSS DUMAI (Faris Kharisma)</t>
  </si>
  <si>
    <t>ADA</t>
  </si>
  <si>
    <t>Vehicle List PHR Project TDO</t>
  </si>
  <si>
    <t>BM8671 TX</t>
  </si>
  <si>
    <t>HILUX 2.4E 4X4 M/T</t>
  </si>
  <si>
    <t>RRP-BRA-02</t>
  </si>
  <si>
    <t>MR0DB8CD5J0119920</t>
  </si>
  <si>
    <t>2GD0517555</t>
  </si>
  <si>
    <t>PBR95635</t>
  </si>
  <si>
    <t>N/A</t>
  </si>
  <si>
    <t>OSS DURI (Beni Candra)</t>
  </si>
  <si>
    <t>AVANZA 1.3E M/T</t>
  </si>
  <si>
    <t>TDO</t>
  </si>
  <si>
    <t>RRP-TD-01</t>
  </si>
  <si>
    <t>MHKAA1BY9NK008237</t>
  </si>
  <si>
    <t>1NRG187745</t>
  </si>
  <si>
    <t>TDO (Aan Wahyudi )</t>
  </si>
  <si>
    <t>BG 9879 DL</t>
  </si>
  <si>
    <t>RRP-BRA-03</t>
  </si>
  <si>
    <t>MMBJNKL30JH052049</t>
  </si>
  <si>
    <t>4D56UAU2019</t>
  </si>
  <si>
    <t>AF03C18011275</t>
  </si>
  <si>
    <t>`</t>
  </si>
  <si>
    <t>RRP-TD-02</t>
  </si>
  <si>
    <t>MHKAA1BY5NK009952</t>
  </si>
  <si>
    <t>1NRG190274</t>
  </si>
  <si>
    <t>NORTH DURI</t>
  </si>
  <si>
    <t>RRP-TD-03</t>
  </si>
  <si>
    <t>Expired STNK</t>
  </si>
  <si>
    <t>MHKAA1BY6NK008437</t>
  </si>
  <si>
    <t>1NRG188268</t>
  </si>
  <si>
    <t>Expired KIR</t>
  </si>
  <si>
    <t>Expired SIOK</t>
  </si>
  <si>
    <t xml:space="preserve">DRIVER </t>
  </si>
  <si>
    <t>SOUTH</t>
  </si>
  <si>
    <t>RRP-TD-04</t>
  </si>
  <si>
    <t>MHKAA1BYXNK008487</t>
  </si>
  <si>
    <t>1NRG188303</t>
  </si>
  <si>
    <t>BM9825 DK</t>
  </si>
  <si>
    <t>TRITON GLS 4X4</t>
  </si>
  <si>
    <t>RRP-TD-05</t>
  </si>
  <si>
    <t>MMBJNKL30JH051789</t>
  </si>
  <si>
    <t>4D56UAU1910</t>
  </si>
  <si>
    <t>BLS23096</t>
  </si>
  <si>
    <t>BG 8055 IL</t>
  </si>
  <si>
    <t>RRP-BRA-04</t>
  </si>
  <si>
    <t>MMBJNKL30JH056753</t>
  </si>
  <si>
    <t>4D56UAU5528</t>
  </si>
  <si>
    <t>AF71C18002023</t>
  </si>
  <si>
    <t>BM9828 DK</t>
  </si>
  <si>
    <t>RRP-TD-06</t>
  </si>
  <si>
    <t>MMBJNKL30JH051853</t>
  </si>
  <si>
    <t>4D56UAU2034</t>
  </si>
  <si>
    <t>BLS23098</t>
  </si>
  <si>
    <t>BRA-05</t>
  </si>
  <si>
    <t>SEWA PAK ALI</t>
  </si>
  <si>
    <t>MJEFM8JNKAJM23283</t>
  </si>
  <si>
    <t>26/11/2025</t>
  </si>
  <si>
    <t>BM9827 DK</t>
  </si>
  <si>
    <t>BRA-06</t>
  </si>
  <si>
    <t>RRP-TD-07</t>
  </si>
  <si>
    <t>MJEFM8JNKAJM23237</t>
  </si>
  <si>
    <t>MMBJNKL30JH052007</t>
  </si>
  <si>
    <t>4D56UAU2128</t>
  </si>
  <si>
    <t>BLS23101</t>
  </si>
  <si>
    <t>NOFRIZAL THALIB</t>
  </si>
  <si>
    <t>BG 8056 IL</t>
  </si>
  <si>
    <t>RRP-BRA-06</t>
  </si>
  <si>
    <t>MMBJNKL30JH056739</t>
  </si>
  <si>
    <t>4D56UAU6314</t>
  </si>
  <si>
    <t>AF71C18002024</t>
  </si>
  <si>
    <t>BM9829 DK</t>
  </si>
  <si>
    <t>RRP-TD-08</t>
  </si>
  <si>
    <t>MMBJNKL30JH052244</t>
  </si>
  <si>
    <t>4D56UAU2475</t>
  </si>
  <si>
    <t>BLS23107</t>
  </si>
  <si>
    <t>BM8723 TX</t>
  </si>
  <si>
    <t>GORENT</t>
  </si>
  <si>
    <t>SUDAH DIKEMBALIKAN</t>
  </si>
  <si>
    <t>RRP-TD-09</t>
  </si>
  <si>
    <t>BM9826 DK</t>
  </si>
  <si>
    <t>RRP-TD-10</t>
  </si>
  <si>
    <t>MMBJNKL30JH051730</t>
  </si>
  <si>
    <t>BM8930 QA</t>
  </si>
  <si>
    <t>4D56UAU1797</t>
  </si>
  <si>
    <t>BLS23108</t>
  </si>
  <si>
    <t>BM9832 DK</t>
  </si>
  <si>
    <t>BM8629 TX</t>
  </si>
  <si>
    <t>RRP-TD-11</t>
  </si>
  <si>
    <t>MMBJNKL30JH052013</t>
  </si>
  <si>
    <t>RRP-BRA-05</t>
  </si>
  <si>
    <t>4D56UAU2129</t>
  </si>
  <si>
    <t>BLS23106</t>
  </si>
  <si>
    <t>18/10/2028</t>
  </si>
  <si>
    <t>18/10/2024</t>
  </si>
  <si>
    <t>AGUS EFENDI</t>
  </si>
  <si>
    <t>DT 23</t>
  </si>
  <si>
    <t>BM9830 DK</t>
  </si>
  <si>
    <t>PABRIKASI SELF LOADER</t>
  </si>
  <si>
    <t>RRP-TD-12</t>
  </si>
  <si>
    <t>MMBJNKL30JH051696</t>
  </si>
  <si>
    <t>23/10/2024</t>
  </si>
  <si>
    <t>4D56UAU1858</t>
  </si>
  <si>
    <t>BLS23103</t>
  </si>
  <si>
    <t>MJEFM8JNKCJM36479</t>
  </si>
  <si>
    <t>RRP-TD-13</t>
  </si>
  <si>
    <t>MMBJNKL30JH052139</t>
  </si>
  <si>
    <t>4D56UAU2185</t>
  </si>
  <si>
    <t>BLS10325</t>
  </si>
  <si>
    <t>B9112 ZBA</t>
  </si>
  <si>
    <t>HILUX 2.4G 4X4 M/T</t>
  </si>
  <si>
    <t>RRP-BRA-07</t>
  </si>
  <si>
    <t>MR0KB8CD4N1134187</t>
  </si>
  <si>
    <t>2GD1237941</t>
  </si>
  <si>
    <t>JKT119880</t>
  </si>
  <si>
    <t>DT 29</t>
  </si>
  <si>
    <t>BM9613 TX</t>
  </si>
  <si>
    <t>CHEVROLET</t>
  </si>
  <si>
    <t>COLORADO</t>
  </si>
  <si>
    <t>FARCO</t>
  </si>
  <si>
    <t>RRP-TD-14</t>
  </si>
  <si>
    <t>MJEFM8JNKBJM26077</t>
  </si>
  <si>
    <t>NORTH BANGKO</t>
  </si>
  <si>
    <t>BM8722 TX</t>
  </si>
  <si>
    <t>RRP-TD-15</t>
  </si>
  <si>
    <t>BM8631 TX</t>
  </si>
  <si>
    <t>RRP-TD-16</t>
  </si>
  <si>
    <t>BM8627 TX</t>
  </si>
  <si>
    <t>RRP-TD-17</t>
  </si>
  <si>
    <t>BM8763 TX</t>
  </si>
  <si>
    <t>RRP-TD-18</t>
  </si>
  <si>
    <t>KHAIZUL</t>
  </si>
  <si>
    <t>BM8628 TX</t>
  </si>
  <si>
    <t>RRP-TD-19</t>
  </si>
  <si>
    <t>BM8625 TX</t>
  </si>
  <si>
    <t>RRP-TD-20</t>
  </si>
  <si>
    <t>BM8653 TX</t>
  </si>
  <si>
    <t>RRP-TD-21</t>
  </si>
  <si>
    <t>LAURENSIUS SUKAFELOR S. MAHA</t>
  </si>
  <si>
    <t>BM9609 TX</t>
  </si>
  <si>
    <t>BM8624 TX</t>
  </si>
  <si>
    <t>RRP-TD-22</t>
  </si>
  <si>
    <t>RRP-BRA-08</t>
  </si>
  <si>
    <t>Surveillance (Randy Anugrah)</t>
  </si>
  <si>
    <t>BM9831 DK</t>
  </si>
  <si>
    <t>SURVEILLANCE BANGKO</t>
  </si>
  <si>
    <t>B1095 ZKX</t>
  </si>
  <si>
    <t>RRP-TD-23</t>
  </si>
  <si>
    <t>KIJANG INNOVA 2.4G M/T</t>
  </si>
  <si>
    <t>MMBJNKL30JH051958</t>
  </si>
  <si>
    <t>4D56UAU1770</t>
  </si>
  <si>
    <t>BLS23100</t>
  </si>
  <si>
    <t>MHFJB8EM4N1104876</t>
  </si>
  <si>
    <t>2GD1228679</t>
  </si>
  <si>
    <t>ZAHAR</t>
  </si>
  <si>
    <t>DOKUMENTASI</t>
  </si>
  <si>
    <t>SAMPING KIRI</t>
  </si>
  <si>
    <t>WIDHO ANDISTAMA</t>
  </si>
  <si>
    <t>SAMPING KANAN</t>
  </si>
  <si>
    <t>RRP-TD-24</t>
  </si>
  <si>
    <t>MMBJNKL30JH052294</t>
  </si>
  <si>
    <t>4D56UAU2483</t>
  </si>
  <si>
    <t>BSL23102</t>
  </si>
  <si>
    <t>NANDA PUTRA CANIAGO</t>
  </si>
  <si>
    <t>BM8654 TX</t>
  </si>
  <si>
    <t>RRP-TD-25</t>
  </si>
  <si>
    <t>JANTO MAROLOAN TUA PANDIANGAN</t>
  </si>
  <si>
    <t>BM9611 TX</t>
  </si>
  <si>
    <t>RRP-BRA-09</t>
  </si>
  <si>
    <t>SURVEILLANCE DURI</t>
  </si>
  <si>
    <t>BM9614 TX</t>
  </si>
  <si>
    <t>JONSON SILITONGA</t>
  </si>
  <si>
    <t>RRP-BRA-10</t>
  </si>
  <si>
    <t>BM9615 TX</t>
  </si>
  <si>
    <t>RRP-BRA-11</t>
  </si>
  <si>
    <t>BM9616 TX</t>
  </si>
  <si>
    <t>RRP-BRA-12</t>
  </si>
  <si>
    <t>E 8261 PX</t>
  </si>
  <si>
    <t>RRP-BRA-13</t>
  </si>
  <si>
    <t>Bulldozer D85E SS</t>
  </si>
  <si>
    <t xml:space="preserve"> ABDUL RAIS </t>
  </si>
  <si>
    <t>E 8264 PX</t>
  </si>
  <si>
    <t>RRP-BRA-14</t>
  </si>
  <si>
    <t>E 8265 PX</t>
  </si>
  <si>
    <t>RRP-BRA-15</t>
  </si>
  <si>
    <t>RRP-BRA-16</t>
  </si>
  <si>
    <t>MRODB8CD1J0177460</t>
  </si>
  <si>
    <t>2KD4483619</t>
  </si>
  <si>
    <t>PBR96327</t>
  </si>
  <si>
    <t>RIA IRAWAN</t>
  </si>
  <si>
    <t>BM8443 TX</t>
  </si>
  <si>
    <t>unit masih di duri tinggal ambil</t>
  </si>
  <si>
    <t>RRP-BRA-17</t>
  </si>
  <si>
    <t>MR0DB8CD1J0178155</t>
  </si>
  <si>
    <t>2GD0513415</t>
  </si>
  <si>
    <t>PBR94997</t>
  </si>
  <si>
    <t>BM8444 TX</t>
  </si>
  <si>
    <t>RRP-BRA-18</t>
  </si>
  <si>
    <t>MR0DB8CD6J0178443</t>
  </si>
  <si>
    <t>2GD4541984</t>
  </si>
  <si>
    <t>PBR95004</t>
  </si>
  <si>
    <t>BM9617 TX</t>
  </si>
  <si>
    <t>RRP-BRA-19</t>
  </si>
  <si>
    <t>BH 8097 EM</t>
  </si>
  <si>
    <t>SEDAYU CITRA MOBIL</t>
  </si>
  <si>
    <t>RRP-BRA-20</t>
  </si>
  <si>
    <t>BM8493 TW</t>
  </si>
  <si>
    <t>RRP-BRA-21</t>
  </si>
  <si>
    <t>BM9304 TW</t>
  </si>
  <si>
    <t>RRP-BRA-22</t>
  </si>
  <si>
    <t>BM9514 TW</t>
  </si>
  <si>
    <t>RRP-BRA-23</t>
  </si>
  <si>
    <t>B9101 ZBA</t>
  </si>
  <si>
    <t>RRP-BRA-24</t>
  </si>
  <si>
    <t>MR0KB8CD7N1134149</t>
  </si>
  <si>
    <t>2GD1236203</t>
  </si>
  <si>
    <t>JKT119884</t>
  </si>
  <si>
    <t>20/9/2028</t>
  </si>
  <si>
    <t>NOVA RIZAL</t>
  </si>
  <si>
    <t>B9110 ZBA</t>
  </si>
  <si>
    <t>RRP-BRA-25</t>
  </si>
  <si>
    <t>MR0KB8CD0N1134199</t>
  </si>
  <si>
    <t>2GD1238267</t>
  </si>
  <si>
    <t>JKT119883</t>
  </si>
  <si>
    <t>B9108 ZBA</t>
  </si>
  <si>
    <t>RRP-BRA-26</t>
  </si>
  <si>
    <t>MR0KB8CDXN1134095</t>
  </si>
  <si>
    <t>2GD1234595</t>
  </si>
  <si>
    <t>JKT119882</t>
  </si>
  <si>
    <t>B1097 ZKX</t>
  </si>
  <si>
    <t>RRP-BRA-27</t>
  </si>
  <si>
    <t>MHFJB8EMXN1104798</t>
  </si>
  <si>
    <t>2GD0071266</t>
  </si>
  <si>
    <t>BRA-44</t>
  </si>
  <si>
    <t>B9109 ZBA</t>
  </si>
  <si>
    <t>HILUX 2.4G 4X4 M/T (SILVER METALIK)</t>
  </si>
  <si>
    <t>MR0KB8CD0N1135577</t>
  </si>
  <si>
    <t>2GD1263442</t>
  </si>
  <si>
    <t>B9107 ZBA</t>
  </si>
  <si>
    <t>HILUX 2.4G 4X4 M/T (HITAM METALIK)</t>
  </si>
  <si>
    <t>MR0KB8CD1N1135314</t>
  </si>
  <si>
    <t>2GD1258669</t>
  </si>
  <si>
    <t>B9105 ZBA</t>
  </si>
  <si>
    <t>MR0KB8CD3N1134424</t>
  </si>
  <si>
    <t>2GD5261280</t>
  </si>
  <si>
    <t>B9103 ZBA</t>
  </si>
  <si>
    <t>MR0KB8CD5N1134693</t>
  </si>
  <si>
    <t>2GD1252336</t>
  </si>
  <si>
    <t>B9114 ZBA</t>
  </si>
  <si>
    <t>MR0KB8CD0N1135269</t>
  </si>
  <si>
    <t>2GD5269655</t>
  </si>
  <si>
    <t>B9113 ZBA</t>
  </si>
  <si>
    <t>MR0KB8CD5N1136742</t>
  </si>
  <si>
    <t>2GD1271966</t>
  </si>
  <si>
    <t>DEP.20220974</t>
  </si>
  <si>
    <t>B9115 ZBA</t>
  </si>
  <si>
    <t>MR0KB8CD8N1136492</t>
  </si>
  <si>
    <t>2GD1270125</t>
  </si>
  <si>
    <t>DEP.20220972</t>
  </si>
  <si>
    <t>B9116 ZBA</t>
  </si>
  <si>
    <t>MR0KB8CD2N1136309</t>
  </si>
  <si>
    <t>2GD5281582</t>
  </si>
  <si>
    <t>DEP.20220970</t>
  </si>
  <si>
    <t>B9117 ZBA</t>
  </si>
  <si>
    <t>HILUX 2.4G 4X4 M/T (ABU-ABU METALIK)</t>
  </si>
  <si>
    <t>MR0KB8CD4N1136442</t>
  </si>
  <si>
    <t>2GD1269488</t>
  </si>
  <si>
    <t>DEP.20220973</t>
  </si>
  <si>
    <t>B9121 ZBA</t>
  </si>
  <si>
    <t>MR0KB8CD7N1136404</t>
  </si>
  <si>
    <t>2GD5282315</t>
  </si>
  <si>
    <t>DEP.20220975</t>
  </si>
  <si>
    <t>B9123 ZBA</t>
  </si>
  <si>
    <t>28/9/2028</t>
  </si>
  <si>
    <t>MR0KB8CD9N1136128</t>
  </si>
  <si>
    <t>2GD5280129</t>
  </si>
  <si>
    <t>DEP.20220971</t>
  </si>
  <si>
    <t>28/9/2024</t>
  </si>
  <si>
    <t xml:space="preserve">RAFIKA DURI </t>
  </si>
  <si>
    <t>B9129 ZBA</t>
  </si>
  <si>
    <t>MR0KB8CD6N1137995</t>
  </si>
  <si>
    <t>2GD1285521</t>
  </si>
  <si>
    <t>B9134 ZBA</t>
  </si>
  <si>
    <t>MR0KB8CD4N1138532</t>
  </si>
  <si>
    <t>2GD5315030</t>
  </si>
  <si>
    <t>B9127 ZBA</t>
  </si>
  <si>
    <t>MR0KB8CD5N1138541</t>
  </si>
  <si>
    <t>2GD5315163</t>
  </si>
  <si>
    <t>19/12/2027</t>
  </si>
  <si>
    <t>B9125 ZBA</t>
  </si>
  <si>
    <t>19/12/2023</t>
  </si>
  <si>
    <t>MR0KB8CDXN1138325</t>
  </si>
  <si>
    <t>2GD1294585</t>
  </si>
  <si>
    <t>B9128 ZBA</t>
  </si>
  <si>
    <t>MR0KB8CD5N1138278</t>
  </si>
  <si>
    <t>2GD1293098</t>
  </si>
  <si>
    <t>B9130 ZBA</t>
  </si>
  <si>
    <t>MR0KB8CD2N1138299</t>
  </si>
  <si>
    <t>2GD1293579</t>
  </si>
  <si>
    <t>B9147 ZBA</t>
  </si>
  <si>
    <t>MR0KB8CDIN1138214</t>
  </si>
  <si>
    <t>2GD5305035</t>
  </si>
  <si>
    <t>B9132 ZBA</t>
  </si>
  <si>
    <t>DI RENTAL KE PAK JUMARNO</t>
  </si>
  <si>
    <t>MR0KB8CD6N1137818</t>
  </si>
  <si>
    <t>2GD1281754</t>
  </si>
  <si>
    <t>JAKARTA (UNIT)</t>
  </si>
  <si>
    <t>28/2/2028</t>
  </si>
  <si>
    <t>28/2/2024</t>
  </si>
  <si>
    <t>STANBY DI DURI</t>
  </si>
  <si>
    <t>AHMAD RAFIK HASIBUAN</t>
  </si>
  <si>
    <t>MR0KB8CD2N1137539</t>
  </si>
  <si>
    <t>2GD1278660</t>
  </si>
  <si>
    <t>B9141 ZBA</t>
  </si>
  <si>
    <t>MR0KB8CDIN1137788</t>
  </si>
  <si>
    <t>2GD1281243</t>
  </si>
  <si>
    <t>B9139 ZBA</t>
  </si>
  <si>
    <t>MR0KB8CDXN1137966</t>
  </si>
  <si>
    <t>2GD1282278</t>
  </si>
  <si>
    <t>B9146 ZBA</t>
  </si>
  <si>
    <t>MR0KB8CD8N1137836</t>
  </si>
  <si>
    <t>2GD1281182</t>
  </si>
  <si>
    <t>B9140 ZBA</t>
  </si>
  <si>
    <t>MR0KB8CD9N1137909</t>
  </si>
  <si>
    <t>2GD1282086</t>
  </si>
  <si>
    <t>MHMFN62FWKK001109</t>
  </si>
  <si>
    <t>18/6/2026</t>
  </si>
  <si>
    <t>18/6/2024</t>
  </si>
  <si>
    <t>B9138 ZBA</t>
  </si>
  <si>
    <t>MR0KB8CD7N1137794</t>
  </si>
  <si>
    <t>2GD1280693</t>
  </si>
  <si>
    <t>MR0KB8CDGN1137771</t>
  </si>
  <si>
    <t>2GD1281207</t>
  </si>
  <si>
    <t>B9142 ZBA</t>
  </si>
  <si>
    <t>MR0KB8CD7N1138508</t>
  </si>
  <si>
    <t>2GD5313589</t>
  </si>
  <si>
    <t>B9148 ZBA</t>
  </si>
  <si>
    <t>DEDI SENTIAJI</t>
  </si>
  <si>
    <t>MR0KB8CD5N1138006</t>
  </si>
  <si>
    <t>2GD5298698</t>
  </si>
  <si>
    <t>B9133 ZBA</t>
  </si>
  <si>
    <t>Kendaraan/Alat Berat</t>
  </si>
  <si>
    <t>Cicilan Leasing</t>
  </si>
  <si>
    <t>STANBY DI PEKANBARU</t>
  </si>
  <si>
    <t>Harga Sewa</t>
  </si>
  <si>
    <t>MROKB8CD4N1137820</t>
  </si>
  <si>
    <t>Agustus</t>
  </si>
  <si>
    <t>2GD1281537</t>
  </si>
  <si>
    <t>September</t>
  </si>
  <si>
    <t>Oktober</t>
  </si>
  <si>
    <t>Januari</t>
  </si>
  <si>
    <t>di Pekanbaru</t>
  </si>
  <si>
    <t>Februari</t>
  </si>
  <si>
    <t>Maret</t>
  </si>
  <si>
    <t>April</t>
  </si>
  <si>
    <t>MROKB8CD7N1137486</t>
  </si>
  <si>
    <t>2GD1278446</t>
  </si>
  <si>
    <t>MJEFM8JN1JJE22567</t>
  </si>
  <si>
    <t>TITO ISWANTO</t>
  </si>
  <si>
    <t>Excavator PC 210-10M0/P1 S/N C01530</t>
  </si>
  <si>
    <t>Excavator PC 210-10M0/P1 S/N C01531</t>
  </si>
  <si>
    <t>MJEFM8JN1HJE18635</t>
  </si>
  <si>
    <r>
      <rPr>
        <color rgb="FF1155CC"/>
        <u/>
      </rPr>
      <t>RECHECK DATA - Google Sheets</t>
    </r>
  </si>
  <si>
    <r>
      <rPr>
        <color rgb="FF1155CC"/>
        <u/>
      </rPr>
      <t>RECHECK DATA - Google Sheets</t>
    </r>
  </si>
  <si>
    <t>Excavator Caterpillar 320D S/N BZP03563</t>
  </si>
  <si>
    <t>SYAFRI</t>
  </si>
  <si>
    <t>MJEFM8JN1HJE18646</t>
  </si>
  <si>
    <t>RIO KURNIAWAN</t>
  </si>
  <si>
    <t>JUNAIDI</t>
  </si>
  <si>
    <t>Excavator Komatsu PC 200-8 M0/U S/N C17877</t>
  </si>
  <si>
    <t>Excavator Komatsu PC 200-8 S/N C19371</t>
  </si>
  <si>
    <t xml:space="preserve">AGUSTIAWAN </t>
  </si>
  <si>
    <t>Excavator Komatsu PC 75UU-3 S/N 30164</t>
  </si>
  <si>
    <t>Excavator CAT 320 GX new S/N</t>
  </si>
  <si>
    <t>DODI</t>
  </si>
  <si>
    <t>DAUD SULAIMAN</t>
  </si>
  <si>
    <t xml:space="preserve">IMSAR SIREGAR </t>
  </si>
  <si>
    <t>HERI ADOLF PANJAITAN</t>
  </si>
  <si>
    <t>UMAR HUSIN DALIMUNTHE</t>
  </si>
  <si>
    <t>Lokasi Project</t>
  </si>
  <si>
    <t>Keterangan</t>
  </si>
  <si>
    <t>Rusak</t>
  </si>
  <si>
    <t>Seksi 3</t>
  </si>
  <si>
    <t>Seksi 2</t>
  </si>
  <si>
    <t>Seksi 1</t>
  </si>
  <si>
    <t>Junction</t>
  </si>
  <si>
    <t>STA 144</t>
  </si>
  <si>
    <t>STA 109</t>
  </si>
  <si>
    <t>Pekdum</t>
  </si>
  <si>
    <t>MRT</t>
  </si>
  <si>
    <t>PHR</t>
  </si>
  <si>
    <t>STA 2</t>
  </si>
  <si>
    <t>Indotek</t>
  </si>
  <si>
    <t>Sby Seksi 3</t>
  </si>
  <si>
    <t>Stanby</t>
  </si>
  <si>
    <t>Sby Seksi 2</t>
  </si>
  <si>
    <t>Sby Seksi 1</t>
  </si>
  <si>
    <t>Sby Junction</t>
  </si>
  <si>
    <t>Sby STA 144</t>
  </si>
  <si>
    <t>Sby STA 109</t>
  </si>
  <si>
    <t>Sby Pekbang</t>
  </si>
  <si>
    <t>Sby MRT</t>
  </si>
  <si>
    <t>Sby PHR</t>
  </si>
  <si>
    <t>Sby STA 2</t>
  </si>
  <si>
    <t>Sby Indotek</t>
  </si>
  <si>
    <t>Other</t>
  </si>
  <si>
    <t>Sby Pekdum</t>
  </si>
  <si>
    <t>RJT</t>
  </si>
  <si>
    <t>TBM</t>
  </si>
  <si>
    <t>KBB</t>
  </si>
  <si>
    <t>PEP</t>
  </si>
  <si>
    <t>MDN22183591</t>
  </si>
  <si>
    <t>SN/No Mesin/No Polisi</t>
  </si>
  <si>
    <t>Harga Sewa Proyek</t>
  </si>
  <si>
    <t>Total Cicilan</t>
  </si>
  <si>
    <t>Total Agustus</t>
  </si>
  <si>
    <t>Total September</t>
  </si>
  <si>
    <t>Total Oktober</t>
  </si>
  <si>
    <t>Total Januari</t>
  </si>
  <si>
    <t>Total Februari</t>
  </si>
  <si>
    <t>Total Maret</t>
  </si>
  <si>
    <t>APRIL</t>
  </si>
  <si>
    <t xml:space="preserve">TOTAL APRIL </t>
  </si>
  <si>
    <t>MEI</t>
  </si>
  <si>
    <t xml:space="preserve">AMAD JUNI HARDI </t>
  </si>
  <si>
    <t>TOTAL MEI</t>
  </si>
  <si>
    <t>JUNI</t>
  </si>
  <si>
    <t>TOTAL JUNI</t>
  </si>
  <si>
    <t>JULI</t>
  </si>
  <si>
    <t>Caterpillar 305.5E2 Hydraulic Excavator</t>
  </si>
  <si>
    <t>TOTAL JULI</t>
  </si>
  <si>
    <t>AGUSTUS</t>
  </si>
  <si>
    <t>TOTAL AGUSTUS</t>
  </si>
  <si>
    <t>SEPTEMBER</t>
  </si>
  <si>
    <t>TOTAL SEPTEMBER</t>
  </si>
  <si>
    <t>OKTOBER</t>
  </si>
  <si>
    <t>Total OKTOBER</t>
  </si>
  <si>
    <t>NOVEMBER</t>
  </si>
  <si>
    <t>Total NOVEMBER</t>
  </si>
  <si>
    <t>SUKERNO</t>
  </si>
  <si>
    <t>Pekbang</t>
  </si>
  <si>
    <t>ISMAIL</t>
  </si>
  <si>
    <t>BULDOZER</t>
  </si>
  <si>
    <t>Bulldozer Caterpillar D6G</t>
  </si>
  <si>
    <t>TRADO DAN TRUCK</t>
  </si>
  <si>
    <t>Bulldozer Komatsu D70LE-8</t>
  </si>
  <si>
    <t>Bulldozer Caterpillar D6G XL</t>
  </si>
  <si>
    <t xml:space="preserve">13 JULI 2024 </t>
  </si>
  <si>
    <t>HARTONO</t>
  </si>
  <si>
    <t>ON PROSES</t>
  </si>
  <si>
    <t>Bulldozer CAT D6g XL</t>
  </si>
  <si>
    <t>BK9217 CA</t>
  </si>
  <si>
    <t>Excavator (1) Komatsu PC 210 (1 unit)</t>
  </si>
  <si>
    <t>Bulldozer CAT D6R</t>
  </si>
  <si>
    <t xml:space="preserve">HERMAN SYAHPUTRA </t>
  </si>
  <si>
    <t xml:space="preserve">SUPRIADI </t>
  </si>
  <si>
    <t>BM1707 DN</t>
  </si>
  <si>
    <t>LEO</t>
  </si>
  <si>
    <t>Bomag Single Drum Compactor BW211D-40</t>
  </si>
  <si>
    <t>Bomag Single Drum Compactor BW211D-40SL</t>
  </si>
  <si>
    <t>TOYOTA HILUX G</t>
  </si>
  <si>
    <t>BM8444TX</t>
  </si>
  <si>
    <t>Pak Zahrial</t>
  </si>
  <si>
    <t>HI2</t>
  </si>
  <si>
    <t>FR1</t>
  </si>
  <si>
    <t xml:space="preserve">EX PAK AAN </t>
  </si>
  <si>
    <t>COMPACTOR DRUM CAT CS533E</t>
  </si>
  <si>
    <t>17/03/2022</t>
  </si>
  <si>
    <t>pekanbaru</t>
  </si>
  <si>
    <r>
      <rPr>
        <rFont val="Calibri, sans-serif"/>
        <color theme="1"/>
        <sz val="11.0"/>
      </rPr>
      <t>BM8430QK</t>
    </r>
  </si>
  <si>
    <t>Excavator (2) Komatsu PC 210 (1 unit)</t>
  </si>
  <si>
    <t>C01530</t>
  </si>
  <si>
    <t>Bomag Single Drum BW211D-40</t>
  </si>
  <si>
    <t xml:space="preserve">Napitupulu </t>
  </si>
  <si>
    <t>BM9281 XX</t>
  </si>
  <si>
    <t>BG 1392 PD</t>
  </si>
  <si>
    <t>MB1</t>
  </si>
  <si>
    <t>Imron</t>
  </si>
  <si>
    <t>PKU</t>
  </si>
  <si>
    <t>M3</t>
  </si>
  <si>
    <t>Bomag Single Foot Compactor BW211D-40S6</t>
  </si>
  <si>
    <t xml:space="preserve">Bomag Single Foot Compactor BW211D-40 
</t>
  </si>
  <si>
    <t>Compactor Single Foot Cat CS10GC</t>
  </si>
  <si>
    <t>Excavator Caterpillar 320D (2012)</t>
  </si>
  <si>
    <t>GREDER</t>
  </si>
  <si>
    <t>Greder Cat 120 K</t>
  </si>
  <si>
    <t>Dump Truck HINO RANGER-FM 260 JD DT 9884 JE</t>
  </si>
  <si>
    <t>Dump Truck HINO RANGER-FM 260 JD DT 9883 JE</t>
  </si>
  <si>
    <t>Dump Truck HINO FM 260 JD BM9237 JU</t>
  </si>
  <si>
    <t>Dump Truck HINO FM 260 JD BM9239 JU</t>
  </si>
  <si>
    <t>Dump Truck HINO FM 260 JD BM9252 JU</t>
  </si>
  <si>
    <t>Excavator Komatsu PC200-8M0 (2021)</t>
  </si>
  <si>
    <t>Dump Truck MITSUBISHI/FN 527 ML E 9216 hc</t>
  </si>
  <si>
    <t>Dump Truck MITSUBISHI</t>
  </si>
  <si>
    <t>Dump Truck HINO LOHAN 500 FM 260 JD B9115PYX</t>
  </si>
  <si>
    <t>Dump Truck HINO LOHAN 500 FM 260 JD C</t>
  </si>
  <si>
    <t>Dump Truck HINO LOHAN 500 FM 260 JD B9121PYX</t>
  </si>
  <si>
    <t>Excavator Komatsu PC200-8M0 (2017)</t>
  </si>
  <si>
    <t>Dump Truck HINO LOHAN 500 FM 260 JD B9122PYX</t>
  </si>
  <si>
    <t>Dump Truck-- BM9079 TU</t>
  </si>
  <si>
    <t>Dump Truck -- B9701PYW</t>
  </si>
  <si>
    <t>Dump Truck-- B9892PYW</t>
  </si>
  <si>
    <t>Exca PC 75 US</t>
  </si>
  <si>
    <t>Dump Truck Hino B9642KYW (2018)</t>
  </si>
  <si>
    <t>Dump Truck Hino B9644KYW (2018)</t>
  </si>
  <si>
    <t>Dump Truck FUSO B9683KYW (2018)</t>
  </si>
  <si>
    <t>Dump Truck Hino BM9420 DU (2012)</t>
  </si>
  <si>
    <t>Dump Truck FUSO BM8432 ZU</t>
  </si>
  <si>
    <t>Caterpillar 320GX Hidraulic Excavator</t>
  </si>
  <si>
    <t>SYW30164</t>
  </si>
  <si>
    <t>Komatsu Excavator PC200-10M0 CE Tahun 2022</t>
  </si>
  <si>
    <t>Dumo Truck Fuso</t>
  </si>
  <si>
    <t>Dump Truck Fuso</t>
  </si>
  <si>
    <t>Dump Truck (30) BG 8367 IJ</t>
  </si>
  <si>
    <t>Dump Truck (31) B9136PYX</t>
  </si>
  <si>
    <t>MOBIL</t>
  </si>
  <si>
    <t>Caterpillar 320GC Hidraulic Excavator</t>
  </si>
  <si>
    <t>TOYOTA AVANZA</t>
  </si>
  <si>
    <t>SUZUKI/NEW CARRY PU FD AC PS</t>
  </si>
  <si>
    <t>MOBIL TANKI AIR / Water Tank</t>
  </si>
  <si>
    <t>Kijang Pickup</t>
  </si>
  <si>
    <t>Toyota Innova 2.4 G AT DSL</t>
  </si>
  <si>
    <t>Toyota Innova Reborn Type G thn 2022 - HO</t>
  </si>
  <si>
    <t>Mobil Fuso TRADO</t>
  </si>
  <si>
    <t>Isuzu Panther Pickup</t>
  </si>
  <si>
    <t>Ford Ranger - HO</t>
  </si>
  <si>
    <t>Beat</t>
  </si>
  <si>
    <t>MOBIL PHR</t>
  </si>
  <si>
    <t>Totoya Hilux E 4x4 MT Thn 2018</t>
  </si>
  <si>
    <t>Mitsubishi Triton HDX Thn 2018</t>
  </si>
  <si>
    <t>Mitsubishi Triton 2.5L DC GLS (4x4) M/T Thn 2018</t>
  </si>
  <si>
    <t>DBCHO366</t>
  </si>
  <si>
    <t>Toyota All New Avanza 1.3 E M/T thn 2022</t>
  </si>
  <si>
    <t>Kijang Innova 2.4 G M/T DSL 2022</t>
  </si>
  <si>
    <t>Toyota Hilux DCDOuble Cabin 2.4 (4x4) DSL M/T</t>
  </si>
  <si>
    <t>TOTAL STATION</t>
  </si>
  <si>
    <t>E 17079</t>
  </si>
  <si>
    <t>TOTAL Alat Berat dan Mobil</t>
  </si>
  <si>
    <t>TOTAL Mobil PHR</t>
  </si>
  <si>
    <t>Total Kerugian Alat Rusak</t>
  </si>
  <si>
    <t>Biaya Repair Alat</t>
  </si>
  <si>
    <t>Overhead</t>
  </si>
  <si>
    <t>E17080</t>
  </si>
  <si>
    <t>E17081</t>
  </si>
  <si>
    <t>E217082</t>
  </si>
  <si>
    <t>Bulldozer Caterpillar D6G (2008)</t>
  </si>
  <si>
    <t>Bulldozer Komatsu D70 LE-8</t>
  </si>
  <si>
    <t>Bulldozer Caterpillar D6G (2012)</t>
  </si>
  <si>
    <t>Bulldozer Komatsu D85ESS2</t>
  </si>
  <si>
    <t>Caterpillar/Buldozer D6G2</t>
  </si>
  <si>
    <t>Dozer</t>
  </si>
  <si>
    <t>Breaker 01</t>
  </si>
  <si>
    <t>BOMAG Single Drum COMPACTORS BW211D-40/S2</t>
  </si>
  <si>
    <t>Bomag Drum 01</t>
  </si>
  <si>
    <t>BOMAG Single Drum COMPACTORS BW211D-40/S1</t>
  </si>
  <si>
    <t>Bomag Drum 02</t>
  </si>
  <si>
    <t>BOMAG Single Drum Pad foot BW211D-40/S2</t>
  </si>
  <si>
    <t>Bomag Drum 03</t>
  </si>
  <si>
    <t>BOMAG Single Drum COMPACTORS BW211D-40SL/P1</t>
  </si>
  <si>
    <t>Bomag Drum 04</t>
  </si>
  <si>
    <t>JL06876</t>
  </si>
  <si>
    <t>BOMAG Single Drum Pad foot BW211D-40SL/P3</t>
  </si>
  <si>
    <t>Bomag Drum 05</t>
  </si>
  <si>
    <t>BOMAG Vibratory Roller BW211D-40SL/P1</t>
  </si>
  <si>
    <t>Bomag Drum 06</t>
  </si>
  <si>
    <t>Bomag Padfoot 01</t>
  </si>
  <si>
    <t>Bomag Vibratory Roller BW211D-40</t>
  </si>
  <si>
    <t>Bomag Padfoot 02</t>
  </si>
  <si>
    <t>Caterpillar Vibratory Soil Compactor CS10GC</t>
  </si>
  <si>
    <t>Bomag Padfoot 03</t>
  </si>
  <si>
    <t>Bomag Padfoot 04</t>
  </si>
  <si>
    <t>TT8F00361</t>
  </si>
  <si>
    <t>Greder 01</t>
  </si>
  <si>
    <t>ZN01229</t>
  </si>
  <si>
    <t>Dump Truck (1) Hino FM 260JD</t>
  </si>
  <si>
    <t>DT 9884 JE</t>
  </si>
  <si>
    <t>Dump Truck (2) Hino FM 260JD</t>
  </si>
  <si>
    <t>DT 9883 JE</t>
  </si>
  <si>
    <t>Dump Truck (3) Hino Lohan FM</t>
  </si>
  <si>
    <t>DT 03</t>
  </si>
  <si>
    <t>Dump Truck (4) Hino Lohan FM</t>
  </si>
  <si>
    <t>Dump Truck (5) Hino Lohan FM</t>
  </si>
  <si>
    <t>Dump Trcuk (6) FUSO MITSUBHISI</t>
  </si>
  <si>
    <t>DT 06</t>
  </si>
  <si>
    <t>Dump Trcuk (7) FUSO MITSUBHISI</t>
  </si>
  <si>
    <t>Dump Trcuk (8) FUSO MITSUBHISI</t>
  </si>
  <si>
    <t>Dump Trcuk (9) HINO DUMPER TR TRO</t>
  </si>
  <si>
    <t>B9115PYX</t>
  </si>
  <si>
    <t>Dump Trcuk (10) HINO DUMPER TR TRO</t>
  </si>
  <si>
    <t>DT 10</t>
  </si>
  <si>
    <t>B9116PYX</t>
  </si>
  <si>
    <t>Dump Trcuk (11) HINO DUMPER TR TRO</t>
  </si>
  <si>
    <t>B9121PYX</t>
  </si>
  <si>
    <t>Dump Trcuk (12) HINO DUMPER TR TRO</t>
  </si>
  <si>
    <t>B9122PYX</t>
  </si>
  <si>
    <t>Dump Trcuk (13) Hino Ranger FM260JD</t>
  </si>
  <si>
    <t>Dump Trcuk (14) Hino Ranger FM260JD</t>
  </si>
  <si>
    <t>Dump Trcuk (15) Hino Ranger FM260JD</t>
  </si>
  <si>
    <t>Dump Truck (16) Hino FM260JD</t>
  </si>
  <si>
    <t>Dump Truck (17) Hino FM260JD</t>
  </si>
  <si>
    <t>Dump Truck (18) BM9079 TU</t>
  </si>
  <si>
    <t>Dump Truck (19) Hino BM9420 DU</t>
  </si>
  <si>
    <t>Dump Truck (20) FUSO MITSUBISHI</t>
  </si>
  <si>
    <t>Dump Truck (21) Hino B9167 UYY</t>
  </si>
  <si>
    <t>Dump Truck HINO B9167 UYY</t>
  </si>
  <si>
    <t>DT 21</t>
  </si>
  <si>
    <t>Dump Truck (22) Hino B9166 UYY</t>
  </si>
  <si>
    <t>Dump Truck HINO B9313 UYW</t>
  </si>
  <si>
    <t>DT 22</t>
  </si>
  <si>
    <t>Dump Truck (23) Hino B9313 UYW</t>
  </si>
  <si>
    <t>Dump Truck HINO DD 9692 XV</t>
  </si>
  <si>
    <t>DD 9692 XV</t>
  </si>
  <si>
    <t>Dump Truck (24) Hino DD 9692 XV</t>
  </si>
  <si>
    <t>Dump Truck HINO DD 9902 XV</t>
  </si>
  <si>
    <t>DD 9902 XV</t>
  </si>
  <si>
    <t>Dump Truck (25) Hino DD 9902 XV</t>
  </si>
  <si>
    <t>Dump Truck (25) HinoB9166 UYY</t>
  </si>
  <si>
    <t>DT 25</t>
  </si>
  <si>
    <t>Dump Truck (26) Hino</t>
  </si>
  <si>
    <t>Dump Truck (26) Hino B9867 UYX</t>
  </si>
  <si>
    <t>DD 9892 XV</t>
  </si>
  <si>
    <t>Dump Truck (27) Hino</t>
  </si>
  <si>
    <t>Dump Truck (27) Hino B9167 UYY</t>
  </si>
  <si>
    <t>DT 27</t>
  </si>
  <si>
    <t>Dump Truck (28)</t>
  </si>
  <si>
    <t>Dump Truck (28) BM8433 ZU</t>
  </si>
  <si>
    <t>DT 28</t>
  </si>
  <si>
    <t xml:space="preserve">BM8433 ZU </t>
  </si>
  <si>
    <t>Dump Truck (29) B9613 TYT</t>
  </si>
  <si>
    <t>BM9313 UTW</t>
  </si>
  <si>
    <t>B9136PYX</t>
  </si>
  <si>
    <t>BM8919 SH</t>
  </si>
  <si>
    <t>BK8679RY</t>
  </si>
  <si>
    <t>Mobil Toyota Innova 2.4 G AT DSL</t>
  </si>
  <si>
    <t>Toyota Innova Reborn Type G thn 2022</t>
  </si>
  <si>
    <t>Ford Ranger</t>
  </si>
  <si>
    <t xml:space="preserve">TRITON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</si>
</sst>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#,##0;(#,##0)"/>
    <numFmt numFmtId="165" formatCode="#,##0.00;(#,##0.00)"/>
    <numFmt numFmtId="166" formatCode="d mmmm yyyy"/>
    <numFmt numFmtId="167" formatCode="M/d/yyyy"/>
    <numFmt numFmtId="168" formatCode="dd mmmm yyyy"/>
    <numFmt numFmtId="169" formatCode="dd-mmm-yy"/>
    <numFmt numFmtId="170" formatCode="d-mmm-yy"/>
    <numFmt numFmtId="171" formatCode="m/d/yyyy"/>
    <numFmt numFmtId="172" formatCode="[$Rp]#,##0"/>
    <numFmt numFmtId="173" formatCode="mm/dd/yyyy"/>
    <numFmt numFmtId="174" formatCode="d mmm yyyy"/>
    <numFmt numFmtId="175" formatCode="dd/mm/yyyy"/>
    <numFmt numFmtId="176" formatCode="dd-mmmm-yyyy"/>
    <numFmt numFmtId="177" formatCode="d-mmm-yyyy"/>
    <numFmt numFmtId="178" formatCode="dd-mmm-yyyy"/>
    <numFmt numFmtId="179" formatCode="d-mmmm-yyyy"/>
    <numFmt numFmtId="180" formatCode="_-* #,##0_-;\-* #,##0_-;_-* &quot;-&quot;_-;_-@"/>
  </numFmts>
  <fonts count="232">
    <font>
      <sz val="11.0"/>
      <color theme="1"/>
      <name val="Calibri"/>
      <scheme val="minor"/>
    </font>
    <font>
      <color theme="1"/>
      <name val="Calibri"/>
      <scheme val="minor"/>
    </font>
    <font>
      <b/>
      <sz val="21.0"/>
      <color theme="1"/>
      <name val="Calibri"/>
      <scheme val="minor"/>
    </font>
    <font>
      <b/>
      <sz val="18.0"/>
      <color rgb="FFFFFFFF"/>
      <name val="Calibri"/>
    </font>
    <font>
      <i/>
      <color rgb="FF5B6574"/>
      <name val="Calibri"/>
    </font>
    <font>
      <b/>
      <sz val="24.0"/>
      <color theme="1"/>
      <name val="Calibri"/>
      <scheme val="minor"/>
    </font>
    <font>
      <b/>
      <sz val="13.0"/>
      <color theme="1"/>
      <name val="Calibri"/>
      <scheme val="minor"/>
    </font>
    <font>
      <color rgb="FFFFFFFF"/>
      <name val="Calibri"/>
    </font>
    <font>
      <sz val="9.0"/>
      <color rgb="FF5B6574"/>
      <name val="Calibri"/>
    </font>
    <font>
      <b/>
      <color rgb="FFFFFFFF"/>
      <name val="Calibri"/>
    </font>
    <font>
      <sz val="11.0"/>
      <color rgb="FFFFFFFF"/>
      <name val="Calibri"/>
    </font>
    <font/>
    <font>
      <sz val="11.0"/>
      <color theme="0"/>
      <name val="Calibri"/>
    </font>
    <font>
      <color rgb="FFFFFFFF"/>
      <name val="Calibri"/>
      <scheme val="minor"/>
    </font>
    <font>
      <color rgb="FF000000"/>
      <name val="Calibri"/>
    </font>
    <font>
      <b/>
      <sz val="24.0"/>
      <color rgb="FFFFFFFF"/>
      <name val="Calibri"/>
      <scheme val="minor"/>
    </font>
    <font>
      <color theme="0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b/>
      <color rgb="FF000000"/>
      <name val="Calibri"/>
      <scheme val="minor"/>
    </font>
    <font>
      <u/>
      <color rgb="FF0000FF"/>
      <name val="Calibri"/>
    </font>
    <font>
      <b/>
      <sz val="20.0"/>
      <color rgb="FFFFFFFF"/>
      <name val="Calibri"/>
    </font>
    <font>
      <u/>
      <sz val="11.0"/>
      <color rgb="FF000000"/>
      <name val="Calibri"/>
    </font>
    <font>
      <b/>
      <sz val="11.0"/>
      <color rgb="FFFFFFFF"/>
      <name val="Calibri"/>
    </font>
    <font>
      <u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00"/>
      <name val="Calibri"/>
    </font>
    <font>
      <u/>
      <sz val="11.0"/>
      <color rgb="FF000000"/>
      <name val="Calibri"/>
    </font>
    <font>
      <u/>
      <color rgb="FF000000"/>
      <name val="Calibri"/>
    </font>
    <font>
      <u/>
      <color rgb="FF0000FF"/>
      <name val="Calibri"/>
    </font>
    <font>
      <u/>
      <color rgb="FF0563C1"/>
      <name val="Calibri"/>
      <scheme val="minor"/>
    </font>
    <font>
      <u/>
      <sz val="11.0"/>
      <color rgb="FF000000"/>
      <name val="Calibri"/>
    </font>
    <font>
      <sz val="11.0"/>
      <color rgb="FF434343"/>
      <name val="Calibri"/>
    </font>
    <font>
      <u/>
      <sz val="11.0"/>
      <color rgb="FF0563C1"/>
      <name val="Calibri"/>
    </font>
    <font>
      <u/>
      <color rgb="FF0563C1"/>
      <name val="Calibri"/>
    </font>
    <font>
      <u/>
      <color rgb="FF000000"/>
      <name val="Calibri"/>
    </font>
    <font>
      <u/>
      <color rgb="FF0000FF"/>
      <name val="Calibri"/>
    </font>
    <font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b/>
      <sz val="13.0"/>
      <color rgb="FF000000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1.0"/>
      <color rgb="FF000000"/>
      <name val="Calibri"/>
      <scheme val="minor"/>
    </font>
    <font>
      <sz val="12.0"/>
      <color rgb="FF000000"/>
      <name val="Calibri"/>
      <scheme val="minor"/>
    </font>
    <font>
      <u/>
      <sz val="11.0"/>
      <color rgb="FF0563C1"/>
    </font>
    <font>
      <u/>
      <sz val="11.0"/>
      <color rgb="FF0000FF"/>
      <name val="Calibri"/>
    </font>
    <font>
      <u/>
      <sz val="11.0"/>
      <color rgb="FF0563C1"/>
      <name val="Calibri"/>
    </font>
    <font>
      <color rgb="FF000000"/>
      <name val="Calibri"/>
      <scheme val="minor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2.0"/>
      <color rgb="FF0563C1"/>
    </font>
    <font>
      <u/>
      <sz val="11.0"/>
      <color rgb="FF0000FF"/>
      <name val="Calibri"/>
    </font>
    <font>
      <u/>
      <sz val="12.0"/>
      <color rgb="FF0000FF"/>
    </font>
    <font>
      <u/>
      <sz val="11.0"/>
      <color rgb="FF0563C1"/>
      <name val="Calibri"/>
    </font>
    <font>
      <u/>
      <sz val="11.0"/>
      <color rgb="FF0000FF"/>
      <name val="Calibri"/>
    </font>
    <font>
      <b/>
      <sz val="23.0"/>
      <color rgb="FFFFFFFF"/>
      <name val="Calibri"/>
      <scheme val="minor"/>
    </font>
    <font>
      <b/>
      <sz val="12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color rgb="FF000000"/>
      <name val="Calibri"/>
      <scheme val="minor"/>
    </font>
    <font>
      <u/>
      <color rgb="FF000000"/>
      <name val="Calibri"/>
      <scheme val="minor"/>
    </font>
    <font>
      <u/>
      <sz val="11.0"/>
      <color theme="1"/>
      <name val="Calibri"/>
    </font>
    <font>
      <b/>
      <sz val="11.0"/>
      <color theme="1"/>
      <name val="Calibri"/>
    </font>
    <font>
      <u/>
      <color rgb="FF0563C1"/>
    </font>
    <font>
      <u/>
      <sz val="11.0"/>
      <color rgb="FF0563C1"/>
      <name val="Calibri"/>
    </font>
    <font>
      <u/>
      <sz val="11.0"/>
      <color rgb="FF0563C1"/>
      <name val="Calibri"/>
    </font>
    <font>
      <sz val="10.0"/>
      <color theme="1"/>
      <name val="Calibri"/>
    </font>
    <font>
      <u/>
      <color rgb="FF0000FF"/>
      <name val="Calibri"/>
    </font>
    <font>
      <sz val="10.0"/>
      <color rgb="FF222222"/>
      <name val="Calibri"/>
    </font>
    <font>
      <sz val="10.0"/>
      <color rgb="FF1F1F1F"/>
      <name val="Calibri"/>
    </font>
    <font>
      <u/>
      <sz val="11.0"/>
      <color rgb="FF0563C1"/>
      <name val="Calibri"/>
    </font>
    <font>
      <u/>
      <color rgb="FF0000FF"/>
    </font>
    <font>
      <u/>
      <color rgb="FF0000FF"/>
      <name val="Calibri"/>
    </font>
    <font>
      <strike/>
      <sz val="11.0"/>
      <color theme="1"/>
      <name val="Calibri"/>
    </font>
    <font>
      <strike/>
      <sz val="11.0"/>
      <color rgb="FF000000"/>
      <name val="Calibri"/>
    </font>
    <font>
      <strike/>
      <sz val="11.0"/>
      <color rgb="FF0563C1"/>
      <name val="Calibri"/>
    </font>
    <font>
      <u/>
      <color rgb="FF0563C1"/>
      <name val="Calibri"/>
    </font>
    <font>
      <u/>
      <color rgb="FF0000FF"/>
      <name val="Calibri"/>
    </font>
    <font>
      <u/>
      <color rgb="FF0000FF"/>
      <name val="Calibri"/>
    </font>
    <font>
      <u/>
      <color rgb="FF0563C1"/>
    </font>
    <font>
      <u/>
      <color rgb="FF000000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563C1"/>
      <name val="Calibri"/>
    </font>
    <font>
      <u/>
      <color rgb="FF0563C1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color rgb="FF000000"/>
    </font>
    <font>
      <sz val="10.0"/>
      <color rgb="FF000000"/>
      <name val="Calibri"/>
    </font>
    <font>
      <u/>
      <sz val="11.0"/>
      <color rgb="FF000000"/>
      <name val="Calibri"/>
    </font>
    <font>
      <sz val="16.0"/>
      <color rgb="FFFFFFFF"/>
      <name val="Arial"/>
    </font>
    <font>
      <b/>
      <sz val="11.0"/>
      <color rgb="FF246F8A"/>
      <name val="Arial"/>
    </font>
    <font>
      <sz val="11.0"/>
      <color rgb="FF246F8A"/>
      <name val="Arial"/>
    </font>
    <font>
      <u/>
      <sz val="11.0"/>
      <color rgb="FF0563C1"/>
      <name val="Calibri"/>
    </font>
    <font>
      <b/>
      <sz val="9.0"/>
      <color rgb="FF246F8A"/>
      <name val="Arial"/>
    </font>
    <font>
      <u/>
      <color rgb="FF0000FF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rgb="FFFF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sz val="7.0"/>
      <color rgb="FF246F8A"/>
      <name val="Arial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color rgb="FF0563C1"/>
    </font>
    <font>
      <u/>
      <color rgb="FF000000"/>
    </font>
    <font>
      <u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563C1"/>
    </font>
    <font>
      <u/>
      <color rgb="FF0000FF"/>
      <name val="Calibri"/>
    </font>
    <font>
      <b/>
      <u/>
      <sz val="11.0"/>
      <color rgb="FF0000FF"/>
      <name val="Calibri"/>
    </font>
    <font>
      <u/>
      <sz val="11.0"/>
      <color rgb="FF0563C1"/>
      <name val="Calibri"/>
    </font>
    <font>
      <b/>
      <u/>
      <sz val="11.0"/>
      <color rgb="FF0563C1"/>
      <name val="Calibri"/>
    </font>
    <font>
      <b/>
      <u/>
      <sz val="11.0"/>
      <color rgb="FF0000FF"/>
      <name val="Calibri"/>
    </font>
    <font>
      <u/>
      <color rgb="FF000000"/>
      <name val="Calibri"/>
      <scheme val="minor"/>
    </font>
    <font>
      <u/>
      <color rgb="FF000000"/>
      <name val="Calibri"/>
      <scheme val="minor"/>
    </font>
    <font>
      <b/>
      <u/>
      <sz val="11.0"/>
      <color rgb="FF0000FF"/>
      <name val="Calibri"/>
    </font>
    <font>
      <u/>
      <sz val="11.0"/>
      <color rgb="FF0563C1"/>
      <name val="Calibri"/>
    </font>
    <font>
      <u/>
      <color rgb="FF000000"/>
    </font>
    <font>
      <u/>
      <sz val="11.0"/>
      <color theme="1"/>
      <name val="Calibri"/>
    </font>
    <font>
      <b/>
      <u/>
      <sz val="11.0"/>
      <color rgb="FF0000FF"/>
      <name val="Calibri"/>
    </font>
    <font>
      <sz val="11.0"/>
      <color rgb="FF1F1F1F"/>
      <name val="&quot;Google Sans&quot;"/>
    </font>
    <font>
      <u/>
      <sz val="11.0"/>
      <color rgb="FF0000FF"/>
      <name val="Calibri"/>
    </font>
    <font>
      <u/>
      <sz val="11.0"/>
      <color rgb="FF0563C1"/>
      <name val="Calibri"/>
    </font>
    <font>
      <b/>
      <sz val="10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b/>
      <u/>
      <sz val="11.0"/>
      <color rgb="FF0563C1"/>
      <name val="Calibri"/>
    </font>
    <font>
      <b/>
      <u/>
      <sz val="11.0"/>
      <color rgb="FF000000"/>
      <name val="Calibri"/>
    </font>
    <font>
      <b/>
      <sz val="8.0"/>
      <color theme="1"/>
      <name val="Consolas"/>
    </font>
    <font>
      <b/>
      <sz val="6.0"/>
      <color theme="1"/>
      <name val="Consolas"/>
    </font>
    <font>
      <b/>
      <sz val="8.0"/>
      <color rgb="FF000000"/>
      <name val="Calibri"/>
    </font>
    <font>
      <b/>
      <sz val="8.0"/>
      <color theme="1"/>
      <name val="Calibri"/>
    </font>
    <font>
      <b/>
      <sz val="7.0"/>
      <color rgb="FF000000"/>
      <name val="Calibri"/>
    </font>
    <font>
      <b/>
      <sz val="6.0"/>
      <color rgb="FF000000"/>
      <name val="Calibri"/>
    </font>
    <font>
      <sz val="7.0"/>
      <color rgb="FF000000"/>
      <name val="Calibri"/>
    </font>
    <font>
      <sz val="8.0"/>
      <color rgb="FF000000"/>
      <name val="Calibri"/>
    </font>
    <font>
      <b/>
      <u/>
      <sz val="11.0"/>
      <color theme="4"/>
      <name val="Calibri"/>
    </font>
    <font>
      <u/>
      <sz val="11.0"/>
      <color rgb="FF0563C1"/>
      <name val="Calibri"/>
    </font>
    <font>
      <b/>
      <u/>
      <sz val="11.0"/>
      <color theme="4"/>
      <name val="Calibri"/>
    </font>
    <font>
      <b/>
      <sz val="11.0"/>
      <color rgb="FF0563C1"/>
      <name val="Calibri"/>
    </font>
    <font>
      <b/>
      <u/>
      <sz val="11.0"/>
      <color rgb="FF4472C4"/>
      <name val="Calibri"/>
    </font>
    <font>
      <u/>
      <color rgb="FF0000FF"/>
      <name val="Calibri"/>
    </font>
    <font>
      <u/>
      <sz val="12.0"/>
      <color rgb="FF0563C1"/>
      <name val="Calibri"/>
      <scheme val="minor"/>
    </font>
    <font>
      <b/>
      <u/>
      <sz val="11.0"/>
      <color rgb="FF0563C1"/>
      <name val="Calibri"/>
    </font>
    <font>
      <u/>
      <sz val="11.0"/>
      <color rgb="FF0563C1"/>
      <name val="Calibri"/>
    </font>
    <font>
      <b/>
      <u/>
      <sz val="11.0"/>
      <color rgb="FF0563C1"/>
      <name val="Calibri"/>
    </font>
    <font>
      <sz val="11.0"/>
      <color rgb="FF0563C1"/>
      <name val="Calibri"/>
    </font>
    <font>
      <u/>
      <sz val="11.0"/>
      <color rgb="FF0000FF"/>
      <name val="Calibri"/>
    </font>
    <font>
      <u/>
      <color rgb="FF0000FF"/>
      <name val="Calibri"/>
    </font>
    <font>
      <sz val="11.0"/>
      <color rgb="FF000000"/>
      <name val="&quot;Calibri Light&quot;"/>
    </font>
    <font>
      <b/>
      <u/>
      <sz val="11.0"/>
      <color rgb="FF000000"/>
      <name val="&quot;Calibri Light&quot;"/>
    </font>
    <font>
      <b/>
      <sz val="11.0"/>
      <color rgb="FF000000"/>
      <name val="&quot;Calibri Light&quot;"/>
    </font>
    <font>
      <b/>
      <u/>
      <sz val="11.0"/>
      <color rgb="FF0000FF"/>
      <name val="Calibri"/>
    </font>
    <font>
      <b/>
      <sz val="9.0"/>
      <color rgb="FF000000"/>
      <name val="&quot;Calibri Light&quot;"/>
    </font>
    <font>
      <b/>
      <sz val="11.0"/>
      <color rgb="FFFFFFFF"/>
      <name val="&quot;Calibri Light&quot;"/>
    </font>
    <font>
      <u/>
      <sz val="11.0"/>
      <color rgb="FF0563C1"/>
      <name val="&quot;Calibri Light&quot;"/>
    </font>
    <font>
      <u/>
      <sz val="11.0"/>
      <color rgb="FF0563C1"/>
      <name val="Calibri"/>
    </font>
    <font>
      <b/>
      <u/>
      <sz val="11.0"/>
      <color rgb="FF000000"/>
      <name val="Calibri"/>
    </font>
    <font>
      <u/>
      <sz val="11.0"/>
      <color rgb="FF0563C1"/>
      <name val="&quot;Calibri Light&quot;"/>
    </font>
    <font>
      <sz val="11.0"/>
      <color theme="1"/>
      <name val="&quot;Calibri Light&quot;"/>
    </font>
    <font>
      <u/>
      <sz val="11.0"/>
      <color rgb="FFFF0000"/>
      <name val="Calibri"/>
    </font>
    <font>
      <b/>
      <u/>
      <sz val="11.0"/>
      <color rgb="FFFF0000"/>
      <name val="Calibri"/>
    </font>
    <font>
      <b/>
      <sz val="11.0"/>
      <color rgb="FFFF0000"/>
      <name val="Calibri"/>
    </font>
    <font>
      <sz val="12.0"/>
      <color theme="1"/>
      <name val="Calibri"/>
    </font>
    <font>
      <u/>
      <sz val="11.0"/>
      <color rgb="FF0000FF"/>
      <name val="Calibri"/>
    </font>
    <font>
      <u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b/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000000"/>
      <name val="Arial"/>
    </font>
    <font>
      <sz val="12.0"/>
      <color rgb="FF222222"/>
      <name val="Calibri"/>
    </font>
    <font>
      <b/>
      <color rgb="FF0563C1"/>
      <name val="Calibri"/>
      <scheme val="minor"/>
    </font>
    <font>
      <b/>
      <u/>
      <color rgb="FF0563C1"/>
    </font>
    <font>
      <u/>
      <sz val="11.0"/>
      <color rgb="FF0563C1"/>
      <name val="&quot;Calibri Light&quot;"/>
    </font>
    <font>
      <u/>
      <color rgb="FF0000FF"/>
    </font>
    <font>
      <b/>
      <u/>
      <sz val="11.0"/>
      <color rgb="FF0000FF"/>
      <name val="Calibri"/>
    </font>
    <font>
      <u/>
      <sz val="11.0"/>
      <color rgb="FF0563C1"/>
      <name val="Calibri"/>
    </font>
    <font>
      <b/>
      <u/>
      <sz val="11.0"/>
      <color rgb="FF000000"/>
      <name val="Calibri"/>
    </font>
    <font>
      <b/>
      <u/>
      <sz val="11.0"/>
      <color rgb="FF0563C1"/>
      <name val="Calibri"/>
    </font>
    <font>
      <b/>
      <sz val="10.0"/>
      <color theme="1"/>
      <name val="Calibri"/>
    </font>
    <font>
      <b/>
      <color theme="1"/>
      <name val="Calibri"/>
    </font>
    <font>
      <u/>
      <sz val="11.0"/>
      <color rgb="FF0000FF"/>
      <name val="Calibri"/>
    </font>
    <font>
      <u/>
      <sz val="11.0"/>
      <color rgb="FF0563C1"/>
    </font>
    <font>
      <u/>
      <sz val="11.0"/>
      <color rgb="FF0563C1"/>
      <name val="Calibri"/>
    </font>
    <font>
      <b/>
      <u/>
      <color rgb="FF000000"/>
    </font>
    <font>
      <b/>
      <u/>
      <sz val="11.0"/>
      <color rgb="FF000000"/>
      <name val="Calibri"/>
    </font>
    <font>
      <sz val="12.0"/>
      <color rgb="FF000000"/>
      <name val="Calibri"/>
    </font>
    <font>
      <u/>
      <sz val="11.0"/>
      <color theme="1"/>
      <name val="Calibri"/>
    </font>
    <font>
      <b/>
      <u/>
      <sz val="11.0"/>
      <color rgb="FF0563C1"/>
      <name val="Calibri"/>
    </font>
    <font>
      <b/>
      <u/>
      <sz val="11.0"/>
      <color rgb="FF0000FF"/>
      <name val="Calibri"/>
    </font>
    <font>
      <b/>
      <u/>
      <sz val="11.0"/>
      <color rgb="FF0563C1"/>
      <name val="Calibri"/>
    </font>
    <font>
      <sz val="10.0"/>
      <color theme="1"/>
      <name val="Arial"/>
    </font>
  </fonts>
  <fills count="5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5F7FB"/>
        <bgColor rgb="FFF5F7FB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0563C1"/>
        <bgColor rgb="FF0563C1"/>
      </patternFill>
    </fill>
    <fill>
      <patternFill patternType="solid">
        <fgColor rgb="FFB85C00"/>
        <bgColor rgb="FFB85C00"/>
      </patternFill>
    </fill>
    <fill>
      <patternFill patternType="solid">
        <fgColor rgb="FF0F766E"/>
        <bgColor rgb="FF0F766E"/>
      </patternFill>
    </fill>
    <fill>
      <patternFill patternType="solid">
        <fgColor theme="0"/>
        <bgColor theme="0"/>
      </patternFill>
    </fill>
    <fill>
      <patternFill patternType="solid">
        <fgColor rgb="FFC8C8C8"/>
        <bgColor rgb="FFC8C8C8"/>
      </patternFill>
    </fill>
    <fill>
      <patternFill patternType="solid">
        <fgColor rgb="FF00FF00"/>
        <bgColor rgb="FF00FF00"/>
      </patternFill>
    </fill>
    <fill>
      <patternFill patternType="solid">
        <fgColor rgb="FF6B46C1"/>
        <bgColor rgb="FF6B46C1"/>
      </patternFill>
    </fill>
    <fill>
      <patternFill patternType="solid">
        <fgColor rgb="FFC62828"/>
        <bgColor rgb="FFC62828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C4125"/>
        <bgColor rgb="FFCC4125"/>
      </patternFill>
    </fill>
    <fill>
      <patternFill patternType="solid">
        <fgColor theme="7"/>
        <bgColor theme="7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246F8A"/>
        <bgColor rgb="FF246F8A"/>
      </patternFill>
    </fill>
    <fill>
      <patternFill patternType="solid">
        <fgColor rgb="FFE06666"/>
        <bgColor rgb="FFE06666"/>
      </patternFill>
    </fill>
    <fill>
      <patternFill patternType="solid">
        <fgColor rgb="FFDADADA"/>
        <bgColor rgb="FFDADADA"/>
      </patternFill>
    </fill>
    <fill>
      <patternFill patternType="solid">
        <fgColor rgb="FFD6DCE4"/>
        <bgColor rgb="FFD6DCE4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00B050"/>
        <bgColor rgb="FF00B050"/>
      </patternFill>
    </fill>
    <fill>
      <patternFill patternType="solid">
        <fgColor rgb="FFFF4343"/>
        <bgColor rgb="FFFF4343"/>
      </patternFill>
    </fill>
    <fill>
      <patternFill patternType="solid">
        <fgColor rgb="FF92D050"/>
        <bgColor rgb="FF92D050"/>
      </patternFill>
    </fill>
    <fill>
      <patternFill patternType="solid">
        <fgColor rgb="FFFF9797"/>
        <bgColor rgb="FFFF9797"/>
      </patternFill>
    </fill>
    <fill>
      <patternFill patternType="solid">
        <fgColor rgb="FFB7B7B7"/>
        <bgColor rgb="FFB7B7B7"/>
      </patternFill>
    </fill>
    <fill>
      <patternFill patternType="solid">
        <fgColor rgb="FFFF6565"/>
        <bgColor rgb="FFFF656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D966"/>
        <bgColor rgb="FFFFD966"/>
      </patternFill>
    </fill>
    <fill>
      <patternFill patternType="solid">
        <fgColor rgb="FFF8CBAD"/>
        <bgColor rgb="FFF8CBAD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left style="thin">
        <color rgb="FF000000"/>
      </left>
      <top style="thin">
        <color rgb="FF000000"/>
      </top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left style="hair">
        <color rgb="FF000000"/>
      </lef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center"/>
    </xf>
    <xf borderId="0" fillId="2" fontId="3" numFmtId="0" xfId="0" applyAlignment="1" applyFill="1" applyFont="1">
      <alignment horizontal="center" readingOrder="0" shrinkToFit="0" wrapText="0"/>
    </xf>
    <xf borderId="0" fillId="0" fontId="1" numFmtId="164" xfId="0" applyFont="1" applyNumberFormat="1"/>
    <xf borderId="0" fillId="3" fontId="4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shrinkToFit="0" wrapText="0"/>
    </xf>
    <xf borderId="0" fillId="3" fontId="8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vertical="center"/>
    </xf>
    <xf borderId="2" fillId="2" fontId="9" numFmtId="0" xfId="0" applyAlignment="1" applyBorder="1" applyFill="1" applyFont="1">
      <alignment horizontal="center" readingOrder="0" shrinkToFit="0" wrapText="0"/>
    </xf>
    <xf borderId="1" fillId="5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4" fontId="7" numFmtId="0" xfId="0" applyAlignment="1" applyBorder="1" applyFill="1" applyFont="1">
      <alignment horizontal="center" readingOrder="0" shrinkToFit="0" wrapText="0"/>
    </xf>
    <xf borderId="5" fillId="0" fontId="11" numFmtId="0" xfId="0" applyBorder="1" applyFont="1"/>
    <xf borderId="1" fillId="5" fontId="10" numFmtId="0" xfId="0" applyAlignment="1" applyBorder="1" applyFill="1" applyFont="1">
      <alignment horizontal="center" readingOrder="0" vertical="center"/>
    </xf>
    <xf borderId="6" fillId="6" fontId="7" numFmtId="0" xfId="0" applyAlignment="1" applyBorder="1" applyFill="1" applyFont="1">
      <alignment horizontal="center" readingOrder="0" shrinkToFit="0" wrapText="0"/>
    </xf>
    <xf borderId="1" fillId="5" fontId="12" numFmtId="0" xfId="0" applyAlignment="1" applyBorder="1" applyFill="1" applyFont="1">
      <alignment horizontal="center" readingOrder="0" vertical="center"/>
    </xf>
    <xf borderId="2" fillId="7" fontId="9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6" fillId="8" fontId="14" numFmtId="0" xfId="0" applyAlignment="1" applyBorder="1" applyFill="1" applyFont="1">
      <alignment readingOrder="0" shrinkToFit="0" vertical="bottom" wrapText="0"/>
    </xf>
    <xf borderId="6" fillId="5" fontId="13" numFmtId="0" xfId="0" applyAlignment="1" applyBorder="1" applyFill="1" applyFont="1">
      <alignment readingOrder="0"/>
    </xf>
    <xf borderId="0" fillId="9" fontId="15" numFmtId="0" xfId="0" applyAlignment="1" applyFill="1" applyFont="1">
      <alignment horizontal="center" readingOrder="0" vertical="center"/>
    </xf>
    <xf borderId="6" fillId="8" fontId="14" numFmtId="0" xfId="0" applyAlignment="1" applyBorder="1" applyFill="1" applyFont="1">
      <alignment horizontal="center" readingOrder="0" shrinkToFit="0" vertical="bottom" wrapText="0"/>
    </xf>
    <xf borderId="6" fillId="5" fontId="16" numFmtId="0" xfId="0" applyAlignment="1" applyBorder="1" applyFill="1" applyFont="1">
      <alignment readingOrder="0"/>
    </xf>
    <xf borderId="2" fillId="10" fontId="9" numFmtId="0" xfId="0" applyAlignment="1" applyBorder="1" applyFill="1" applyFont="1">
      <alignment horizontal="center" readingOrder="0" shrinkToFit="0" wrapText="0"/>
    </xf>
    <xf borderId="0" fillId="8" fontId="15" numFmtId="0" xfId="0" applyAlignment="1" applyFill="1" applyFont="1">
      <alignment horizontal="center" readingOrder="0" vertical="center"/>
    </xf>
    <xf borderId="6" fillId="5" fontId="13" numFmtId="164" xfId="0" applyAlignment="1" applyBorder="1" applyFill="1" applyFont="1" applyNumberFormat="1">
      <alignment readingOrder="0"/>
    </xf>
    <xf borderId="6" fillId="5" fontId="16" numFmtId="0" xfId="0" applyAlignment="1" applyBorder="1" applyFill="1" applyFont="1">
      <alignment horizontal="center" readingOrder="0"/>
    </xf>
    <xf borderId="2" fillId="11" fontId="9" numFmtId="0" xfId="0" applyAlignment="1" applyBorder="1" applyFill="1" applyFont="1">
      <alignment horizontal="center" readingOrder="0" shrinkToFit="0" wrapText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6" fillId="0" fontId="18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6" fillId="8" fontId="18" numFmtId="0" xfId="0" applyAlignment="1" applyBorder="1" applyFill="1" applyFont="1">
      <alignment readingOrder="0"/>
    </xf>
    <xf borderId="6" fillId="0" fontId="17" numFmtId="1" xfId="0" applyAlignment="1" applyBorder="1" applyFont="1" applyNumberFormat="1">
      <alignment horizontal="center" readingOrder="0" vertical="center"/>
    </xf>
    <xf borderId="6" fillId="0" fontId="1" numFmtId="0" xfId="0" applyBorder="1" applyFont="1"/>
    <xf borderId="6" fillId="0" fontId="20" numFmtId="0" xfId="0" applyAlignment="1" applyBorder="1" applyFont="1">
      <alignment horizontal="center" readingOrder="0" shrinkToFit="0" vertical="bottom" wrapText="0"/>
    </xf>
    <xf borderId="7" fillId="2" fontId="21" numFmtId="0" xfId="0" applyAlignment="1" applyBorder="1" applyFill="1" applyFont="1">
      <alignment horizontal="center" readingOrder="0" shrinkToFit="0" wrapText="0"/>
    </xf>
    <xf borderId="8" fillId="0" fontId="11" numFmtId="0" xfId="0" applyBorder="1" applyFont="1"/>
    <xf borderId="9" fillId="0" fontId="11" numFmtId="0" xfId="0" applyBorder="1" applyFont="1"/>
    <xf borderId="6" fillId="8" fontId="14" numFmtId="0" xfId="0" applyAlignment="1" applyBorder="1" applyFill="1" applyFont="1">
      <alignment horizontal="center" readingOrder="0" shrinkToFit="0" wrapText="0"/>
    </xf>
    <xf borderId="6" fillId="12" fontId="18" numFmtId="0" xfId="0" applyAlignment="1" applyBorder="1" applyFill="1" applyFont="1">
      <alignment horizontal="center" readingOrder="0" vertical="center"/>
    </xf>
    <xf borderId="6" fillId="0" fontId="22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/>
    </xf>
    <xf borderId="0" fillId="2" fontId="23" numFmtId="0" xfId="0" applyAlignment="1" applyFill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/>
    </xf>
    <xf borderId="10" fillId="13" fontId="18" numFmtId="0" xfId="0" applyAlignment="1" applyBorder="1" applyFill="1" applyFont="1">
      <alignment horizontal="center" vertical="center"/>
    </xf>
    <xf borderId="11" fillId="13" fontId="18" numFmtId="0" xfId="0" applyAlignment="1" applyBorder="1" applyFill="1" applyFont="1">
      <alignment horizontal="left" readingOrder="0" vertical="center"/>
    </xf>
    <xf borderId="7" fillId="7" fontId="21" numFmtId="0" xfId="0" applyAlignment="1" applyBorder="1" applyFill="1" applyFont="1">
      <alignment horizontal="center" readingOrder="0" shrinkToFit="0" wrapText="0"/>
    </xf>
    <xf borderId="12" fillId="13" fontId="18" numFmtId="0" xfId="0" applyAlignment="1" applyBorder="1" applyFill="1" applyFont="1">
      <alignment horizontal="left" vertical="center"/>
    </xf>
    <xf borderId="6" fillId="0" fontId="1" numFmtId="0" xfId="0" applyAlignment="1" applyBorder="1" applyFont="1">
      <alignment readingOrder="0"/>
    </xf>
    <xf borderId="6" fillId="0" fontId="1" numFmtId="164" xfId="0" applyBorder="1" applyFont="1" applyNumberFormat="1"/>
    <xf borderId="6" fillId="0" fontId="1" numFmtId="164" xfId="0" applyAlignment="1" applyBorder="1" applyFont="1" applyNumberFormat="1">
      <alignment readingOrder="0"/>
    </xf>
    <xf borderId="6" fillId="0" fontId="14" numFmtId="0" xfId="0" applyAlignment="1" applyBorder="1" applyFont="1">
      <alignment horizontal="center" readingOrder="0" shrinkToFit="0" vertical="bottom" wrapText="0"/>
    </xf>
    <xf borderId="13" fillId="13" fontId="17" numFmtId="0" xfId="0" applyAlignment="1" applyBorder="1" applyFill="1" applyFont="1">
      <alignment horizontal="center" vertical="center"/>
    </xf>
    <xf borderId="6" fillId="0" fontId="18" numFmtId="0" xfId="0" applyAlignment="1" applyBorder="1" applyFont="1">
      <alignment horizontal="center" readingOrder="0"/>
    </xf>
    <xf borderId="12" fillId="0" fontId="14" numFmtId="0" xfId="0" applyAlignment="1" applyBorder="1" applyFont="1">
      <alignment horizontal="center"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7" fillId="10" fontId="21" numFmtId="0" xfId="0" applyAlignment="1" applyBorder="1" applyFill="1" applyFont="1">
      <alignment horizontal="center" readingOrder="0" shrinkToFit="0" wrapText="0"/>
    </xf>
    <xf borderId="13" fillId="13" fontId="18" numFmtId="0" xfId="0" applyAlignment="1" applyBorder="1" applyFill="1" applyFont="1">
      <alignment horizontal="center" vertical="center"/>
    </xf>
    <xf borderId="13" fillId="13" fontId="18" numFmtId="0" xfId="0" applyAlignment="1" applyBorder="1" applyFill="1" applyFont="1">
      <alignment horizontal="left" vertical="center"/>
    </xf>
    <xf borderId="14" fillId="13" fontId="18" numFmtId="0" xfId="0" applyAlignment="1" applyBorder="1" applyFill="1" applyFont="1">
      <alignment horizontal="left" vertical="center"/>
    </xf>
    <xf borderId="7" fillId="11" fontId="21" numFmtId="0" xfId="0" applyAlignment="1" applyBorder="1" applyFill="1" applyFont="1">
      <alignment horizontal="center" readingOrder="0" shrinkToFit="0" wrapText="0"/>
    </xf>
    <xf borderId="6" fillId="0" fontId="24" numFmtId="0" xfId="0" applyAlignment="1" applyBorder="1" applyFont="1">
      <alignment horizontal="center" readingOrder="0"/>
    </xf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6" fillId="0" fontId="18" numFmtId="0" xfId="0" applyAlignment="1" applyBorder="1" applyFont="1">
      <alignment readingOrder="0"/>
    </xf>
    <xf borderId="18" fillId="0" fontId="11" numFmtId="0" xfId="0" applyBorder="1" applyFont="1"/>
    <xf borderId="19" fillId="0" fontId="11" numFmtId="0" xfId="0" applyBorder="1" applyFont="1"/>
    <xf borderId="6" fillId="8" fontId="18" numFmtId="0" xfId="0" applyAlignment="1" applyBorder="1" applyFill="1" applyFont="1">
      <alignment horizontal="center" readingOrder="0"/>
    </xf>
    <xf borderId="6" fillId="14" fontId="18" numFmtId="0" xfId="0" applyAlignment="1" applyBorder="1" applyFill="1" applyFont="1">
      <alignment horizontal="center" readingOrder="0"/>
    </xf>
    <xf borderId="0" fillId="3" fontId="17" numFmtId="0" xfId="0" applyAlignment="1" applyFill="1" applyFont="1">
      <alignment shrinkToFit="0" vertical="bottom" wrapText="0"/>
    </xf>
    <xf borderId="2" fillId="15" fontId="9" numFmtId="0" xfId="0" applyAlignment="1" applyBorder="1" applyFill="1" applyFont="1">
      <alignment horizontal="center" readingOrder="0" shrinkToFit="0" wrapText="0"/>
    </xf>
    <xf borderId="2" fillId="16" fontId="9" numFmtId="0" xfId="0" applyAlignment="1" applyBorder="1" applyFill="1" applyFont="1">
      <alignment horizontal="center" readingOrder="0" shrinkToFit="0" wrapText="0"/>
    </xf>
    <xf borderId="6" fillId="0" fontId="17" numFmtId="0" xfId="0" applyAlignment="1" applyBorder="1" applyFont="1">
      <alignment horizontal="center" readingOrder="0"/>
    </xf>
    <xf borderId="6" fillId="8" fontId="25" numFmtId="1" xfId="0" applyAlignment="1" applyBorder="1" applyFill="1" applyFont="1" applyNumberFormat="1">
      <alignment horizontal="center" readingOrder="0" vertical="center"/>
    </xf>
    <xf borderId="6" fillId="8" fontId="17" numFmtId="1" xfId="0" applyAlignment="1" applyBorder="1" applyFill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readingOrder="0"/>
    </xf>
    <xf borderId="7" fillId="15" fontId="21" numFmtId="1" xfId="0" applyAlignment="1" applyBorder="1" applyFill="1" applyFont="1" applyNumberFormat="1">
      <alignment horizontal="center" readingOrder="0" shrinkToFit="0" wrapText="0"/>
    </xf>
    <xf borderId="7" fillId="16" fontId="21" numFmtId="0" xfId="0" applyAlignment="1" applyBorder="1" applyFill="1" applyFont="1">
      <alignment horizontal="center" readingOrder="0" shrinkToFit="0" wrapText="0"/>
    </xf>
    <xf borderId="6" fillId="8" fontId="17" numFmtId="0" xfId="0" applyAlignment="1" applyBorder="1" applyFill="1" applyFont="1">
      <alignment readingOrder="0" shrinkToFit="0" vertical="bottom" wrapText="0"/>
    </xf>
    <xf borderId="6" fillId="8" fontId="26" numFmtId="0" xfId="0" applyAlignment="1" applyBorder="1" applyFill="1" applyFont="1">
      <alignment horizontal="center" readingOrder="0"/>
    </xf>
    <xf borderId="6" fillId="0" fontId="17" numFmtId="0" xfId="0" applyAlignment="1" applyBorder="1" applyFont="1">
      <alignment horizontal="center" readingOrder="0" shrinkToFit="0" vertical="bottom" wrapText="0"/>
    </xf>
    <xf borderId="10" fillId="0" fontId="17" numFmtId="0" xfId="0" applyAlignment="1" applyBorder="1" applyFont="1">
      <alignment horizontal="center" readingOrder="0" shrinkToFit="0" vertical="bottom" wrapText="0"/>
    </xf>
    <xf borderId="10" fillId="0" fontId="18" numFmtId="0" xfId="0" applyAlignment="1" applyBorder="1" applyFont="1">
      <alignment horizontal="center" readingOrder="0"/>
    </xf>
    <xf borderId="10" fillId="8" fontId="14" numFmtId="0" xfId="0" applyAlignment="1" applyBorder="1" applyFill="1" applyFont="1">
      <alignment horizontal="center" readingOrder="0" shrinkToFit="0" vertical="bottom" wrapText="0"/>
    </xf>
    <xf borderId="6" fillId="12" fontId="18" numFmtId="0" xfId="0" applyAlignment="1" applyBorder="1" applyFill="1" applyFont="1">
      <alignment horizontal="center" readingOrder="0"/>
    </xf>
    <xf borderId="6" fillId="12" fontId="18" numFmtId="0" xfId="0" applyAlignment="1" applyBorder="1" applyFill="1" applyFont="1">
      <alignment horizontal="center"/>
    </xf>
    <xf borderId="6" fillId="0" fontId="27" numFmtId="0" xfId="0" applyAlignment="1" applyBorder="1" applyFont="1">
      <alignment horizontal="center" readingOrder="0" shrinkToFit="0" vertical="bottom" wrapText="0"/>
    </xf>
    <xf borderId="7" fillId="7" fontId="21" numFmtId="165" xfId="0" applyAlignment="1" applyBorder="1" applyFill="1" applyFont="1" applyNumberFormat="1">
      <alignment horizontal="center" readingOrder="0" shrinkToFit="0" wrapText="0"/>
    </xf>
    <xf borderId="6" fillId="0" fontId="17" numFmtId="0" xfId="0" applyAlignment="1" applyBorder="1" applyFont="1">
      <alignment horizontal="center" readingOrder="0" shrinkToFit="0" vertical="bottom" wrapText="0"/>
    </xf>
    <xf borderId="6" fillId="0" fontId="28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readingOrder="0" shrinkToFit="0" vertical="top" wrapText="0"/>
    </xf>
    <xf borderId="0" fillId="0" fontId="17" numFmtId="0" xfId="0" applyAlignment="1" applyFont="1">
      <alignment horizontal="right" readingOrder="0" shrinkToFit="0" vertical="bottom" wrapText="0"/>
    </xf>
    <xf borderId="6" fillId="8" fontId="18" numFmtId="0" xfId="0" applyAlignment="1" applyBorder="1" applyFill="1" applyFont="1">
      <alignment horizontal="center"/>
    </xf>
    <xf borderId="6" fillId="0" fontId="29" numFmtId="0" xfId="0" applyAlignment="1" applyBorder="1" applyFont="1">
      <alignment horizontal="center" readingOrder="0" vertical="center"/>
    </xf>
    <xf borderId="20" fillId="0" fontId="18" numFmtId="0" xfId="0" applyAlignment="1" applyBorder="1" applyFont="1">
      <alignment horizontal="center" readingOrder="0" shrinkToFit="0" vertical="bottom" wrapText="0"/>
    </xf>
    <xf borderId="0" fillId="2" fontId="23" numFmtId="0" xfId="0" applyAlignment="1" applyFill="1" applyFont="1">
      <alignment readingOrder="0" shrinkToFit="0" vertical="bottom" wrapText="0"/>
    </xf>
    <xf borderId="6" fillId="0" fontId="30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shrinkToFit="0" vertical="bottom" wrapText="0"/>
    </xf>
    <xf borderId="0" fillId="7" fontId="23" numFmtId="0" xfId="0" applyAlignment="1" applyFill="1" applyFont="1">
      <alignment readingOrder="0" shrinkToFit="0" vertical="bottom" wrapText="0"/>
    </xf>
    <xf borderId="10" fillId="0" fontId="14" numFmtId="0" xfId="0" applyAlignment="1" applyBorder="1" applyFont="1">
      <alignment horizontal="center" readingOrder="0" shrinkToFit="0" vertical="bottom" wrapText="0"/>
    </xf>
    <xf borderId="0" fillId="10" fontId="23" numFmtId="0" xfId="0" applyAlignment="1" applyFill="1" applyFont="1">
      <alignment readingOrder="0" shrinkToFit="0" vertical="bottom" wrapText="0"/>
    </xf>
    <xf borderId="20" fillId="0" fontId="14" numFmtId="0" xfId="0" applyAlignment="1" applyBorder="1" applyFont="1">
      <alignment horizontal="center" readingOrder="0" shrinkToFit="0" vertical="bottom" wrapText="0"/>
    </xf>
    <xf borderId="0" fillId="15" fontId="23" numFmtId="0" xfId="0" applyAlignment="1" applyFill="1" applyFont="1">
      <alignment readingOrder="0" shrinkToFit="0" vertical="bottom" wrapText="0"/>
    </xf>
    <xf borderId="0" fillId="11" fontId="23" numFmtId="0" xfId="0" applyAlignment="1" applyFill="1" applyFont="1">
      <alignment readingOrder="0" shrinkToFit="0" vertical="bottom" wrapText="0"/>
    </xf>
    <xf borderId="0" fillId="16" fontId="23" numFmtId="0" xfId="0" applyAlignment="1" applyFill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20" fillId="0" fontId="31" numFmtId="0" xfId="0" applyAlignment="1" applyBorder="1" applyFont="1">
      <alignment horizontal="center" readingOrder="0" shrinkToFit="0" vertical="bottom" wrapText="0"/>
    </xf>
    <xf borderId="20" fillId="0" fontId="17" numFmtId="0" xfId="0" applyAlignment="1" applyBorder="1" applyFont="1">
      <alignment horizontal="center" readingOrder="0" shrinkToFit="0" vertical="bottom" wrapText="0"/>
    </xf>
    <xf borderId="20" fillId="0" fontId="17" numFmtId="0" xfId="0" applyAlignment="1" applyBorder="1" applyFont="1">
      <alignment horizontal="center" readingOrder="0" shrinkToFit="0" vertical="bottom" wrapText="0"/>
    </xf>
    <xf borderId="6" fillId="12" fontId="32" numFmtId="0" xfId="0" applyAlignment="1" applyBorder="1" applyFill="1" applyFont="1">
      <alignment horizontal="center" readingOrder="0"/>
    </xf>
    <xf borderId="20" fillId="0" fontId="33" numFmtId="0" xfId="0" applyAlignment="1" applyBorder="1" applyFont="1">
      <alignment horizontal="center" readingOrder="0" shrinkToFit="0" vertical="bottom" wrapText="0"/>
    </xf>
    <xf borderId="6" fillId="0" fontId="14" numFmtId="0" xfId="0" applyAlignment="1" applyBorder="1" applyFont="1">
      <alignment shrinkToFit="0" vertical="bottom" wrapText="0"/>
    </xf>
    <xf borderId="6" fillId="8" fontId="34" numFmtId="0" xfId="0" applyAlignment="1" applyBorder="1" applyFill="1" applyFont="1">
      <alignment readingOrder="0" shrinkToFit="0" vertical="bottom" wrapText="0"/>
    </xf>
    <xf borderId="6" fillId="8" fontId="14" numFmtId="0" xfId="0" applyAlignment="1" applyBorder="1" applyFill="1" applyFont="1">
      <alignment horizontal="left" readingOrder="0" shrinkToFit="0" wrapText="0"/>
    </xf>
    <xf borderId="6" fillId="0" fontId="14" numFmtId="0" xfId="0" applyAlignment="1" applyBorder="1" applyFont="1">
      <alignment horizontal="center" readingOrder="0" shrinkToFit="0" wrapText="0"/>
    </xf>
    <xf borderId="6" fillId="8" fontId="35" numFmtId="0" xfId="0" applyAlignment="1" applyBorder="1" applyFill="1" applyFont="1">
      <alignment horizontal="center" readingOrder="0"/>
    </xf>
    <xf borderId="20" fillId="8" fontId="17" numFmtId="0" xfId="0" applyAlignment="1" applyBorder="1" applyFill="1" applyFont="1">
      <alignment horizontal="center" readingOrder="0"/>
    </xf>
    <xf borderId="6" fillId="5" fontId="10" numFmtId="0" xfId="0" applyAlignment="1" applyBorder="1" applyFill="1" applyFont="1">
      <alignment horizontal="center" vertical="center"/>
    </xf>
    <xf borderId="6" fillId="5" fontId="10" numFmtId="0" xfId="0" applyAlignment="1" applyBorder="1" applyFill="1" applyFont="1">
      <alignment horizontal="center" readingOrder="0" vertical="center"/>
    </xf>
    <xf borderId="6" fillId="0" fontId="17" numFmtId="1" xfId="0" applyAlignment="1" applyBorder="1" applyFont="1" applyNumberFormat="1">
      <alignment horizontal="center" readingOrder="0" vertical="center"/>
    </xf>
    <xf borderId="6" fillId="8" fontId="36" numFmtId="0" xfId="0" applyAlignment="1" applyBorder="1" applyFill="1" applyFont="1">
      <alignment horizontal="center" readingOrder="0" shrinkToFit="0" vertical="bottom" wrapText="0"/>
    </xf>
    <xf borderId="6" fillId="0" fontId="1" numFmtId="1" xfId="0" applyAlignment="1" applyBorder="1" applyFont="1" applyNumberFormat="1">
      <alignment horizontal="center" readingOrder="0"/>
    </xf>
    <xf borderId="6" fillId="8" fontId="37" numFmtId="0" xfId="0" applyAlignment="1" applyBorder="1" applyFill="1" applyFont="1">
      <alignment horizontal="center" readingOrder="0" shrinkToFit="0" vertical="bottom" wrapText="0"/>
    </xf>
    <xf borderId="0" fillId="0" fontId="1" numFmtId="0" xfId="0" applyFont="1"/>
    <xf borderId="6" fillId="8" fontId="14" numFmtId="0" xfId="0" applyAlignment="1" applyBorder="1" applyFill="1" applyFont="1">
      <alignment horizontal="center" shrinkToFit="0" vertical="bottom" wrapText="0"/>
    </xf>
    <xf borderId="6" fillId="0" fontId="1" numFmtId="0" xfId="0" applyAlignment="1" applyBorder="1" applyFont="1">
      <alignment horizontal="center"/>
    </xf>
    <xf borderId="6" fillId="8" fontId="14" numFmtId="0" xfId="0" applyAlignment="1" applyBorder="1" applyFill="1" applyFont="1">
      <alignment horizontal="center" shrinkToFit="0" wrapText="0"/>
    </xf>
    <xf borderId="6" fillId="0" fontId="17" numFmtId="0" xfId="0" applyAlignment="1" applyBorder="1" applyFont="1">
      <alignment horizontal="center" readingOrder="0"/>
    </xf>
    <xf borderId="20" fillId="0" fontId="18" numFmtId="0" xfId="0" applyAlignment="1" applyBorder="1" applyFont="1">
      <alignment horizontal="center" readingOrder="0" shrinkToFit="0" vertical="bottom" wrapText="0"/>
    </xf>
    <xf borderId="6" fillId="8" fontId="38" numFmtId="0" xfId="0" applyAlignment="1" applyBorder="1" applyFill="1" applyFont="1">
      <alignment horizontal="center" readingOrder="0" shrinkToFit="0" vertical="bottom" wrapText="0"/>
    </xf>
    <xf borderId="10" fillId="8" fontId="14" numFmtId="0" xfId="0" applyAlignment="1" applyBorder="1" applyFill="1" applyFont="1">
      <alignment readingOrder="0" shrinkToFit="0" vertical="bottom" wrapText="0"/>
    </xf>
    <xf borderId="10" fillId="0" fontId="14" numFmtId="0" xfId="0" applyAlignment="1" applyBorder="1" applyFont="1">
      <alignment horizontal="center" shrinkToFit="0" vertical="bottom" wrapText="0"/>
    </xf>
    <xf borderId="6" fillId="0" fontId="39" numFmtId="0" xfId="0" applyAlignment="1" applyBorder="1" applyFont="1">
      <alignment horizontal="center" readingOrder="0" shrinkToFit="0" vertical="bottom" wrapText="0"/>
    </xf>
    <xf borderId="6" fillId="8" fontId="18" numFmtId="0" xfId="0" applyAlignment="1" applyBorder="1" applyFill="1" applyFont="1">
      <alignment horizontal="center" readingOrder="0"/>
    </xf>
    <xf borderId="6" fillId="0" fontId="14" numFmtId="0" xfId="0" applyAlignment="1" applyBorder="1" applyFont="1">
      <alignment horizontal="center" shrinkToFit="0" vertical="bottom" wrapText="0"/>
    </xf>
    <xf borderId="6" fillId="0" fontId="39" numFmtId="0" xfId="0" applyAlignment="1" applyBorder="1" applyFont="1">
      <alignment horizontal="center" readingOrder="0" shrinkToFit="0" wrapText="0"/>
    </xf>
    <xf borderId="12" fillId="8" fontId="14" numFmtId="0" xfId="0" applyAlignment="1" applyBorder="1" applyFill="1" applyFont="1">
      <alignment readingOrder="0" shrinkToFit="0" wrapText="0"/>
    </xf>
    <xf borderId="0" fillId="0" fontId="17" numFmtId="1" xfId="0" applyAlignment="1" applyFont="1" applyNumberFormat="1">
      <alignment horizontal="right" readingOrder="0" shrinkToFit="0" vertical="bottom" wrapText="0"/>
    </xf>
    <xf borderId="12" fillId="8" fontId="14" numFmtId="0" xfId="0" applyAlignment="1" applyBorder="1" applyFill="1" applyFont="1">
      <alignment horizontal="center"/>
    </xf>
    <xf borderId="6" fillId="8" fontId="17" numFmtId="0" xfId="0" applyAlignment="1" applyBorder="1" applyFill="1" applyFont="1">
      <alignment horizontal="center" readingOrder="0" shrinkToFit="0" vertical="bottom" wrapText="0"/>
    </xf>
    <xf borderId="6" fillId="8" fontId="14" numFmtId="0" xfId="0" applyAlignment="1" applyBorder="1" applyFill="1" applyFont="1">
      <alignment horizontal="center" readingOrder="0"/>
    </xf>
    <xf borderId="6" fillId="0" fontId="39" numFmtId="0" xfId="0" applyAlignment="1" applyBorder="1" applyFont="1">
      <alignment horizontal="center" readingOrder="0"/>
    </xf>
    <xf borderId="6" fillId="0" fontId="14" numFmtId="0" xfId="0" applyAlignment="1" applyBorder="1" applyFont="1">
      <alignment readingOrder="0" shrinkToFit="0" wrapText="0"/>
    </xf>
    <xf borderId="6" fillId="0" fontId="14" numFmtId="0" xfId="0" applyAlignment="1" applyBorder="1" applyFont="1">
      <alignment horizontal="center" readingOrder="0"/>
    </xf>
    <xf borderId="10" fillId="8" fontId="14" numFmtId="0" xfId="0" applyAlignment="1" applyBorder="1" applyFill="1" applyFont="1">
      <alignment horizontal="center" shrinkToFit="0" vertical="bottom" wrapText="0"/>
    </xf>
    <xf borderId="6" fillId="8" fontId="14" numFmtId="0" xfId="0" applyAlignment="1" applyBorder="1" applyFill="1" applyFont="1">
      <alignment readingOrder="0" shrinkToFit="0" wrapText="0"/>
    </xf>
    <xf borderId="6" fillId="8" fontId="14" numFmtId="0" xfId="0" applyAlignment="1" applyBorder="1" applyFill="1" applyFont="1">
      <alignment horizontal="center"/>
    </xf>
    <xf borderId="1" fillId="8" fontId="14" numFmtId="0" xfId="0" applyAlignment="1" applyBorder="1" applyFill="1" applyFont="1">
      <alignment readingOrder="0" shrinkToFit="0" wrapText="0"/>
    </xf>
    <xf borderId="1" fillId="8" fontId="14" numFmtId="0" xfId="0" applyAlignment="1" applyBorder="1" applyFill="1" applyFont="1">
      <alignment horizontal="center"/>
    </xf>
    <xf borderId="14" fillId="8" fontId="14" numFmtId="0" xfId="0" applyAlignment="1" applyBorder="1" applyFill="1" applyFont="1">
      <alignment horizontal="center" readingOrder="0"/>
    </xf>
    <xf borderId="6" fillId="0" fontId="40" numFmtId="1" xfId="0" applyAlignment="1" applyBorder="1" applyFont="1" applyNumberFormat="1">
      <alignment horizontal="center" readingOrder="0" vertical="center"/>
    </xf>
    <xf borderId="6" fillId="8" fontId="14" numFmtId="0" xfId="0" applyAlignment="1" applyBorder="1" applyFill="1" applyFont="1">
      <alignment horizontal="center" vertical="bottom"/>
    </xf>
    <xf borderId="14" fillId="8" fontId="14" numFmtId="0" xfId="0" applyAlignment="1" applyBorder="1" applyFill="1" applyFont="1">
      <alignment horizontal="center" readingOrder="0" vertical="bottom"/>
    </xf>
    <xf borderId="6" fillId="0" fontId="39" numFmtId="0" xfId="0" applyAlignment="1" applyBorder="1" applyFont="1">
      <alignment horizontal="center" readingOrder="0" vertical="bottom"/>
    </xf>
    <xf borderId="6" fillId="8" fontId="14" numFmtId="0" xfId="0" applyAlignment="1" applyBorder="1" applyFill="1" applyFont="1">
      <alignment shrinkToFit="0" vertical="bottom" wrapText="0"/>
    </xf>
    <xf borderId="6" fillId="8" fontId="14" numFmtId="0" xfId="0" applyAlignment="1" applyBorder="1" applyFill="1" applyFont="1">
      <alignment horizontal="center" readingOrder="0" vertical="bottom"/>
    </xf>
    <xf borderId="13" fillId="8" fontId="14" numFmtId="0" xfId="0" applyAlignment="1" applyBorder="1" applyFill="1" applyFont="1">
      <alignment horizontal="center" readingOrder="0" vertical="bottom"/>
    </xf>
    <xf borderId="10" fillId="8" fontId="14" numFmtId="0" xfId="0" applyAlignment="1" applyBorder="1" applyFill="1" applyFont="1">
      <alignment horizontal="center" vertical="bottom"/>
    </xf>
    <xf borderId="6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6" fillId="8" fontId="18" numFmtId="0" xfId="0" applyAlignment="1" applyBorder="1" applyFill="1" applyFont="1">
      <alignment horizontal="center" readingOrder="0" vertical="center"/>
    </xf>
    <xf borderId="6" fillId="8" fontId="41" numFmtId="1" xfId="0" applyAlignment="1" applyBorder="1" applyFill="1" applyFont="1" applyNumberFormat="1">
      <alignment horizontal="center" readingOrder="0" shrinkToFit="0" vertical="center" wrapText="1"/>
    </xf>
    <xf borderId="20" fillId="8" fontId="17" numFmtId="0" xfId="0" applyAlignment="1" applyBorder="1" applyFill="1" applyFont="1">
      <alignment horizontal="center" readingOrder="0" vertical="center"/>
    </xf>
    <xf borderId="6" fillId="8" fontId="42" numFmtId="0" xfId="0" applyAlignment="1" applyBorder="1" applyFill="1" applyFont="1">
      <alignment horizontal="center" readingOrder="0" vertical="center"/>
    </xf>
    <xf borderId="6" fillId="0" fontId="17" numFmtId="0" xfId="0" applyAlignment="1" applyBorder="1" applyFont="1">
      <alignment horizontal="center" readingOrder="0" shrinkToFit="0" vertical="center" wrapText="0"/>
    </xf>
    <xf borderId="10" fillId="0" fontId="17" numFmtId="0" xfId="0" applyAlignment="1" applyBorder="1" applyFont="1">
      <alignment horizontal="center" readingOrder="0" shrinkToFit="0" vertical="center" wrapText="0"/>
    </xf>
    <xf borderId="10" fillId="0" fontId="18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center"/>
    </xf>
    <xf borderId="6" fillId="12" fontId="18" numFmtId="0" xfId="0" applyAlignment="1" applyBorder="1" applyFill="1" applyFont="1">
      <alignment horizontal="center" vertical="center"/>
    </xf>
    <xf borderId="0" fillId="0" fontId="43" numFmtId="0" xfId="0" applyAlignment="1" applyFont="1">
      <alignment readingOrder="0" shrinkToFit="0" vertical="bottom" wrapText="0"/>
    </xf>
    <xf borderId="1" fillId="0" fontId="44" numFmtId="0" xfId="0" applyAlignment="1" applyBorder="1" applyFont="1">
      <alignment horizontal="center" readingOrder="0" vertical="center"/>
    </xf>
    <xf borderId="0" fillId="17" fontId="45" numFmtId="0" xfId="0" applyAlignment="1" applyFill="1" applyFont="1">
      <alignment horizontal="center" readingOrder="0" vertical="center"/>
    </xf>
    <xf borderId="6" fillId="0" fontId="17" numFmtId="0" xfId="0" applyAlignment="1" applyBorder="1" applyFont="1">
      <alignment readingOrder="0" shrinkToFit="0" wrapText="1"/>
    </xf>
    <xf borderId="10" fillId="0" fontId="11" numFmtId="0" xfId="0" applyBorder="1" applyFont="1"/>
    <xf borderId="0" fillId="0" fontId="1" numFmtId="0" xfId="0" applyAlignment="1" applyFont="1">
      <alignment horizontal="center" readingOrder="0" vertical="center"/>
    </xf>
    <xf borderId="6" fillId="0" fontId="17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vertical="center"/>
    </xf>
    <xf borderId="10" fillId="8" fontId="17" numFmtId="0" xfId="0" applyAlignment="1" applyBorder="1" applyFill="1" applyFont="1">
      <alignment horizontal="center" readingOrder="0" shrinkToFit="0" vertical="center" wrapText="0"/>
    </xf>
    <xf borderId="6" fillId="8" fontId="17" numFmtId="0" xfId="0" applyAlignment="1" applyBorder="1" applyFill="1" applyFont="1">
      <alignment horizontal="center" readingOrder="0" shrinkToFit="0" vertical="center" wrapText="0"/>
    </xf>
    <xf borderId="6" fillId="8" fontId="17" numFmtId="0" xfId="0" applyAlignment="1" applyBorder="1" applyFill="1" applyFont="1">
      <alignment horizontal="center" readingOrder="0" shrinkToFit="0" vertical="center" wrapText="0"/>
    </xf>
    <xf borderId="6" fillId="12" fontId="18" numFmtId="0" xfId="0" applyAlignment="1" applyBorder="1" applyFill="1" applyFont="1">
      <alignment horizontal="center" readingOrder="0"/>
    </xf>
    <xf borderId="6" fillId="18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6" fillId="19" fontId="1" numFmtId="0" xfId="0" applyAlignment="1" applyBorder="1" applyFill="1" applyFont="1">
      <alignment horizontal="center"/>
    </xf>
    <xf borderId="6" fillId="20" fontId="1" numFmtId="0" xfId="0" applyAlignment="1" applyBorder="1" applyFill="1" applyFont="1">
      <alignment horizontal="center"/>
    </xf>
    <xf borderId="6" fillId="0" fontId="5" numFmtId="0" xfId="0" applyAlignment="1" applyBorder="1" applyFont="1">
      <alignment horizontal="left" readingOrder="0" vertical="center"/>
    </xf>
    <xf borderId="6" fillId="9" fontId="15" numFmtId="0" xfId="0" applyAlignment="1" applyBorder="1" applyFill="1" applyFont="1">
      <alignment horizontal="center" readingOrder="0" vertical="center"/>
    </xf>
    <xf borderId="1" fillId="5" fontId="10" numFmtId="0" xfId="0" applyAlignment="1" applyBorder="1" applyFill="1" applyFont="1">
      <alignment horizontal="center" readingOrder="0" vertical="center"/>
    </xf>
    <xf borderId="6" fillId="13" fontId="18" numFmtId="0" xfId="0" applyAlignment="1" applyBorder="1" applyFill="1" applyFont="1">
      <alignment horizontal="center" vertical="center"/>
    </xf>
    <xf borderId="6" fillId="8" fontId="17" numFmtId="1" xfId="0" applyAlignment="1" applyBorder="1" applyFill="1" applyFont="1" applyNumberFormat="1">
      <alignment horizontal="center" readingOrder="0" vertical="center"/>
    </xf>
    <xf borderId="6" fillId="8" fontId="17" numFmtId="0" xfId="0" applyAlignment="1" applyBorder="1" applyFill="1" applyFont="1">
      <alignment horizontal="center" readingOrder="0"/>
    </xf>
    <xf borderId="6" fillId="8" fontId="17" numFmtId="0" xfId="0" applyAlignment="1" applyBorder="1" applyFill="1" applyFont="1">
      <alignment horizontal="center" readingOrder="0"/>
    </xf>
    <xf borderId="6" fillId="8" fontId="46" numFmtId="0" xfId="0" applyAlignment="1" applyBorder="1" applyFill="1" applyFont="1">
      <alignment horizontal="center" readingOrder="0"/>
    </xf>
    <xf borderId="6" fillId="0" fontId="18" numFmtId="0" xfId="0" applyAlignment="1" applyBorder="1" applyFont="1">
      <alignment horizontal="left" readingOrder="0" vertical="center"/>
    </xf>
    <xf borderId="6" fillId="21" fontId="1" numFmtId="0" xfId="0" applyAlignment="1" applyBorder="1" applyFill="1" applyFont="1">
      <alignment horizontal="center"/>
    </xf>
    <xf borderId="6" fillId="8" fontId="18" numFmtId="0" xfId="0" applyAlignment="1" applyBorder="1" applyFill="1" applyFont="1">
      <alignment readingOrder="0" vertical="center"/>
    </xf>
    <xf borderId="6" fillId="8" fontId="17" numFmtId="1" xfId="0" applyAlignment="1" applyBorder="1" applyFill="1" applyFont="1" applyNumberFormat="1">
      <alignment horizontal="center" readingOrder="0" shrinkToFit="0" vertical="center" wrapText="1"/>
    </xf>
    <xf borderId="6" fillId="8" fontId="17" numFmtId="0" xfId="0" applyAlignment="1" applyBorder="1" applyFill="1" applyFont="1">
      <alignment horizontal="center" readingOrder="0" vertical="center"/>
    </xf>
    <xf borderId="6" fillId="22" fontId="1" numFmtId="0" xfId="0" applyAlignment="1" applyBorder="1" applyFill="1" applyFont="1">
      <alignment horizontal="center"/>
    </xf>
    <xf borderId="6" fillId="8" fontId="17" numFmtId="0" xfId="0" applyAlignment="1" applyBorder="1" applyFill="1" applyFont="1">
      <alignment readingOrder="0" shrinkToFit="0" wrapText="1"/>
    </xf>
    <xf borderId="6" fillId="0" fontId="47" numFmtId="0" xfId="0" applyAlignment="1" applyBorder="1" applyFont="1">
      <alignment horizontal="center" readingOrder="0" vertical="center"/>
    </xf>
    <xf borderId="10" fillId="0" fontId="18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6" fillId="0" fontId="48" numFmtId="0" xfId="0" applyAlignment="1" applyBorder="1" applyFont="1">
      <alignment horizontal="center" readingOrder="0" vertical="center"/>
    </xf>
    <xf borderId="6" fillId="8" fontId="18" numFmtId="0" xfId="0" applyAlignment="1" applyBorder="1" applyFill="1" applyFont="1">
      <alignment horizontal="left" readingOrder="0" vertical="center"/>
    </xf>
    <xf borderId="6" fillId="8" fontId="17" numFmtId="0" xfId="0" applyAlignment="1" applyBorder="1" applyFill="1" applyFont="1">
      <alignment horizontal="center" readingOrder="0" vertical="center"/>
    </xf>
    <xf borderId="6" fillId="8" fontId="18" numFmtId="0" xfId="0" applyAlignment="1" applyBorder="1" applyFill="1" applyFont="1">
      <alignment horizontal="center" readingOrder="0" vertical="center"/>
    </xf>
    <xf borderId="6" fillId="8" fontId="49" numFmtId="0" xfId="0" applyAlignment="1" applyBorder="1" applyFill="1" applyFont="1">
      <alignment horizontal="center" readingOrder="0" vertical="center"/>
    </xf>
    <xf borderId="12" fillId="0" fontId="18" numFmtId="0" xfId="0" applyAlignment="1" applyBorder="1" applyFont="1">
      <alignment horizontal="left" readingOrder="0" vertical="center"/>
    </xf>
    <xf borderId="12" fillId="8" fontId="18" numFmtId="0" xfId="0" applyAlignment="1" applyBorder="1" applyFill="1" applyFont="1">
      <alignment horizontal="center" readingOrder="0" vertical="center"/>
    </xf>
    <xf borderId="10" fillId="8" fontId="18" numFmtId="0" xfId="0" applyAlignment="1" applyBorder="1" applyFill="1" applyFont="1">
      <alignment horizontal="center" readingOrder="0"/>
    </xf>
    <xf borderId="6" fillId="8" fontId="17" numFmtId="0" xfId="0" applyAlignment="1" applyBorder="1" applyFill="1" applyFont="1">
      <alignment readingOrder="0"/>
    </xf>
    <xf borderId="6" fillId="8" fontId="50" numFmtId="0" xfId="0" applyAlignment="1" applyBorder="1" applyFill="1" applyFont="1">
      <alignment horizontal="center" readingOrder="0" vertical="center"/>
    </xf>
    <xf borderId="14" fillId="8" fontId="18" numFmtId="0" xfId="0" applyAlignment="1" applyBorder="1" applyFill="1" applyFont="1">
      <alignment horizontal="center" readingOrder="0"/>
    </xf>
    <xf borderId="12" fillId="8" fontId="18" numFmtId="0" xfId="0" applyAlignment="1" applyBorder="1" applyFill="1" applyFont="1">
      <alignment horizontal="left" readingOrder="0" vertical="center"/>
    </xf>
    <xf borderId="14" fillId="8" fontId="17" numFmtId="0" xfId="0" applyAlignment="1" applyBorder="1" applyFill="1" applyFont="1">
      <alignment horizontal="center" readingOrder="0" shrinkToFit="0" vertical="center" wrapText="0"/>
    </xf>
    <xf borderId="13" fillId="8" fontId="18" numFmtId="0" xfId="0" applyAlignment="1" applyBorder="1" applyFill="1" applyFont="1">
      <alignment horizontal="center" readingOrder="0" vertical="center"/>
    </xf>
    <xf borderId="12" fillId="13" fontId="18" numFmtId="0" xfId="0" applyAlignment="1" applyBorder="1" applyFill="1" applyFont="1">
      <alignment horizontal="left" readingOrder="0" vertical="center"/>
    </xf>
    <xf borderId="13" fillId="13" fontId="18" numFmtId="0" xfId="0" applyAlignment="1" applyBorder="1" applyFill="1" applyFont="1">
      <alignment horizontal="left" readingOrder="0" vertical="center"/>
    </xf>
    <xf borderId="13" fillId="13" fontId="18" numFmtId="0" xfId="0" applyAlignment="1" applyBorder="1" applyFill="1" applyFont="1">
      <alignment horizontal="center" readingOrder="0" vertical="center"/>
    </xf>
    <xf borderId="14" fillId="13" fontId="18" numFmtId="0" xfId="0" applyAlignment="1" applyBorder="1" applyFill="1" applyFont="1">
      <alignment horizontal="left" readingOrder="0" vertical="center"/>
    </xf>
    <xf borderId="6" fillId="13" fontId="18" numFmtId="0" xfId="0" applyAlignment="1" applyBorder="1" applyFill="1" applyFont="1">
      <alignment horizontal="center"/>
    </xf>
    <xf borderId="13" fillId="0" fontId="18" numFmtId="0" xfId="0" applyAlignment="1" applyBorder="1" applyFont="1">
      <alignment horizontal="left" readingOrder="0" vertical="center"/>
    </xf>
    <xf borderId="6" fillId="13" fontId="1" numFmtId="0" xfId="0" applyAlignment="1" applyBorder="1" applyFill="1" applyFont="1">
      <alignment horizontal="center"/>
    </xf>
    <xf borderId="6" fillId="8" fontId="17" numFmtId="0" xfId="0" applyAlignment="1" applyBorder="1" applyFill="1" applyFont="1">
      <alignment horizontal="center" readingOrder="0"/>
    </xf>
    <xf borderId="6" fillId="8" fontId="51" numFmtId="0" xfId="0" applyAlignment="1" applyBorder="1" applyFill="1" applyFont="1">
      <alignment horizontal="center" readingOrder="0"/>
    </xf>
    <xf borderId="12" fillId="8" fontId="17" numFmtId="0" xfId="0" applyAlignment="1" applyBorder="1" applyFill="1" applyFont="1">
      <alignment readingOrder="0"/>
    </xf>
    <xf borderId="13" fillId="8" fontId="18" numFmtId="0" xfId="0" applyAlignment="1" applyBorder="1" applyFill="1" applyFont="1">
      <alignment horizontal="center" readingOrder="0"/>
    </xf>
    <xf borderId="6" fillId="12" fontId="1" numFmtId="0" xfId="0" applyAlignment="1" applyBorder="1" applyFill="1" applyFont="1">
      <alignment horizontal="center" readingOrder="0"/>
    </xf>
    <xf borderId="14" fillId="13" fontId="17" numFmtId="0" xfId="0" applyAlignment="1" applyBorder="1" applyFill="1" applyFont="1">
      <alignment horizontal="left" vertical="center"/>
    </xf>
    <xf borderId="6" fillId="0" fontId="17" numFmtId="0" xfId="0" applyAlignment="1" applyBorder="1" applyFont="1">
      <alignment readingOrder="0"/>
    </xf>
    <xf borderId="6" fillId="23" fontId="17" numFmtId="0" xfId="0" applyAlignment="1" applyBorder="1" applyFill="1" applyFont="1">
      <alignment readingOrder="0" shrinkToFit="0" vertical="bottom" wrapText="0"/>
    </xf>
    <xf borderId="6" fillId="0" fontId="34" numFmtId="0" xfId="0" applyAlignment="1" applyBorder="1" applyFont="1">
      <alignment readingOrder="0" shrinkToFit="0" vertical="bottom" wrapText="0"/>
    </xf>
    <xf borderId="6" fillId="8" fontId="17" numFmtId="0" xfId="0" applyAlignment="1" applyBorder="1" applyFill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/>
    </xf>
    <xf borderId="6" fillId="0" fontId="17" numFmtId="0" xfId="0" applyAlignment="1" applyBorder="1" applyFont="1">
      <alignment readingOrder="0" shrinkToFit="0" vertical="bottom" wrapText="0"/>
    </xf>
    <xf borderId="6" fillId="8" fontId="52" numFmtId="0" xfId="0" applyAlignment="1" applyBorder="1" applyFill="1" applyFont="1">
      <alignment horizontal="center" readingOrder="0"/>
    </xf>
    <xf borderId="6" fillId="8" fontId="17" numFmtId="0" xfId="0" applyAlignment="1" applyBorder="1" applyFill="1" applyFont="1">
      <alignment horizontal="center" readingOrder="0"/>
    </xf>
    <xf borderId="6" fillId="8" fontId="53" numFmtId="0" xfId="0" applyAlignment="1" applyBorder="1" applyFill="1" applyFont="1">
      <alignment horizontal="center" readingOrder="0"/>
    </xf>
    <xf borderId="6" fillId="13" fontId="18" numFmtId="0" xfId="0" applyAlignment="1" applyBorder="1" applyFill="1" applyFont="1">
      <alignment horizontal="center" readingOrder="0" vertical="center"/>
    </xf>
    <xf borderId="12" fillId="13" fontId="17" numFmtId="0" xfId="0" applyAlignment="1" applyBorder="1" applyFill="1" applyFont="1">
      <alignment horizontal="left" readingOrder="0" vertical="center"/>
    </xf>
    <xf borderId="13" fillId="13" fontId="17" numFmtId="0" xfId="0" applyAlignment="1" applyBorder="1" applyFill="1" applyFont="1">
      <alignment horizontal="left" readingOrder="0" vertical="center"/>
    </xf>
    <xf borderId="13" fillId="13" fontId="17" numFmtId="0" xfId="0" applyAlignment="1" applyBorder="1" applyFill="1" applyFont="1">
      <alignment horizontal="center" readingOrder="0" vertical="center"/>
    </xf>
    <xf borderId="14" fillId="13" fontId="17" numFmtId="0" xfId="0" applyAlignment="1" applyBorder="1" applyFill="1" applyFont="1">
      <alignment horizontal="left" readingOrder="0" vertical="center"/>
    </xf>
    <xf borderId="6" fillId="0" fontId="54" numFmtId="0" xfId="0" applyAlignment="1" applyBorder="1" applyFont="1">
      <alignment horizontal="center" readingOrder="0"/>
    </xf>
    <xf borderId="6" fillId="8" fontId="17" numFmtId="0" xfId="0" applyAlignment="1" applyBorder="1" applyFill="1" applyFont="1">
      <alignment horizontal="center" readingOrder="0" shrinkToFit="0" vertical="bottom" wrapText="0"/>
    </xf>
    <xf borderId="20" fillId="8" fontId="17" numFmtId="0" xfId="0" applyAlignment="1" applyBorder="1" applyFill="1" applyFont="1">
      <alignment horizontal="center" readingOrder="0" shrinkToFit="0" vertical="bottom" wrapText="0"/>
    </xf>
    <xf borderId="6" fillId="23" fontId="18" numFmtId="0" xfId="0" applyAlignment="1" applyBorder="1" applyFill="1" applyFont="1">
      <alignment readingOrder="0"/>
    </xf>
    <xf borderId="6" fillId="13" fontId="18" numFmtId="0" xfId="0" applyAlignment="1" applyBorder="1" applyFill="1" applyFont="1">
      <alignment horizontal="center" readingOrder="0"/>
    </xf>
    <xf borderId="12" fillId="8" fontId="18" numFmtId="0" xfId="0" applyAlignment="1" applyBorder="1" applyFill="1" applyFont="1">
      <alignment horizontal="left" vertical="center"/>
    </xf>
    <xf borderId="6" fillId="0" fontId="55" numFmtId="0" xfId="0" applyAlignment="1" applyBorder="1" applyFont="1">
      <alignment horizontal="center" readingOrder="0"/>
    </xf>
    <xf borderId="6" fillId="0" fontId="18" numFmtId="0" xfId="0" applyAlignment="1" applyBorder="1" applyFont="1">
      <alignment horizontal="center" readingOrder="0"/>
    </xf>
    <xf borderId="10" fillId="8" fontId="17" numFmtId="0" xfId="0" applyAlignment="1" applyBorder="1" applyFill="1" applyFont="1">
      <alignment horizontal="center" readingOrder="0" shrinkToFit="0" vertical="bottom" wrapText="0"/>
    </xf>
    <xf borderId="21" fillId="13" fontId="18" numFmtId="0" xfId="0" applyAlignment="1" applyBorder="1" applyFill="1" applyFont="1">
      <alignment horizontal="left" readingOrder="0" vertical="center"/>
    </xf>
    <xf borderId="20" fillId="13" fontId="17" numFmtId="0" xfId="0" applyAlignment="1" applyBorder="1" applyFill="1" applyFont="1">
      <alignment horizontal="left" readingOrder="0" vertical="center"/>
    </xf>
    <xf borderId="20" fillId="13" fontId="18" numFmtId="0" xfId="0" applyAlignment="1" applyBorder="1" applyFill="1" applyFont="1">
      <alignment horizontal="left" readingOrder="0" vertical="center"/>
    </xf>
    <xf borderId="6" fillId="0" fontId="18" numFmtId="0" xfId="0" applyAlignment="1" applyBorder="1" applyFont="1">
      <alignment horizontal="center" readingOrder="0"/>
    </xf>
    <xf borderId="6" fillId="8" fontId="18" numFmtId="0" xfId="0" applyAlignment="1" applyBorder="1" applyFill="1" applyFont="1">
      <alignment horizontal="center" readingOrder="0"/>
    </xf>
    <xf borderId="6" fillId="12" fontId="1" numFmtId="0" xfId="0" applyAlignment="1" applyBorder="1" applyFill="1" applyFont="1">
      <alignment horizontal="center" readingOrder="0"/>
    </xf>
    <xf borderId="6" fillId="8" fontId="56" numFmtId="0" xfId="0" applyAlignment="1" applyBorder="1" applyFill="1" applyFont="1">
      <alignment horizontal="center" readingOrder="0"/>
    </xf>
    <xf borderId="14" fillId="13" fontId="17" numFmtId="0" xfId="0" applyAlignment="1" applyBorder="1" applyFill="1" applyFont="1">
      <alignment horizontal="left" readingOrder="0" vertical="center"/>
    </xf>
    <xf borderId="6" fillId="0" fontId="57" numFmtId="0" xfId="0" applyAlignment="1" applyBorder="1" applyFont="1">
      <alignment horizontal="center" readingOrder="0" shrinkToFit="0" vertical="bottom" wrapText="0"/>
    </xf>
    <xf borderId="6" fillId="23" fontId="1" numFmtId="0" xfId="0" applyAlignment="1" applyBorder="1" applyFill="1" applyFont="1">
      <alignment readingOrder="0"/>
    </xf>
    <xf borderId="6" fillId="0" fontId="17" numFmtId="0" xfId="0" applyAlignment="1" applyBorder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horizontal="center" readingOrder="0" shrinkToFit="0" vertical="bottom" wrapText="0"/>
    </xf>
    <xf borderId="6" fillId="8" fontId="1" numFmtId="0" xfId="0" applyAlignment="1" applyBorder="1" applyFill="1" applyFont="1">
      <alignment readingOrder="0"/>
    </xf>
    <xf borderId="6" fillId="8" fontId="1" numFmtId="0" xfId="0" applyAlignment="1" applyBorder="1" applyFill="1" applyFont="1">
      <alignment horizontal="center" readingOrder="0"/>
    </xf>
    <xf borderId="6" fillId="8" fontId="58" numFmtId="0" xfId="0" applyAlignment="1" applyBorder="1" applyFill="1" applyFont="1">
      <alignment horizontal="center" readingOrder="0" shrinkToFit="0" vertical="bottom" wrapText="0"/>
    </xf>
    <xf borderId="10" fillId="8" fontId="1" numFmtId="0" xfId="0" applyAlignment="1" applyBorder="1" applyFill="1" applyFont="1">
      <alignment horizontal="center" readingOrder="0"/>
    </xf>
    <xf borderId="6" fillId="12" fontId="1" numFmtId="0" xfId="0" applyAlignment="1" applyBorder="1" applyFill="1" applyFont="1">
      <alignment horizontal="center"/>
    </xf>
    <xf borderId="6" fillId="13" fontId="18" numFmtId="0" xfId="0" applyAlignment="1" applyBorder="1" applyFill="1" applyFont="1">
      <alignment horizontal="left" readingOrder="0" vertical="center"/>
    </xf>
    <xf borderId="6" fillId="8" fontId="17" numFmtId="0" xfId="0" applyAlignment="1" applyBorder="1" applyFill="1" applyFont="1">
      <alignment horizontal="center" readingOrder="0" shrinkToFit="0" vertical="bottom" wrapText="0"/>
    </xf>
    <xf borderId="1" fillId="13" fontId="18" numFmtId="0" xfId="0" applyAlignment="1" applyBorder="1" applyFill="1" applyFont="1">
      <alignment horizontal="center" vertical="center"/>
    </xf>
    <xf borderId="6" fillId="24" fontId="17" numFmtId="0" xfId="0" applyAlignment="1" applyBorder="1" applyFill="1" applyFont="1">
      <alignment horizontal="center" readingOrder="0" vertical="center"/>
    </xf>
    <xf borderId="1" fillId="25" fontId="18" numFmtId="0" xfId="0" applyAlignment="1" applyBorder="1" applyFill="1" applyFont="1">
      <alignment horizontal="center" vertical="center"/>
    </xf>
    <xf borderId="1" fillId="13" fontId="18" numFmtId="0" xfId="0" applyAlignment="1" applyBorder="1" applyFill="1" applyFont="1">
      <alignment horizontal="center" readingOrder="0" vertical="center"/>
    </xf>
    <xf borderId="1" fillId="13" fontId="17" numFmtId="0" xfId="0" applyAlignment="1" applyBorder="1" applyFill="1" applyFont="1">
      <alignment horizontal="center" readingOrder="0" vertical="center"/>
    </xf>
    <xf borderId="12" fillId="13" fontId="18" numFmtId="0" xfId="0" applyAlignment="1" applyBorder="1" applyFill="1" applyFont="1">
      <alignment horizontal="left" readingOrder="0" vertical="center"/>
    </xf>
    <xf borderId="6" fillId="0" fontId="59" numFmtId="0" xfId="0" applyAlignment="1" applyBorder="1" applyFont="1">
      <alignment horizontal="center" readingOrder="0"/>
    </xf>
    <xf borderId="12" fillId="13" fontId="60" numFmtId="0" xfId="0" applyAlignment="1" applyBorder="1" applyFill="1" applyFont="1">
      <alignment horizontal="left" readingOrder="0" vertical="center"/>
    </xf>
    <xf borderId="13" fillId="13" fontId="18" numFmtId="0" xfId="0" applyAlignment="1" applyBorder="1" applyFill="1" applyFont="1">
      <alignment horizontal="left" readingOrder="0" vertical="center"/>
    </xf>
    <xf borderId="21" fillId="24" fontId="18" numFmtId="0" xfId="0" applyAlignment="1" applyBorder="1" applyFill="1" applyFont="1">
      <alignment horizontal="left" readingOrder="0" vertical="center"/>
    </xf>
    <xf borderId="6" fillId="13" fontId="18" numFmtId="0" xfId="0" applyAlignment="1" applyBorder="1" applyFill="1" applyFont="1">
      <alignment horizontal="left" readingOrder="0" vertical="center"/>
    </xf>
    <xf borderId="13" fillId="13" fontId="18" numFmtId="0" xfId="0" applyAlignment="1" applyBorder="1" applyFill="1" applyFont="1">
      <alignment horizontal="center" readingOrder="0" vertical="center"/>
    </xf>
    <xf borderId="13" fillId="13" fontId="17" numFmtId="0" xfId="0" applyAlignment="1" applyBorder="1" applyFill="1" applyFont="1">
      <alignment horizontal="center" readingOrder="0" vertical="center"/>
    </xf>
    <xf borderId="6" fillId="13" fontId="18" numFmtId="0" xfId="0" applyAlignment="1" applyBorder="1" applyFill="1" applyFont="1">
      <alignment horizontal="center" readingOrder="0" vertical="center"/>
    </xf>
    <xf borderId="6" fillId="0" fontId="61" numFmtId="0" xfId="0" applyAlignment="1" applyBorder="1" applyFont="1">
      <alignment horizontal="center" readingOrder="0"/>
    </xf>
    <xf borderId="6" fillId="8" fontId="17" numFmtId="0" xfId="0" applyAlignment="1" applyBorder="1" applyFill="1" applyFont="1">
      <alignment horizontal="center" readingOrder="0" shrinkToFit="0" vertical="bottom" wrapText="0"/>
    </xf>
    <xf borderId="6" fillId="26" fontId="1" numFmtId="0" xfId="0" applyAlignment="1" applyBorder="1" applyFill="1" applyFont="1">
      <alignment horizontal="center"/>
    </xf>
    <xf borderId="6" fillId="0" fontId="62" numFmtId="0" xfId="0" applyAlignment="1" applyBorder="1" applyFont="1">
      <alignment horizontal="center" readingOrder="0"/>
    </xf>
    <xf borderId="14" fillId="8" fontId="17" numFmtId="0" xfId="0" applyAlignment="1" applyBorder="1" applyFill="1" applyFont="1">
      <alignment horizontal="center" readingOrder="0" shrinkToFit="0" vertical="bottom" wrapText="0"/>
    </xf>
    <xf borderId="14" fillId="0" fontId="17" numFmtId="0" xfId="0" applyAlignment="1" applyBorder="1" applyFont="1">
      <alignment horizontal="center" readingOrder="0" shrinkToFit="0" vertical="bottom" wrapText="0"/>
    </xf>
    <xf borderId="12" fillId="8" fontId="17" numFmtId="0" xfId="0" applyAlignment="1" applyBorder="1" applyFill="1" applyFont="1">
      <alignment horizontal="left" readingOrder="0" vertical="center"/>
    </xf>
    <xf borderId="6" fillId="0" fontId="63" numFmtId="0" xfId="0" applyAlignment="1" applyBorder="1" applyFont="1">
      <alignment horizontal="center" readingOrder="0"/>
    </xf>
    <xf borderId="6" fillId="8" fontId="14" numFmtId="0" xfId="0" applyAlignment="1" applyBorder="1" applyFill="1" applyFont="1">
      <alignment horizontal="center" readingOrder="0" shrinkToFit="0" wrapText="0"/>
    </xf>
    <xf borderId="6" fillId="8" fontId="1" numFmtId="0" xfId="0" applyAlignment="1" applyBorder="1" applyFill="1" applyFont="1">
      <alignment horizontal="center"/>
    </xf>
    <xf borderId="6" fillId="27" fontId="1" numFmtId="0" xfId="0" applyAlignment="1" applyBorder="1" applyFill="1" applyFont="1">
      <alignment horizontal="center"/>
    </xf>
    <xf borderId="20" fillId="0" fontId="17" numFmtId="0" xfId="0" applyAlignment="1" applyBorder="1" applyFont="1">
      <alignment horizontal="center" readingOrder="0"/>
    </xf>
    <xf borderId="10" fillId="23" fontId="18" numFmtId="0" xfId="0" applyAlignment="1" applyBorder="1" applyFill="1" applyFont="1">
      <alignment readingOrder="0" vertical="bottom"/>
    </xf>
    <xf borderId="6" fillId="0" fontId="0" numFmtId="0" xfId="0" applyAlignment="1" applyBorder="1" applyFont="1">
      <alignment horizontal="center" readingOrder="0" shrinkToFit="0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28" fontId="64" numFmtId="0" xfId="0" applyAlignment="1" applyFill="1" applyFont="1">
      <alignment horizontal="center" readingOrder="0" vertical="center"/>
    </xf>
    <xf borderId="6" fillId="22" fontId="65" numFmtId="0" xfId="0" applyAlignment="1" applyBorder="1" applyFill="1" applyFont="1">
      <alignment horizontal="center" vertical="center"/>
    </xf>
    <xf borderId="6" fillId="22" fontId="65" numFmtId="0" xfId="0" applyAlignment="1" applyBorder="1" applyFill="1" applyFont="1">
      <alignment horizontal="center" readingOrder="0" vertical="center"/>
    </xf>
    <xf borderId="6" fillId="22" fontId="65" numFmtId="0" xfId="0" applyAlignment="1" applyBorder="1" applyFill="1" applyFont="1">
      <alignment horizontal="center" readingOrder="0" vertical="center"/>
    </xf>
    <xf borderId="0" fillId="22" fontId="65" numFmtId="0" xfId="0" applyAlignment="1" applyFill="1" applyFont="1">
      <alignment horizontal="right" readingOrder="0" vertical="center"/>
    </xf>
    <xf borderId="6" fillId="23" fontId="56" numFmtId="0" xfId="0" applyAlignment="1" applyBorder="1" applyFill="1" applyFont="1">
      <alignment horizontal="center"/>
    </xf>
    <xf borderId="6" fillId="8" fontId="14" numFmtId="0" xfId="0" applyAlignment="1" applyBorder="1" applyFill="1" applyFont="1">
      <alignment horizontal="center" readingOrder="0" vertical="bottom"/>
    </xf>
    <xf borderId="6" fillId="23" fontId="56" numFmtId="0" xfId="0" applyAlignment="1" applyBorder="1" applyFill="1" applyFont="1">
      <alignment readingOrder="0"/>
    </xf>
    <xf borderId="6" fillId="23" fontId="56" numFmtId="0" xfId="0" applyBorder="1" applyFill="1" applyFont="1"/>
    <xf borderId="6" fillId="23" fontId="56" numFmtId="0" xfId="0" applyBorder="1" applyFill="1" applyFont="1"/>
    <xf borderId="6" fillId="23" fontId="56" numFmtId="0" xfId="0" applyAlignment="1" applyBorder="1" applyFill="1" applyFont="1">
      <alignment horizontal="right"/>
    </xf>
    <xf borderId="6" fillId="8" fontId="17" numFmtId="0" xfId="0" applyAlignment="1" applyBorder="1" applyFill="1" applyFont="1">
      <alignment horizontal="center" readingOrder="0"/>
    </xf>
    <xf borderId="6" fillId="8" fontId="17" numFmtId="0" xfId="0" applyAlignment="1" applyBorder="1" applyFill="1" applyFont="1">
      <alignment readingOrder="0"/>
    </xf>
    <xf borderId="6" fillId="8" fontId="56" numFmtId="0" xfId="0" applyAlignment="1" applyBorder="1" applyFill="1" applyFont="1">
      <alignment horizontal="center" readingOrder="0"/>
    </xf>
    <xf borderId="6" fillId="8" fontId="14" numFmtId="0" xfId="0" applyAlignment="1" applyBorder="1" applyFill="1" applyFont="1">
      <alignment horizontal="center" readingOrder="0" vertical="bottom"/>
    </xf>
    <xf quotePrefix="1" borderId="6" fillId="8" fontId="17" numFmtId="49" xfId="0" applyAlignment="1" applyBorder="1" applyFill="1" applyFont="1" applyNumberFormat="1">
      <alignment horizontal="center"/>
    </xf>
    <xf borderId="6" fillId="0" fontId="17" numFmtId="0" xfId="0" applyAlignment="1" applyBorder="1" applyFont="1">
      <alignment horizontal="center" readingOrder="0"/>
    </xf>
    <xf borderId="6" fillId="0" fontId="17" numFmtId="3" xfId="0" applyAlignment="1" applyBorder="1" applyFont="1" applyNumberFormat="1">
      <alignment horizontal="right" readingOrder="0"/>
    </xf>
    <xf borderId="6" fillId="8" fontId="17" numFmtId="49" xfId="0" applyAlignment="1" applyBorder="1" applyFill="1" applyFont="1" applyNumberFormat="1">
      <alignment horizontal="center"/>
    </xf>
    <xf borderId="6" fillId="8" fontId="14" numFmtId="0" xfId="0" applyAlignment="1" applyBorder="1" applyFill="1" applyFont="1">
      <alignment horizontal="center" readingOrder="0" shrinkToFit="0" vertical="bottom" wrapText="0"/>
    </xf>
    <xf borderId="6" fillId="8" fontId="14" numFmtId="0" xfId="0" applyAlignment="1" applyBorder="1" applyFill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vertical="bottom"/>
    </xf>
    <xf borderId="6" fillId="8" fontId="17" numFmtId="0" xfId="0" applyAlignment="1" applyBorder="1" applyFill="1" applyFont="1">
      <alignment horizontal="center" vertical="bottom"/>
    </xf>
    <xf borderId="6" fillId="0" fontId="18" numFmtId="0" xfId="0" applyAlignment="1" applyBorder="1" applyFont="1">
      <alignment vertical="bottom"/>
    </xf>
    <xf borderId="6" fillId="0" fontId="18" numFmtId="0" xfId="0" applyAlignment="1" applyBorder="1" applyFont="1">
      <alignment horizontal="center" vertical="bottom"/>
    </xf>
    <xf borderId="6" fillId="8" fontId="17" numFmtId="0" xfId="0" applyAlignment="1" applyBorder="1" applyFill="1" applyFont="1">
      <alignment horizontal="center" readingOrder="0" vertical="center"/>
    </xf>
    <xf borderId="6" fillId="8" fontId="14" numFmtId="0" xfId="0" applyAlignment="1" applyBorder="1" applyFill="1" applyFont="1">
      <alignment horizontal="center" readingOrder="0" shrinkToFit="0" wrapText="0"/>
    </xf>
    <xf borderId="6" fillId="8" fontId="17" numFmtId="0" xfId="0" applyAlignment="1" applyBorder="1" applyFill="1" applyFont="1">
      <alignment horizontal="center" readingOrder="0" vertical="center"/>
    </xf>
    <xf borderId="6" fillId="8" fontId="51" numFmtId="0" xfId="0" applyAlignment="1" applyBorder="1" applyFill="1" applyFont="1">
      <alignment horizontal="center" readingOrder="0" shrinkToFit="0" wrapText="0"/>
    </xf>
    <xf borderId="6" fillId="8" fontId="17" numFmtId="3" xfId="0" applyAlignment="1" applyBorder="1" applyFill="1" applyFont="1" applyNumberFormat="1">
      <alignment horizontal="right" readingOrder="0" shrinkToFit="0" vertical="bottom" wrapText="0"/>
    </xf>
    <xf borderId="6" fillId="0" fontId="17" numFmtId="0" xfId="0" applyAlignment="1" applyBorder="1" applyFont="1">
      <alignment readingOrder="0"/>
    </xf>
    <xf borderId="6" fillId="0" fontId="56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horizontal="center" readingOrder="0"/>
    </xf>
    <xf borderId="20" fillId="0" fontId="66" numFmtId="0" xfId="0" applyAlignment="1" applyBorder="1" applyFont="1">
      <alignment horizontal="center" readingOrder="0" shrinkToFit="0" vertical="bottom" wrapText="0"/>
    </xf>
    <xf borderId="1" fillId="8" fontId="17" numFmtId="0" xfId="0" applyAlignment="1" applyBorder="1" applyFill="1" applyFont="1">
      <alignment horizontal="center"/>
    </xf>
    <xf borderId="10" fillId="8" fontId="14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/>
    </xf>
    <xf borderId="6" fillId="12" fontId="1" numFmtId="166" xfId="0" applyAlignment="1" applyBorder="1" applyFill="1" applyFont="1" applyNumberFormat="1">
      <alignment horizontal="center" readingOrder="0"/>
    </xf>
    <xf borderId="20" fillId="0" fontId="17" numFmtId="0" xfId="0" applyAlignment="1" applyBorder="1" applyFont="1">
      <alignment horizontal="center" readingOrder="0" shrinkToFit="0" vertical="bottom" wrapText="0"/>
    </xf>
    <xf borderId="10" fillId="0" fontId="18" numFmtId="0" xfId="0" applyAlignment="1" applyBorder="1" applyFont="1">
      <alignment readingOrder="0"/>
    </xf>
    <xf borderId="1" fillId="8" fontId="17" numFmtId="0" xfId="0" applyAlignment="1" applyBorder="1" applyFill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2" fillId="23" fontId="56" numFmtId="0" xfId="0" applyAlignment="1" applyBorder="1" applyFill="1" applyFont="1">
      <alignment readingOrder="0"/>
    </xf>
    <xf borderId="13" fillId="0" fontId="11" numFmtId="0" xfId="0" applyBorder="1" applyFont="1"/>
    <xf borderId="14" fillId="0" fontId="11" numFmtId="0" xfId="0" applyBorder="1" applyFont="1"/>
    <xf borderId="6" fillId="23" fontId="56" numFmtId="0" xfId="0" applyAlignment="1" applyBorder="1" applyFill="1" applyFont="1">
      <alignment horizontal="right" readingOrder="0"/>
    </xf>
    <xf borderId="6" fillId="8" fontId="17" numFmtId="0" xfId="0" applyAlignment="1" applyBorder="1" applyFill="1" applyFont="1">
      <alignment horizontal="center"/>
    </xf>
    <xf borderId="20" fillId="0" fontId="0" numFmtId="0" xfId="0" applyAlignment="1" applyBorder="1" applyFont="1">
      <alignment horizontal="center" readingOrder="0" shrinkToFit="0" wrapText="0"/>
    </xf>
    <xf borderId="6" fillId="8" fontId="17" numFmtId="1" xfId="0" applyAlignment="1" applyBorder="1" applyFill="1" applyFont="1" applyNumberFormat="1">
      <alignment horizontal="center" readingOrder="0" vertical="center"/>
    </xf>
    <xf borderId="6" fillId="29" fontId="1" numFmtId="0" xfId="0" applyAlignment="1" applyBorder="1" applyFill="1" applyFont="1">
      <alignment horizontal="center"/>
    </xf>
    <xf borderId="6" fillId="0" fontId="17" numFmtId="3" xfId="0" applyAlignment="1" applyBorder="1" applyFont="1" applyNumberFormat="1">
      <alignment horizontal="right" readingOrder="0" shrinkToFit="0" vertical="bottom" wrapText="0"/>
    </xf>
    <xf borderId="20" fillId="0" fontId="17" numFmtId="0" xfId="0" applyAlignment="1" applyBorder="1" applyFont="1">
      <alignment horizontal="center" readingOrder="0" shrinkToFit="0" vertical="center" wrapText="0"/>
    </xf>
    <xf borderId="10" fillId="8" fontId="18" numFmtId="0" xfId="0" applyAlignment="1" applyBorder="1" applyFill="1" applyFont="1">
      <alignment readingOrder="0"/>
    </xf>
    <xf borderId="6" fillId="8" fontId="17" numFmtId="0" xfId="0" applyAlignment="1" applyBorder="1" applyFill="1" applyFont="1">
      <alignment readingOrder="0" vertical="center"/>
    </xf>
    <xf borderId="10" fillId="0" fontId="17" numFmtId="0" xfId="0" applyAlignment="1" applyBorder="1" applyFont="1">
      <alignment horizontal="center" readingOrder="0"/>
    </xf>
    <xf borderId="6" fillId="8" fontId="17" numFmtId="1" xfId="0" applyAlignment="1" applyBorder="1" applyFill="1" applyFont="1" applyNumberFormat="1">
      <alignment horizontal="center" readingOrder="0" shrinkToFit="0" vertical="center" wrapText="1"/>
    </xf>
    <xf borderId="6" fillId="0" fontId="17" numFmtId="3" xfId="0" applyAlignment="1" applyBorder="1" applyFont="1" applyNumberFormat="1">
      <alignment horizontal="right" readingOrder="0" shrinkToFit="0" vertical="center" wrapText="0"/>
    </xf>
    <xf borderId="6" fillId="0" fontId="51" numFmtId="0" xfId="0" applyAlignment="1" applyBorder="1" applyFont="1">
      <alignment horizontal="center" readingOrder="0"/>
    </xf>
    <xf borderId="6" fillId="0" fontId="52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/>
    </xf>
    <xf borderId="6" fillId="0" fontId="17" numFmtId="0" xfId="0" applyAlignment="1" applyBorder="1" applyFont="1">
      <alignment horizontal="center" readingOrder="0" vertical="center"/>
    </xf>
    <xf borderId="6" fillId="8" fontId="18" numFmtId="0" xfId="0" applyAlignment="1" applyBorder="1" applyFill="1" applyFont="1">
      <alignment vertical="bottom"/>
    </xf>
    <xf borderId="20" fillId="0" fontId="18" numFmtId="0" xfId="0" applyAlignment="1" applyBorder="1" applyFont="1">
      <alignment horizontal="center" vertical="bottom"/>
    </xf>
    <xf borderId="20" fillId="0" fontId="17" numFmtId="0" xfId="0" applyAlignment="1" applyBorder="1" applyFont="1">
      <alignment horizontal="center" vertical="bottom"/>
    </xf>
    <xf borderId="20" fillId="0" fontId="17" numFmtId="0" xfId="0" applyAlignment="1" applyBorder="1" applyFont="1">
      <alignment horizontal="center" readingOrder="0" shrinkToFit="0" vertical="bottom" wrapText="0"/>
    </xf>
    <xf borderId="6" fillId="0" fontId="51" numFmtId="0" xfId="0" applyAlignment="1" applyBorder="1" applyFont="1">
      <alignment horizontal="center" readingOrder="0" shrinkToFit="0" wrapText="0"/>
    </xf>
    <xf borderId="6" fillId="0" fontId="17" numFmtId="0" xfId="0" applyAlignment="1" applyBorder="1" applyFont="1">
      <alignment horizontal="center" vertical="bottom"/>
    </xf>
    <xf borderId="10" fillId="13" fontId="18" numFmtId="0" xfId="0" applyAlignment="1" applyBorder="1" applyFill="1" applyFont="1">
      <alignment horizontal="left" readingOrder="0" vertical="center"/>
    </xf>
    <xf borderId="10" fillId="13" fontId="17" numFmtId="0" xfId="0" applyAlignment="1" applyBorder="1" applyFill="1" applyFont="1">
      <alignment horizontal="center" readingOrder="0"/>
    </xf>
    <xf borderId="6" fillId="13" fontId="17" numFmtId="0" xfId="0" applyAlignment="1" applyBorder="1" applyFill="1" applyFont="1">
      <alignment horizontal="center" readingOrder="0"/>
    </xf>
    <xf borderId="20" fillId="0" fontId="67" numFmtId="0" xfId="0" applyAlignment="1" applyBorder="1" applyFont="1">
      <alignment horizontal="center" readingOrder="0" shrinkToFit="0" vertical="bottom" wrapText="0"/>
    </xf>
    <xf borderId="10" fillId="13" fontId="18" numFmtId="0" xfId="0" applyAlignment="1" applyBorder="1" applyFill="1" applyFont="1">
      <alignment horizontal="center"/>
    </xf>
    <xf borderId="10" fillId="13" fontId="1" numFmtId="0" xfId="0" applyAlignment="1" applyBorder="1" applyFill="1" applyFont="1">
      <alignment horizontal="center"/>
    </xf>
    <xf borderId="6" fillId="8" fontId="56" numFmtId="0" xfId="0" applyAlignment="1" applyBorder="1" applyFill="1" applyFont="1">
      <alignment readingOrder="0"/>
    </xf>
    <xf borderId="6" fillId="0" fontId="56" numFmtId="0" xfId="0" applyAlignment="1" applyBorder="1" applyFont="1">
      <alignment horizontal="center" readingOrder="0"/>
    </xf>
    <xf borderId="10" fillId="0" fontId="18" numFmtId="0" xfId="0" applyAlignment="1" applyBorder="1" applyFont="1">
      <alignment readingOrder="0" vertical="bottom"/>
    </xf>
    <xf borderId="6" fillId="0" fontId="56" numFmtId="0" xfId="0" applyAlignment="1" applyBorder="1" applyFont="1">
      <alignment readingOrder="0"/>
    </xf>
    <xf borderId="6" fillId="8" fontId="17" numFmtId="0" xfId="0" applyAlignment="1" applyBorder="1" applyFill="1" applyFont="1">
      <alignment horizontal="left" readingOrder="0" vertical="center"/>
    </xf>
    <xf borderId="10" fillId="8" fontId="18" numFmtId="0" xfId="0" applyAlignment="1" applyBorder="1" applyFill="1" applyFont="1">
      <alignment readingOrder="0" vertical="bottom"/>
    </xf>
    <xf borderId="6" fillId="8" fontId="17" numFmtId="3" xfId="0" applyAlignment="1" applyBorder="1" applyFill="1" applyFont="1" applyNumberFormat="1">
      <alignment horizontal="right" readingOrder="0" shrinkToFit="0" vertical="center" wrapText="0"/>
    </xf>
    <xf borderId="6" fillId="8" fontId="17" numFmtId="0" xfId="0" applyAlignment="1" applyBorder="1" applyFill="1" applyFont="1">
      <alignment horizontal="center" readingOrder="0" shrinkToFit="0" vertical="center" wrapText="1"/>
    </xf>
    <xf borderId="6" fillId="8" fontId="17" numFmtId="0" xfId="0" applyAlignment="1" applyBorder="1" applyFill="1" applyFont="1">
      <alignment horizontal="center" readingOrder="0" shrinkToFit="0" vertical="center" wrapText="1"/>
    </xf>
    <xf borderId="6" fillId="0" fontId="17" numFmtId="0" xfId="0" applyAlignment="1" applyBorder="1" applyFont="1">
      <alignment readingOrder="0" vertical="center"/>
    </xf>
    <xf borderId="22" fillId="13" fontId="18" numFmtId="0" xfId="0" applyAlignment="1" applyBorder="1" applyFill="1" applyFont="1">
      <alignment horizontal="center" vertical="center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1" fillId="8" fontId="17" numFmtId="0" xfId="0" applyAlignment="1" applyBorder="1" applyFill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center"/>
    </xf>
    <xf borderId="6" fillId="8" fontId="17" numFmtId="0" xfId="0" applyBorder="1" applyFill="1" applyFont="1"/>
    <xf borderId="1" fillId="8" fontId="68" numFmtId="0" xfId="0" applyAlignment="1" applyBorder="1" applyFill="1" applyFont="1">
      <alignment readingOrder="0" vertical="center"/>
    </xf>
    <xf borderId="6" fillId="8" fontId="17" numFmtId="0" xfId="0" applyAlignment="1" applyBorder="1" applyFill="1" applyFont="1">
      <alignment horizontal="center" shrinkToFit="0" wrapText="1"/>
    </xf>
    <xf borderId="1" fillId="0" fontId="69" numFmtId="0" xfId="0" applyAlignment="1" applyBorder="1" applyFont="1">
      <alignment readingOrder="0" vertical="center"/>
    </xf>
    <xf borderId="6" fillId="8" fontId="17" numFmtId="0" xfId="0" applyAlignment="1" applyBorder="1" applyFill="1" applyFont="1">
      <alignment horizontal="center" readingOrder="0" shrinkToFit="0" wrapText="1"/>
    </xf>
    <xf borderId="1" fillId="0" fontId="56" numFmtId="0" xfId="0" applyAlignment="1" applyBorder="1" applyFont="1">
      <alignment horizontal="center" readingOrder="0" vertical="center"/>
    </xf>
    <xf borderId="6" fillId="8" fontId="17" numFmtId="0" xfId="0" applyAlignment="1" applyBorder="1" applyFill="1" applyFont="1">
      <alignment horizontal="center"/>
    </xf>
    <xf borderId="6" fillId="8" fontId="17" numFmtId="3" xfId="0" applyAlignment="1" applyBorder="1" applyFill="1" applyFont="1" applyNumberFormat="1">
      <alignment horizontal="right" readingOrder="0"/>
    </xf>
    <xf borderId="6" fillId="23" fontId="56" numFmtId="0" xfId="0" applyAlignment="1" applyBorder="1" applyFill="1" applyFont="1">
      <alignment horizontal="center" readingOrder="0"/>
    </xf>
    <xf borderId="6" fillId="23" fontId="17" numFmtId="0" xfId="0" applyAlignment="1" applyBorder="1" applyFill="1" applyFont="1">
      <alignment readingOrder="0" vertical="bottom"/>
    </xf>
    <xf borderId="6" fillId="23" fontId="17" numFmtId="0" xfId="0" applyAlignment="1" applyBorder="1" applyFill="1" applyFont="1">
      <alignment horizontal="center" readingOrder="0" vertical="bottom"/>
    </xf>
    <xf borderId="6" fillId="23" fontId="17" numFmtId="0" xfId="0" applyAlignment="1" applyBorder="1" applyFill="1" applyFont="1">
      <alignment horizontal="center" readingOrder="0" vertical="bottom"/>
    </xf>
    <xf borderId="6" fillId="8" fontId="17" numFmtId="0" xfId="0" applyAlignment="1" applyBorder="1" applyFill="1" applyFont="1">
      <alignment horizontal="center" vertical="center"/>
    </xf>
    <xf borderId="6" fillId="23" fontId="17" numFmtId="0" xfId="0" applyAlignment="1" applyBorder="1" applyFill="1" applyFont="1">
      <alignment horizontal="center" vertical="bottom"/>
    </xf>
    <xf borderId="6" fillId="23" fontId="17" numFmtId="0" xfId="0" applyAlignment="1" applyBorder="1" applyFill="1" applyFont="1">
      <alignment horizontal="center" readingOrder="0" shrinkToFit="0" vertical="bottom" wrapText="0"/>
    </xf>
    <xf borderId="6" fillId="23" fontId="17" numFmtId="0" xfId="0" applyAlignment="1" applyBorder="1" applyFill="1" applyFont="1">
      <alignment horizontal="right" readingOrder="0" shrinkToFit="0" vertical="bottom" wrapText="0"/>
    </xf>
    <xf borderId="1" fillId="8" fontId="70" numFmtId="0" xfId="0" applyAlignment="1" applyBorder="1" applyFill="1" applyFont="1">
      <alignment readingOrder="0" vertical="center"/>
    </xf>
    <xf borderId="6" fillId="8" fontId="17" numFmtId="0" xfId="0" applyAlignment="1" applyBorder="1" applyFill="1" applyFont="1">
      <alignment horizontal="center" readingOrder="0" vertical="bottom"/>
    </xf>
    <xf borderId="1" fillId="8" fontId="18" numFmtId="0" xfId="0" applyAlignment="1" applyBorder="1" applyFill="1" applyFont="1">
      <alignment horizontal="center" vertical="center"/>
    </xf>
    <xf borderId="6" fillId="8" fontId="17" numFmtId="0" xfId="0" applyAlignment="1" applyBorder="1" applyFill="1" applyFont="1">
      <alignment horizontal="center" readingOrder="0" vertical="bottom"/>
    </xf>
    <xf borderId="6" fillId="8" fontId="17" numFmtId="0" xfId="0" applyAlignment="1" applyBorder="1" applyFill="1" applyFont="1">
      <alignment readingOrder="0" vertical="bottom"/>
    </xf>
    <xf borderId="6" fillId="8" fontId="17" numFmtId="0" xfId="0" applyAlignment="1" applyBorder="1" applyFill="1" applyFont="1">
      <alignment horizontal="center" readingOrder="0" shrinkToFit="0" vertical="bottom" wrapText="0"/>
    </xf>
    <xf borderId="13" fillId="8" fontId="17" numFmtId="0" xfId="0" applyAlignment="1" applyBorder="1" applyFill="1" applyFont="1">
      <alignment horizontal="left" readingOrder="0" vertical="center"/>
    </xf>
    <xf borderId="6" fillId="8" fontId="17" numFmtId="0" xfId="0" applyAlignment="1" applyBorder="1" applyFill="1" applyFont="1">
      <alignment horizontal="center" readingOrder="0" vertical="bottom"/>
    </xf>
    <xf borderId="13" fillId="13" fontId="17" numFmtId="0" xfId="0" applyAlignment="1" applyBorder="1" applyFill="1" applyFont="1">
      <alignment horizontal="left" readingOrder="0" vertical="center"/>
    </xf>
    <xf borderId="6" fillId="0" fontId="17" numFmtId="0" xfId="0" applyAlignment="1" applyBorder="1" applyFont="1">
      <alignment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10" fillId="8" fontId="17" numFmtId="0" xfId="0" applyAlignment="1" applyBorder="1" applyFill="1" applyFont="1">
      <alignment readingOrder="0" vertical="bottom"/>
    </xf>
    <xf borderId="20" fillId="0" fontId="18" numFmtId="0" xfId="0" applyAlignment="1" applyBorder="1" applyFont="1">
      <alignment horizontal="center" readingOrder="0" vertical="bottom"/>
    </xf>
    <xf borderId="20" fillId="0" fontId="1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7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/>
    </xf>
    <xf borderId="6" fillId="0" fontId="1" numFmtId="3" xfId="0" applyAlignment="1" applyBorder="1" applyFont="1" applyNumberFormat="1">
      <alignment horizontal="right" readingOrder="0"/>
    </xf>
    <xf borderId="12" fillId="8" fontId="18" numFmtId="0" xfId="0" applyAlignment="1" applyBorder="1" applyFill="1" applyFont="1">
      <alignment readingOrder="0" vertical="center"/>
    </xf>
    <xf borderId="12" fillId="8" fontId="18" numFmtId="0" xfId="0" applyAlignment="1" applyBorder="1" applyFill="1" applyFont="1">
      <alignment horizontal="center" readingOrder="0" shrinkToFit="0" vertical="center" wrapText="1"/>
    </xf>
    <xf borderId="6" fillId="8" fontId="17" numFmtId="0" xfId="0" applyAlignment="1" applyBorder="1" applyFill="1" applyFont="1">
      <alignment horizontal="center" readingOrder="0" shrinkToFit="0" vertical="center" wrapText="1"/>
    </xf>
    <xf borderId="6" fillId="8" fontId="18" numFmtId="0" xfId="0" applyAlignment="1" applyBorder="1" applyFill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6" fillId="0" fontId="72" numFmtId="0" xfId="0" applyAlignment="1" applyBorder="1" applyFont="1">
      <alignment horizontal="center" readingOrder="0"/>
    </xf>
    <xf borderId="13" fillId="8" fontId="18" numFmtId="0" xfId="0" applyAlignment="1" applyBorder="1" applyFill="1" applyFont="1">
      <alignment horizontal="center" readingOrder="0" shrinkToFit="0" vertical="center" wrapText="1"/>
    </xf>
    <xf borderId="12" fillId="8" fontId="18" numFmtId="0" xfId="0" applyAlignment="1" applyBorder="1" applyFill="1" applyFont="1">
      <alignment readingOrder="0"/>
    </xf>
    <xf borderId="12" fillId="8" fontId="18" numFmtId="0" xfId="0" applyBorder="1" applyFill="1" applyFont="1"/>
    <xf borderId="12" fillId="8" fontId="18" numFmtId="0" xfId="0" applyAlignment="1" applyBorder="1" applyFill="1" applyFont="1">
      <alignment horizontal="center" shrinkToFit="0" wrapText="1"/>
    </xf>
    <xf borderId="6" fillId="8" fontId="17" numFmtId="0" xfId="0" applyAlignment="1" applyBorder="1" applyFill="1" applyFont="1">
      <alignment horizontal="center" readingOrder="0" shrinkToFit="0" wrapText="1"/>
    </xf>
    <xf borderId="6" fillId="8" fontId="18" numFmtId="0" xfId="0" applyAlignment="1" applyBorder="1" applyFill="1" applyFont="1">
      <alignment horizontal="center" shrinkToFit="0" wrapText="1"/>
    </xf>
    <xf borderId="6" fillId="8" fontId="18" numFmtId="0" xfId="0" applyBorder="1" applyFill="1" applyFont="1"/>
    <xf borderId="14" fillId="0" fontId="73" numFmtId="0" xfId="0" applyAlignment="1" applyBorder="1" applyFont="1">
      <alignment horizontal="center" readingOrder="0" vertical="center"/>
    </xf>
    <xf borderId="14" fillId="0" fontId="18" numFmtId="0" xfId="0" applyAlignment="1" applyBorder="1" applyFont="1">
      <alignment horizontal="center" readingOrder="0" vertical="center"/>
    </xf>
    <xf borderId="13" fillId="8" fontId="17" numFmtId="0" xfId="0" applyAlignment="1" applyBorder="1" applyFill="1" applyFont="1">
      <alignment horizontal="center" readingOrder="0" shrinkToFit="0" wrapText="1"/>
    </xf>
    <xf borderId="6" fillId="8" fontId="56" numFmtId="0" xfId="0" applyAlignment="1" applyBorder="1" applyFill="1" applyFont="1">
      <alignment horizontal="center" readingOrder="0" vertical="center"/>
    </xf>
    <xf borderId="13" fillId="8" fontId="17" numFmtId="0" xfId="0" applyAlignment="1" applyBorder="1" applyFill="1" applyFont="1">
      <alignment horizontal="center" readingOrder="0" vertical="center"/>
    </xf>
    <xf borderId="13" fillId="13" fontId="17" numFmtId="0" xfId="0" applyAlignment="1" applyBorder="1" applyFill="1" applyFont="1">
      <alignment horizontal="center" readingOrder="0" vertical="center"/>
    </xf>
    <xf borderId="6" fillId="8" fontId="17" numFmtId="0" xfId="0" applyAlignment="1" applyBorder="1" applyFill="1" applyFont="1">
      <alignment vertical="bottom"/>
    </xf>
    <xf borderId="14" fillId="8" fontId="18" numFmtId="0" xfId="0" applyAlignment="1" applyBorder="1" applyFill="1" applyFont="1">
      <alignment horizontal="center" vertical="bottom"/>
    </xf>
    <xf borderId="14" fillId="8" fontId="17" numFmtId="0" xfId="0" applyAlignment="1" applyBorder="1" applyFill="1" applyFont="1">
      <alignment horizontal="center" readingOrder="0" vertical="bottom"/>
    </xf>
    <xf borderId="10" fillId="8" fontId="17" numFmtId="0" xfId="0" applyAlignment="1" applyBorder="1" applyFill="1" applyFont="1">
      <alignment vertical="bottom"/>
    </xf>
    <xf borderId="20" fillId="8" fontId="18" numFmtId="0" xfId="0" applyAlignment="1" applyBorder="1" applyFill="1" applyFont="1">
      <alignment horizontal="center" vertical="bottom"/>
    </xf>
    <xf borderId="20" fillId="8" fontId="17" numFmtId="0" xfId="0" applyAlignment="1" applyBorder="1" applyFill="1" applyFont="1">
      <alignment horizontal="center" readingOrder="0" vertical="bottom"/>
    </xf>
    <xf borderId="20" fillId="8" fontId="18" numFmtId="0" xfId="0" applyAlignment="1" applyBorder="1" applyFill="1" applyFont="1">
      <alignment horizontal="center" readingOrder="0" vertical="bottom"/>
    </xf>
    <xf borderId="6" fillId="0" fontId="74" numFmtId="0" xfId="0" applyAlignment="1" applyBorder="1" applyFont="1">
      <alignment horizontal="center" readingOrder="0" shrinkToFit="0" vertical="bottom" wrapText="0"/>
    </xf>
    <xf borderId="22" fillId="13" fontId="18" numFmtId="0" xfId="0" applyAlignment="1" applyBorder="1" applyFill="1" applyFont="1">
      <alignment horizontal="center" readingOrder="0" vertical="center"/>
    </xf>
    <xf borderId="10" fillId="8" fontId="17" numFmtId="0" xfId="0" applyAlignment="1" applyBorder="1" applyFill="1" applyFont="1">
      <alignment horizontal="center" readingOrder="0" shrinkToFit="0" vertical="bottom" wrapText="0"/>
    </xf>
    <xf borderId="6" fillId="12" fontId="75" numFmtId="0" xfId="0" applyAlignment="1" applyBorder="1" applyFill="1" applyFont="1">
      <alignment horizontal="center" readingOrder="0" vertical="center"/>
    </xf>
    <xf borderId="6" fillId="8" fontId="17" numFmtId="167" xfId="0" applyAlignment="1" applyBorder="1" applyFill="1" applyFont="1" applyNumberFormat="1">
      <alignment horizontal="center" readingOrder="0" shrinkToFit="0" vertical="bottom" wrapText="0"/>
    </xf>
    <xf borderId="10" fillId="12" fontId="17" numFmtId="168" xfId="0" applyAlignment="1" applyBorder="1" applyFill="1" applyFont="1" applyNumberFormat="1">
      <alignment horizontal="center" readingOrder="0" shrinkToFit="0" vertical="bottom" wrapText="0"/>
    </xf>
    <xf borderId="6" fillId="8" fontId="75" numFmtId="0" xfId="0" applyAlignment="1" applyBorder="1" applyFill="1" applyFont="1">
      <alignment horizontal="center" readingOrder="0" vertical="center"/>
    </xf>
    <xf borderId="20" fillId="8" fontId="18" numFmtId="0" xfId="0" applyAlignment="1" applyBorder="1" applyFill="1" applyFont="1">
      <alignment horizontal="center" vertical="bottom"/>
    </xf>
    <xf borderId="6" fillId="8" fontId="14" numFmtId="0" xfId="0" applyAlignment="1" applyBorder="1" applyFill="1" applyFont="1">
      <alignment horizontal="center" readingOrder="0"/>
    </xf>
    <xf borderId="10" fillId="8" fontId="17" numFmtId="0" xfId="0" applyAlignment="1" applyBorder="1" applyFill="1" applyFont="1">
      <alignment horizontal="center" readingOrder="0" shrinkToFit="0" vertical="bottom" wrapText="0"/>
    </xf>
    <xf borderId="6" fillId="8" fontId="18" numFmtId="0" xfId="0" applyAlignment="1" applyBorder="1" applyFill="1" applyFont="1">
      <alignment horizontal="center" readingOrder="0" vertical="bottom"/>
    </xf>
    <xf borderId="10" fillId="8" fontId="18" numFmtId="0" xfId="0" applyAlignment="1" applyBorder="1" applyFill="1" applyFont="1">
      <alignment horizontal="center" readingOrder="0" vertical="bottom"/>
    </xf>
    <xf borderId="10" fillId="0" fontId="17" numFmtId="0" xfId="0" applyAlignment="1" applyBorder="1" applyFont="1">
      <alignment readingOrder="0" vertical="bottom"/>
    </xf>
    <xf borderId="10" fillId="0" fontId="18" numFmtId="0" xfId="0" applyAlignment="1" applyBorder="1" applyFont="1">
      <alignment horizontal="center" readingOrder="0" vertical="bottom"/>
    </xf>
    <xf borderId="10" fillId="12" fontId="1" numFmtId="0" xfId="0" applyAlignment="1" applyBorder="1" applyFill="1" applyFont="1">
      <alignment horizontal="center" readingOrder="0"/>
    </xf>
    <xf borderId="10" fillId="0" fontId="17" numFmtId="169" xfId="0" applyAlignment="1" applyBorder="1" applyFont="1" applyNumberFormat="1">
      <alignment horizontal="center" readingOrder="0" shrinkToFit="0" vertical="bottom" wrapText="0"/>
    </xf>
    <xf borderId="10" fillId="0" fontId="17" numFmtId="170" xfId="0" applyAlignment="1" applyBorder="1" applyFont="1" applyNumberFormat="1">
      <alignment horizontal="center" readingOrder="0" shrinkToFit="0" vertical="bottom" wrapText="0"/>
    </xf>
    <xf borderId="6" fillId="8" fontId="51" numFmtId="0" xfId="0" applyAlignment="1" applyBorder="1" applyFill="1" applyFont="1">
      <alignment horizontal="center" readingOrder="0" shrinkToFit="0" vertical="bottom" wrapText="0"/>
    </xf>
    <xf borderId="21" fillId="8" fontId="18" numFmtId="0" xfId="0" applyAlignment="1" applyBorder="1" applyFill="1" applyFont="1">
      <alignment horizontal="center" readingOrder="0" vertical="bottom"/>
    </xf>
    <xf borderId="6" fillId="8" fontId="56" numFmtId="0" xfId="0" applyAlignment="1" applyBorder="1" applyFill="1" applyFont="1">
      <alignment horizontal="center"/>
    </xf>
    <xf borderId="13" fillId="8" fontId="17" numFmtId="0" xfId="0" applyAlignment="1" applyBorder="1" applyFill="1" applyFont="1">
      <alignment horizontal="center" readingOrder="0" shrinkToFit="0" vertical="bottom" wrapText="0"/>
    </xf>
    <xf borderId="0" fillId="0" fontId="1" numFmtId="165" xfId="0" applyAlignment="1" applyFont="1" applyNumberFormat="1">
      <alignment horizontal="center"/>
    </xf>
    <xf borderId="6" fillId="22" fontId="65" numFmtId="165" xfId="0" applyAlignment="1" applyBorder="1" applyFill="1" applyFont="1" applyNumberFormat="1">
      <alignment horizontal="center" readingOrder="0" vertical="center"/>
    </xf>
    <xf borderId="6" fillId="0" fontId="18" numFmtId="165" xfId="0" applyAlignment="1" applyBorder="1" applyFont="1" applyNumberFormat="1">
      <alignment horizontal="center" readingOrder="0"/>
    </xf>
    <xf borderId="10" fillId="12" fontId="1" numFmtId="0" xfId="0" applyAlignment="1" applyBorder="1" applyFill="1" applyFont="1">
      <alignment horizontal="center" readingOrder="0" vertical="center"/>
    </xf>
    <xf borderId="6" fillId="8" fontId="18" numFmtId="0" xfId="0" applyAlignment="1" applyBorder="1" applyFill="1" applyFont="1">
      <alignment readingOrder="0" vertical="bottom"/>
    </xf>
    <xf borderId="6" fillId="8" fontId="1" numFmtId="165" xfId="0" applyAlignment="1" applyBorder="1" applyFill="1" applyFont="1" applyNumberFormat="1">
      <alignment horizontal="center" readingOrder="0"/>
    </xf>
    <xf borderId="6" fillId="8" fontId="56" numFmtId="0" xfId="0" applyAlignment="1" applyBorder="1" applyFill="1" applyFont="1">
      <alignment horizontal="center" readingOrder="0"/>
    </xf>
    <xf borderId="6" fillId="8" fontId="18" numFmtId="0" xfId="0" applyBorder="1" applyFill="1" applyFont="1"/>
    <xf borderId="6" fillId="0" fontId="18" numFmtId="0" xfId="0" applyAlignment="1" applyBorder="1" applyFont="1">
      <alignment horizontal="center"/>
    </xf>
    <xf borderId="6" fillId="8" fontId="18" numFmtId="3" xfId="0" applyAlignment="1" applyBorder="1" applyFill="1" applyFont="1" applyNumberFormat="1">
      <alignment horizontal="center" readingOrder="0" vertical="bottom"/>
    </xf>
    <xf borderId="13" fillId="8" fontId="17" numFmtId="0" xfId="0" applyAlignment="1" applyBorder="1" applyFill="1" applyFont="1">
      <alignment horizontal="center" readingOrder="0"/>
    </xf>
    <xf borderId="6" fillId="0" fontId="17" numFmtId="1" xfId="0" applyAlignment="1" applyBorder="1" applyFont="1" applyNumberFormat="1">
      <alignment horizontal="center" readingOrder="0" shrinkToFit="0" wrapText="1"/>
    </xf>
    <xf borderId="6" fillId="0" fontId="17" numFmtId="165" xfId="0" applyAlignment="1" applyBorder="1" applyFont="1" applyNumberFormat="1">
      <alignment horizontal="center" readingOrder="0"/>
    </xf>
    <xf borderId="6" fillId="0" fontId="17" numFmtId="165" xfId="0" applyAlignment="1" applyBorder="1" applyFont="1" applyNumberFormat="1">
      <alignment horizontal="center" readingOrder="0" shrinkToFit="0" vertical="bottom" wrapText="0"/>
    </xf>
    <xf borderId="6" fillId="0" fontId="1" numFmtId="165" xfId="0" applyAlignment="1" applyBorder="1" applyFont="1" applyNumberFormat="1">
      <alignment horizontal="center" readingOrder="0"/>
    </xf>
    <xf borderId="11" fillId="0" fontId="17" numFmtId="0" xfId="0" applyAlignment="1" applyBorder="1" applyFont="1">
      <alignment readingOrder="0" vertical="bottom"/>
    </xf>
    <xf borderId="6" fillId="8" fontId="18" numFmtId="0" xfId="0" applyAlignment="1" applyBorder="1" applyFill="1" applyFont="1">
      <alignment vertical="bottom"/>
    </xf>
    <xf borderId="6" fillId="0" fontId="18" numFmtId="0" xfId="0" applyAlignment="1" applyBorder="1" applyFont="1">
      <alignment horizontal="center" vertical="bottom"/>
    </xf>
    <xf borderId="6" fillId="8" fontId="76" numFmtId="0" xfId="0" applyAlignment="1" applyBorder="1" applyFill="1" applyFont="1">
      <alignment horizontal="center" readingOrder="0" shrinkToFit="0" wrapText="0"/>
    </xf>
    <xf borderId="6" fillId="0" fontId="17" numFmtId="165" xfId="0" applyAlignment="1" applyBorder="1" applyFont="1" applyNumberFormat="1">
      <alignment horizontal="center" readingOrder="0" vertical="bottom"/>
    </xf>
    <xf borderId="6" fillId="8" fontId="77" numFmtId="0" xfId="0" applyAlignment="1" applyBorder="1" applyFill="1" applyFont="1">
      <alignment horizontal="center" shrinkToFit="0" wrapText="1"/>
    </xf>
    <xf borderId="6" fillId="0" fontId="17" numFmtId="0" xfId="0" applyAlignment="1" applyBorder="1" applyFont="1">
      <alignment horizontal="center" vertical="bottom"/>
    </xf>
    <xf borderId="6" fillId="8" fontId="17" numFmtId="0" xfId="0" applyAlignment="1" applyBorder="1" applyFill="1" applyFont="1">
      <alignment vertical="bottom"/>
    </xf>
    <xf borderId="6" fillId="0" fontId="17" numFmtId="0" xfId="0" applyAlignment="1" applyBorder="1" applyFont="1">
      <alignment horizontal="center" vertical="bottom"/>
    </xf>
    <xf borderId="6" fillId="8" fontId="78" numFmtId="0" xfId="0" applyAlignment="1" applyBorder="1" applyFill="1" applyFont="1">
      <alignment horizontal="center"/>
    </xf>
    <xf borderId="6" fillId="8" fontId="1" numFmtId="165" xfId="0" applyAlignment="1" applyBorder="1" applyFill="1" applyFont="1" applyNumberFormat="1">
      <alignment horizontal="center"/>
    </xf>
    <xf borderId="6" fillId="8" fontId="17" numFmtId="0" xfId="0" applyAlignment="1" applyBorder="1" applyFill="1" applyFont="1">
      <alignment horizontal="center" readingOrder="0" shrinkToFit="0" vertical="bottom" wrapText="0"/>
    </xf>
    <xf borderId="6" fillId="8" fontId="18" numFmtId="0" xfId="0" applyAlignment="1" applyBorder="1" applyFill="1" applyFont="1">
      <alignment horizontal="center" vertical="bottom"/>
    </xf>
    <xf borderId="6" fillId="8" fontId="17" numFmtId="0" xfId="0" applyAlignment="1" applyBorder="1" applyFill="1" applyFont="1">
      <alignment horizontal="center" vertical="bottom"/>
    </xf>
    <xf borderId="6" fillId="0" fontId="1" numFmtId="165" xfId="0" applyAlignment="1" applyBorder="1" applyFont="1" applyNumberFormat="1">
      <alignment horizontal="center"/>
    </xf>
    <xf borderId="20" fillId="0" fontId="1" numFmtId="0" xfId="0" applyAlignment="1" applyBorder="1" applyFont="1">
      <alignment horizontal="center" readingOrder="0"/>
    </xf>
    <xf borderId="6" fillId="8" fontId="18" numFmtId="0" xfId="0" applyAlignment="1" applyBorder="1" applyFill="1" applyFont="1">
      <alignment horizontal="center" vertical="center"/>
    </xf>
    <xf borderId="20" fillId="8" fontId="18" numFmtId="0" xfId="0" applyAlignment="1" applyBorder="1" applyFill="1" applyFont="1">
      <alignment horizontal="center"/>
    </xf>
    <xf borderId="20" fillId="8" fontId="1" numFmtId="0" xfId="0" applyAlignment="1" applyBorder="1" applyFill="1" applyFont="1">
      <alignment horizontal="center" readingOrder="0"/>
    </xf>
    <xf borderId="6" fillId="13" fontId="1" numFmtId="0" xfId="0" applyAlignment="1" applyBorder="1" applyFill="1" applyFont="1">
      <alignment horizontal="center" readingOrder="0" shrinkToFit="0" vertical="center" wrapText="0"/>
    </xf>
    <xf borderId="20" fillId="8" fontId="17" numFmtId="0" xfId="0" applyAlignment="1" applyBorder="1" applyFill="1" applyFont="1">
      <alignment horizontal="center" readingOrder="0" vertical="center"/>
    </xf>
    <xf borderId="10" fillId="8" fontId="18" numFmtId="0" xfId="0" applyAlignment="1" applyBorder="1" applyFill="1" applyFont="1">
      <alignment horizontal="center" readingOrder="0" vertical="center"/>
    </xf>
    <xf borderId="1" fillId="8" fontId="18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horizontal="center" readingOrder="0"/>
    </xf>
    <xf borderId="6" fillId="8" fontId="77" numFmtId="171" xfId="0" applyAlignment="1" applyBorder="1" applyFill="1" applyFont="1" applyNumberFormat="1">
      <alignment horizontal="center" shrinkToFit="0" wrapText="1"/>
    </xf>
    <xf borderId="6" fillId="8" fontId="1" numFmtId="171" xfId="0" applyAlignment="1" applyBorder="1" applyFill="1" applyFont="1" applyNumberFormat="1">
      <alignment horizontal="center" readingOrder="0"/>
    </xf>
    <xf borderId="6" fillId="13" fontId="44" numFmtId="0" xfId="0" applyAlignment="1" applyBorder="1" applyFill="1" applyFont="1">
      <alignment horizontal="center" readingOrder="0" shrinkToFit="0" vertical="center" wrapText="0"/>
    </xf>
    <xf borderId="6" fillId="0" fontId="56" numFmtId="165" xfId="0" applyAlignment="1" applyBorder="1" applyFont="1" applyNumberFormat="1">
      <alignment horizontal="center" readingOrder="0"/>
    </xf>
    <xf borderId="12" fillId="13" fontId="71" numFmtId="0" xfId="0" applyAlignment="1" applyBorder="1" applyFill="1" applyFont="1">
      <alignment horizontal="left" readingOrder="0" vertical="center"/>
    </xf>
    <xf borderId="6" fillId="0" fontId="56" numFmtId="0" xfId="0" applyAlignment="1" applyBorder="1" applyFont="1">
      <alignment horizontal="center"/>
    </xf>
    <xf borderId="13" fillId="13" fontId="71" numFmtId="0" xfId="0" applyAlignment="1" applyBorder="1" applyFill="1" applyFont="1">
      <alignment horizontal="left" readingOrder="0" vertical="center"/>
    </xf>
    <xf borderId="14" fillId="13" fontId="71" numFmtId="0" xfId="0" applyAlignment="1" applyBorder="1" applyFill="1" applyFont="1">
      <alignment horizontal="left" readingOrder="0" vertical="center"/>
    </xf>
    <xf borderId="6" fillId="13" fontId="71" numFmtId="0" xfId="0" applyAlignment="1" applyBorder="1" applyFill="1" applyFont="1">
      <alignment horizontal="left" readingOrder="0" vertical="center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56" numFmtId="165" xfId="0" applyAlignment="1" applyBorder="1" applyFont="1" applyNumberFormat="1">
      <alignment horizontal="center"/>
    </xf>
    <xf borderId="1" fillId="0" fontId="17" numFmtId="0" xfId="0" applyAlignment="1" applyBorder="1" applyFont="1">
      <alignment horizontal="center" readingOrder="0" shrinkToFit="0" vertical="bottom" wrapText="0"/>
    </xf>
    <xf borderId="6" fillId="8" fontId="56" numFmtId="0" xfId="0" applyAlignment="1" applyBorder="1" applyFill="1" applyFont="1">
      <alignment readingOrder="0" vertical="center"/>
    </xf>
    <xf borderId="1" fillId="8" fontId="56" numFmtId="0" xfId="0" applyAlignment="1" applyBorder="1" applyFill="1" applyFont="1">
      <alignment horizontal="center" readingOrder="0" vertical="center"/>
    </xf>
    <xf borderId="6" fillId="0" fontId="56" numFmtId="0" xfId="0" applyBorder="1" applyFont="1"/>
    <xf borderId="0" fillId="12" fontId="1" numFmtId="0" xfId="0" applyAlignment="1" applyFill="1" applyFont="1">
      <alignment horizontal="center"/>
    </xf>
    <xf borderId="6" fillId="8" fontId="56" numFmtId="0" xfId="0" applyAlignment="1" applyBorder="1" applyFill="1" applyFont="1">
      <alignment horizontal="center" readingOrder="0" vertical="center"/>
    </xf>
    <xf borderId="0" fillId="12" fontId="44" numFmtId="0" xfId="0" applyAlignment="1" applyFill="1" applyFont="1">
      <alignment readingOrder="0"/>
    </xf>
    <xf borderId="0" fillId="12" fontId="18" numFmtId="0" xfId="0" applyAlignment="1" applyFill="1" applyFont="1">
      <alignment horizontal="center"/>
    </xf>
    <xf borderId="0" fillId="12" fontId="19" numFmtId="0" xfId="0" applyAlignment="1" applyFill="1" applyFont="1">
      <alignment horizontal="center"/>
    </xf>
    <xf borderId="0" fillId="0" fontId="1" numFmtId="0" xfId="0" applyAlignment="1" applyFont="1">
      <alignment horizontal="left" readingOrder="0"/>
    </xf>
    <xf borderId="0" fillId="12" fontId="44" numFmtId="0" xfId="0" applyAlignment="1" applyFill="1" applyFont="1">
      <alignment readingOrder="0" vertical="center"/>
    </xf>
    <xf borderId="6" fillId="30" fontId="1" numFmtId="0" xfId="0" applyAlignment="1" applyBorder="1" applyFill="1" applyFont="1">
      <alignment horizontal="center" readingOrder="0" shrinkToFit="0" vertical="center" wrapText="1"/>
    </xf>
    <xf borderId="6" fillId="12" fontId="44" numFmtId="0" xfId="0" applyAlignment="1" applyBorder="1" applyFill="1" applyFont="1">
      <alignment readingOrder="0" vertical="center"/>
    </xf>
    <xf borderId="6" fillId="12" fontId="1" numFmtId="0" xfId="0" applyAlignment="1" applyBorder="1" applyFill="1" applyFont="1">
      <alignment horizontal="center" readingOrder="0" vertical="center"/>
    </xf>
    <xf borderId="6" fillId="30" fontId="1" numFmtId="165" xfId="0" applyAlignment="1" applyBorder="1" applyFill="1" applyFont="1" applyNumberFormat="1">
      <alignment horizontal="center" readingOrder="0" shrinkToFit="0" vertical="center" wrapText="1"/>
    </xf>
    <xf borderId="6" fillId="12" fontId="44" numFmtId="0" xfId="0" applyAlignment="1" applyBorder="1" applyFill="1" applyFont="1">
      <alignment horizontal="center" readingOrder="0" vertical="center"/>
    </xf>
    <xf borderId="6" fillId="30" fontId="1" numFmtId="0" xfId="0" applyAlignment="1" applyBorder="1" applyFill="1" applyFont="1">
      <alignment readingOrder="0" shrinkToFit="0" wrapText="1"/>
    </xf>
    <xf borderId="6" fillId="12" fontId="71" numFmtId="0" xfId="0" applyAlignment="1" applyBorder="1" applyFill="1" applyFont="1">
      <alignment horizontal="center" readingOrder="0" vertical="center"/>
    </xf>
    <xf borderId="6" fillId="30" fontId="1" numFmtId="0" xfId="0" applyAlignment="1" applyBorder="1" applyFill="1" applyFont="1">
      <alignment readingOrder="0" shrinkToFit="0" vertical="center" wrapText="1"/>
    </xf>
    <xf borderId="6" fillId="12" fontId="19" numFmtId="0" xfId="0" applyAlignment="1" applyBorder="1" applyFill="1" applyFont="1">
      <alignment horizontal="center" readingOrder="0" vertical="center"/>
    </xf>
    <xf borderId="0" fillId="12" fontId="19" numFmtId="0" xfId="0" applyAlignment="1" applyFill="1" applyFont="1">
      <alignment horizontal="center" readingOrder="0" vertical="center"/>
    </xf>
    <xf borderId="0" fillId="12" fontId="1" numFmtId="0" xfId="0" applyAlignment="1" applyFill="1" applyFont="1">
      <alignment readingOrder="0"/>
    </xf>
    <xf borderId="6" fillId="12" fontId="1" numFmtId="0" xfId="0" applyAlignment="1" applyBorder="1" applyFill="1" applyFont="1">
      <alignment readingOrder="0"/>
    </xf>
    <xf borderId="6" fillId="12" fontId="18" numFmtId="0" xfId="0" applyAlignment="1" applyBorder="1" applyFill="1" applyFont="1">
      <alignment horizontal="center" readingOrder="0" shrinkToFit="0" wrapText="1"/>
    </xf>
    <xf borderId="6" fillId="12" fontId="19" numFmtId="0" xfId="0" applyAlignment="1" applyBorder="1" applyFill="1" applyFont="1">
      <alignment horizontal="center" readingOrder="0"/>
    </xf>
    <xf borderId="0" fillId="12" fontId="19" numFmtId="0" xfId="0" applyAlignment="1" applyFill="1" applyFont="1">
      <alignment horizontal="center" readingOrder="0"/>
    </xf>
    <xf borderId="6" fillId="12" fontId="19" numFmtId="0" xfId="0" applyAlignment="1" applyBorder="1" applyFill="1" applyFont="1">
      <alignment horizontal="center"/>
    </xf>
    <xf borderId="6" fillId="8" fontId="1" numFmtId="0" xfId="0" applyBorder="1" applyFill="1" applyFont="1"/>
    <xf borderId="6" fillId="0" fontId="17" numFmtId="4" xfId="0" applyAlignment="1" applyBorder="1" applyFont="1" applyNumberFormat="1">
      <alignment horizontal="center" readingOrder="0"/>
    </xf>
    <xf borderId="6" fillId="0" fontId="1" numFmtId="1" xfId="0" applyAlignment="1" applyBorder="1" applyFont="1" applyNumberFormat="1">
      <alignment readingOrder="0"/>
    </xf>
    <xf borderId="6" fillId="0" fontId="1" numFmtId="171" xfId="0" applyAlignment="1" applyBorder="1" applyFont="1" applyNumberFormat="1">
      <alignment readingOrder="0"/>
    </xf>
    <xf borderId="6" fillId="12" fontId="19" numFmtId="0" xfId="0" applyAlignment="1" applyBorder="1" applyFill="1" applyFont="1">
      <alignment horizontal="center" shrinkToFit="0" wrapText="1"/>
    </xf>
    <xf borderId="0" fillId="12" fontId="19" numFmtId="0" xfId="0" applyAlignment="1" applyFill="1" applyFont="1">
      <alignment horizontal="center" shrinkToFit="0" wrapText="1"/>
    </xf>
    <xf borderId="6" fillId="0" fontId="1" numFmtId="172" xfId="0" applyBorder="1" applyFont="1" applyNumberFormat="1"/>
    <xf borderId="6" fillId="0" fontId="1" numFmtId="172" xfId="0" applyAlignment="1" applyBorder="1" applyFont="1" applyNumberFormat="1">
      <alignment readingOrder="0"/>
    </xf>
    <xf borderId="0" fillId="12" fontId="1" numFmtId="0" xfId="0" applyFill="1" applyFont="1"/>
    <xf borderId="0" fillId="23" fontId="18" numFmtId="0" xfId="0" applyAlignment="1" applyFill="1" applyFont="1">
      <alignment horizontal="center" vertical="bottom"/>
    </xf>
    <xf borderId="0" fillId="23" fontId="71" numFmtId="0" xfId="0" applyAlignment="1" applyFill="1" applyFont="1">
      <alignment horizontal="center" vertical="bottom"/>
    </xf>
    <xf borderId="6" fillId="8" fontId="1" numFmtId="171" xfId="0" applyAlignment="1" applyBorder="1" applyFill="1" applyFont="1" applyNumberFormat="1">
      <alignment readingOrder="0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8" fontId="18" numFmtId="0" xfId="0" applyAlignment="1" applyFill="1" applyFont="1">
      <alignment horizontal="center" vertical="bottom"/>
    </xf>
    <xf borderId="0" fillId="0" fontId="18" numFmtId="0" xfId="0" applyAlignment="1" applyFont="1">
      <alignment horizontal="right" vertical="bottom"/>
    </xf>
    <xf borderId="6" fillId="0" fontId="79" numFmtId="1" xfId="0" applyAlignment="1" applyBorder="1" applyFont="1" applyNumberFormat="1">
      <alignment horizontal="center" readingOrder="0" shrinkToFit="0" vertical="center" wrapText="1"/>
    </xf>
    <xf borderId="6" fillId="0" fontId="80" numFmtId="0" xfId="0" applyAlignment="1" applyBorder="1" applyFont="1">
      <alignment horizontal="center" readingOrder="0"/>
    </xf>
    <xf borderId="0" fillId="8" fontId="18" numFmtId="0" xfId="0" applyAlignment="1" applyFill="1" applyFont="1">
      <alignment vertical="bottom"/>
    </xf>
    <xf borderId="0" fillId="8" fontId="18" numFmtId="0" xfId="0" applyAlignment="1" applyFill="1" applyFont="1">
      <alignment horizontal="right" vertical="bottom"/>
    </xf>
    <xf borderId="6" fillId="8" fontId="18" numFmtId="0" xfId="0" applyAlignment="1" applyBorder="1" applyFill="1" applyFont="1">
      <alignment horizontal="right" vertical="bottom"/>
    </xf>
    <xf borderId="6" fillId="13" fontId="18" numFmtId="0" xfId="0" applyAlignment="1" applyBorder="1" applyFill="1" applyFont="1">
      <alignment horizontal="left" vertical="center"/>
    </xf>
    <xf borderId="6" fillId="31" fontId="1" numFmtId="0" xfId="0" applyAlignment="1" applyBorder="1" applyFill="1" applyFont="1">
      <alignment horizontal="center"/>
    </xf>
    <xf borderId="0" fillId="14" fontId="18" numFmtId="0" xfId="0" applyAlignment="1" applyFill="1" applyFont="1">
      <alignment vertical="bottom"/>
    </xf>
    <xf borderId="0" fillId="14" fontId="18" numFmtId="0" xfId="0" applyAlignment="1" applyFill="1" applyFont="1">
      <alignment horizontal="center" vertical="bottom"/>
    </xf>
    <xf borderId="0" fillId="14" fontId="18" numFmtId="0" xfId="0" applyAlignment="1" applyFill="1" applyFont="1">
      <alignment horizontal="right" vertical="bottom"/>
    </xf>
    <xf borderId="6" fillId="8" fontId="18" numFmtId="49" xfId="0" applyAlignment="1" applyBorder="1" applyFill="1" applyFont="1" applyNumberFormat="1">
      <alignment horizontal="center" readingOrder="0" vertical="center"/>
    </xf>
    <xf borderId="6" fillId="13" fontId="17" numFmtId="0" xfId="0" applyAlignment="1" applyBorder="1" applyFill="1" applyFont="1">
      <alignment horizontal="left" readingOrder="0" vertical="center"/>
    </xf>
    <xf borderId="6" fillId="13" fontId="17" numFmtId="0" xfId="0" applyAlignment="1" applyBorder="1" applyFill="1" applyFont="1">
      <alignment horizontal="center" readingOrder="0" vertical="center"/>
    </xf>
    <xf borderId="6" fillId="8" fontId="81" numFmtId="0" xfId="0" applyAlignment="1" applyBorder="1" applyFill="1" applyFont="1">
      <alignment horizontal="center" readingOrder="0" vertical="bottom"/>
    </xf>
    <xf borderId="6" fillId="8" fontId="18" numFmtId="49" xfId="0" applyAlignment="1" applyBorder="1" applyFill="1" applyFont="1" applyNumberFormat="1">
      <alignment horizontal="center" readingOrder="0"/>
    </xf>
    <xf quotePrefix="1" borderId="6" fillId="8" fontId="18" numFmtId="49" xfId="0" applyAlignment="1" applyBorder="1" applyFill="1" applyFont="1" applyNumberFormat="1">
      <alignment horizontal="center" readingOrder="0"/>
    </xf>
    <xf borderId="6" fillId="0" fontId="82" numFmtId="0" xfId="0" applyAlignment="1" applyBorder="1" applyFont="1">
      <alignment horizontal="center"/>
    </xf>
    <xf borderId="6" fillId="8" fontId="82" numFmtId="0" xfId="0" applyAlignment="1" applyBorder="1" applyFill="1" applyFont="1">
      <alignment readingOrder="0"/>
    </xf>
    <xf borderId="6" fillId="0" fontId="83" numFmtId="0" xfId="0" applyAlignment="1" applyBorder="1" applyFont="1">
      <alignment horizontal="center" readingOrder="0" vertical="center"/>
    </xf>
    <xf borderId="6" fillId="0" fontId="84" numFmtId="0" xfId="0" applyAlignment="1" applyBorder="1" applyFont="1">
      <alignment horizontal="center" readingOrder="0"/>
    </xf>
    <xf borderId="10" fillId="0" fontId="83" numFmtId="0" xfId="0" applyAlignment="1" applyBorder="1" applyFont="1">
      <alignment horizontal="center" readingOrder="0" shrinkToFit="0" vertical="bottom" wrapText="0"/>
    </xf>
    <xf borderId="6" fillId="8" fontId="85" numFmtId="0" xfId="0" applyAlignment="1" applyBorder="1" applyFill="1" applyFont="1">
      <alignment horizontal="center" readingOrder="0" vertical="bottom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86" numFmtId="0" xfId="0" applyAlignment="1" applyBorder="1" applyFont="1">
      <alignment horizontal="center" readingOrder="0" vertical="bottom"/>
    </xf>
    <xf borderId="6" fillId="0" fontId="87" numFmtId="0" xfId="0" applyAlignment="1" applyBorder="1" applyFont="1">
      <alignment horizontal="center" readingOrder="0" shrinkToFit="0" vertical="bottom" wrapText="0"/>
    </xf>
    <xf borderId="6" fillId="8" fontId="88" numFmtId="0" xfId="0" applyAlignment="1" applyBorder="1" applyFill="1" applyFont="1">
      <alignment horizontal="center" readingOrder="0"/>
    </xf>
    <xf borderId="6" fillId="8" fontId="89" numFmtId="0" xfId="0" applyAlignment="1" applyBorder="1" applyFill="1" applyFont="1">
      <alignment horizontal="center" readingOrder="0"/>
    </xf>
    <xf borderId="6" fillId="8" fontId="56" numFmtId="0" xfId="0" applyAlignment="1" applyBorder="1" applyFill="1" applyFont="1">
      <alignment horizontal="center" readingOrder="0"/>
    </xf>
    <xf borderId="10" fillId="8" fontId="56" numFmtId="0" xfId="0" applyAlignment="1" applyBorder="1" applyFill="1" applyFont="1">
      <alignment horizontal="center" readingOrder="0"/>
    </xf>
    <xf borderId="6" fillId="8" fontId="90" numFmtId="0" xfId="0" applyAlignment="1" applyBorder="1" applyFill="1" applyFont="1">
      <alignment horizontal="center" readingOrder="0" shrinkToFit="0" vertical="bottom" wrapText="0"/>
    </xf>
    <xf borderId="6" fillId="8" fontId="0" numFmtId="0" xfId="0" applyAlignment="1" applyBorder="1" applyFill="1" applyFont="1">
      <alignment horizontal="center" readingOrder="0" shrinkToFit="0" wrapText="0"/>
    </xf>
    <xf borderId="10" fillId="8" fontId="17" numFmtId="0" xfId="0" applyAlignment="1" applyBorder="1" applyFill="1" applyFont="1">
      <alignment horizontal="center" readingOrder="0"/>
    </xf>
    <xf borderId="10" fillId="8" fontId="91" numFmtId="0" xfId="0" applyAlignment="1" applyBorder="1" applyFill="1" applyFont="1">
      <alignment horizontal="center" readingOrder="0" shrinkToFit="0" vertical="bottom" wrapText="0"/>
    </xf>
    <xf borderId="10" fillId="0" fontId="92" numFmtId="0" xfId="0" applyAlignment="1" applyBorder="1" applyFont="1">
      <alignment horizontal="center" readingOrder="0" shrinkToFit="0" vertical="bottom" wrapText="0"/>
    </xf>
    <xf borderId="6" fillId="0" fontId="93" numFmtId="0" xfId="0" applyAlignment="1" applyBorder="1" applyFont="1">
      <alignment horizontal="center" readingOrder="0" shrinkToFit="0" vertical="bottom" wrapText="0"/>
    </xf>
    <xf borderId="6" fillId="8" fontId="94" numFmtId="0" xfId="0" applyAlignment="1" applyBorder="1" applyFill="1" applyFont="1">
      <alignment horizontal="center" readingOrder="0" shrinkToFit="0" vertical="bottom" wrapText="0"/>
    </xf>
    <xf borderId="6" fillId="32" fontId="1" numFmtId="0" xfId="0" applyAlignment="1" applyBorder="1" applyFill="1" applyFont="1">
      <alignment horizontal="center"/>
    </xf>
    <xf borderId="6" fillId="12" fontId="17" numFmtId="0" xfId="0" applyAlignment="1" applyBorder="1" applyFill="1" applyFont="1">
      <alignment horizontal="center" readingOrder="0"/>
    </xf>
    <xf borderId="10" fillId="12" fontId="1" numFmtId="0" xfId="0" applyAlignment="1" applyBorder="1" applyFill="1" applyFont="1">
      <alignment horizontal="center"/>
    </xf>
    <xf borderId="1" fillId="5" fontId="10" numFmtId="0" xfId="0" applyAlignment="1" applyBorder="1" applyFill="1" applyFont="1">
      <alignment horizontal="center" vertical="center"/>
    </xf>
    <xf borderId="1" fillId="5" fontId="10" numFmtId="0" xfId="0" applyAlignment="1" applyBorder="1" applyFill="1" applyFont="1">
      <alignment horizontal="center" readingOrder="0" vertical="center"/>
    </xf>
    <xf borderId="6" fillId="8" fontId="17" numFmtId="0" xfId="0" applyAlignment="1" applyBorder="1" applyFill="1" applyFont="1">
      <alignment readingOrder="0" vertical="center"/>
    </xf>
    <xf borderId="6" fillId="0" fontId="17" numFmtId="1" xfId="0" applyAlignment="1" applyBorder="1" applyFont="1" applyNumberFormat="1">
      <alignment horizontal="center" readingOrder="0" vertical="center"/>
    </xf>
    <xf borderId="6" fillId="0" fontId="17" numFmtId="0" xfId="0" applyAlignment="1" applyBorder="1" applyFont="1">
      <alignment horizontal="center" readingOrder="0" shrinkToFit="0" vertical="center" wrapText="0"/>
    </xf>
    <xf borderId="6" fillId="0" fontId="17" numFmtId="0" xfId="0" applyAlignment="1" applyBorder="1" applyFont="1">
      <alignment horizontal="center"/>
    </xf>
    <xf borderId="6" fillId="0" fontId="17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vertical="bottom"/>
    </xf>
    <xf borderId="6" fillId="8" fontId="17" numFmtId="0" xfId="0" applyAlignment="1" applyBorder="1" applyFill="1" applyFont="1">
      <alignment horizontal="center" vertical="bottom"/>
    </xf>
    <xf borderId="6" fillId="8" fontId="17" numFmtId="0" xfId="0" applyAlignment="1" applyBorder="1" applyFill="1" applyFont="1">
      <alignment readingOrder="0" vertical="bottom"/>
    </xf>
    <xf borderId="20" fillId="8" fontId="17" numFmtId="0" xfId="0" applyAlignment="1" applyBorder="1" applyFill="1" applyFont="1">
      <alignment horizontal="center" readingOrder="0" vertical="bottom"/>
    </xf>
    <xf borderId="10" fillId="8" fontId="17" numFmtId="0" xfId="0" applyAlignment="1" applyBorder="1" applyFill="1" applyFont="1">
      <alignment horizontal="center" readingOrder="0" shrinkToFit="0" vertical="bottom" wrapText="0"/>
    </xf>
    <xf borderId="6" fillId="0" fontId="17" numFmtId="0" xfId="0" applyAlignment="1" applyBorder="1" applyFont="1">
      <alignment readingOrder="0" vertical="bottom"/>
    </xf>
    <xf borderId="6" fillId="0" fontId="17" numFmtId="0" xfId="0" applyAlignment="1" applyBorder="1" applyFont="1">
      <alignment horizontal="center" readingOrder="0" vertical="bottom"/>
    </xf>
    <xf borderId="6" fillId="8" fontId="56" numFmtId="0" xfId="0" applyAlignment="1" applyBorder="1" applyFill="1" applyFont="1">
      <alignment readingOrder="0"/>
    </xf>
    <xf borderId="20" fillId="8" fontId="17" numFmtId="0" xfId="0" applyAlignment="1" applyBorder="1" applyFill="1" applyFont="1">
      <alignment horizontal="center" readingOrder="0"/>
    </xf>
    <xf borderId="10" fillId="23" fontId="17" numFmtId="0" xfId="0" applyAlignment="1" applyBorder="1" applyFill="1" applyFont="1">
      <alignment horizontal="center" readingOrder="0" shrinkToFit="0" vertical="bottom" wrapText="0"/>
    </xf>
    <xf borderId="6" fillId="8" fontId="56" numFmtId="0" xfId="0" applyBorder="1" applyFill="1" applyFont="1"/>
    <xf borderId="6" fillId="0" fontId="17" numFmtId="0" xfId="0" applyAlignment="1" applyBorder="1" applyFont="1">
      <alignment horizontal="center" readingOrder="0" shrinkToFit="0" wrapText="0"/>
    </xf>
    <xf borderId="6" fillId="23" fontId="17" numFmtId="0" xfId="0" applyAlignment="1" applyBorder="1" applyFill="1" applyFont="1">
      <alignment horizontal="center" readingOrder="0" shrinkToFit="0" vertical="bottom" wrapText="0"/>
    </xf>
    <xf borderId="6" fillId="0" fontId="17" numFmtId="0" xfId="0" applyAlignment="1" applyBorder="1" applyFont="1">
      <alignment horizontal="left" readingOrder="0" vertical="center"/>
    </xf>
    <xf borderId="10" fillId="0" fontId="17" numFmtId="0" xfId="0" applyAlignment="1" applyBorder="1" applyFont="1">
      <alignment horizontal="center" readingOrder="0"/>
    </xf>
    <xf borderId="10" fillId="0" fontId="56" numFmtId="0" xfId="0" applyAlignment="1" applyBorder="1" applyFont="1">
      <alignment horizontal="center" readingOrder="0"/>
    </xf>
    <xf borderId="6" fillId="8" fontId="56" numFmtId="0" xfId="0" applyAlignment="1" applyBorder="1" applyFill="1" applyFont="1">
      <alignment horizontal="center" readingOrder="0" vertical="center"/>
    </xf>
    <xf borderId="10" fillId="8" fontId="17" numFmtId="0" xfId="0" applyAlignment="1" applyBorder="1" applyFill="1" applyFont="1">
      <alignment horizontal="center" readingOrder="0" shrinkToFit="0" vertical="center" wrapText="0"/>
    </xf>
    <xf borderId="0" fillId="8" fontId="95" numFmtId="0" xfId="0" applyAlignment="1" applyFill="1" applyFont="1">
      <alignment horizontal="center" readingOrder="0" vertical="center"/>
    </xf>
    <xf borderId="0" fillId="8" fontId="95" numFmtId="0" xfId="0" applyAlignment="1" applyFill="1" applyFont="1">
      <alignment horizontal="left" readingOrder="0" vertical="center"/>
    </xf>
    <xf borderId="6" fillId="0" fontId="56" numFmtId="0" xfId="0" applyAlignment="1" applyBorder="1" applyFont="1">
      <alignment horizontal="center" readingOrder="0" vertical="center"/>
    </xf>
    <xf borderId="0" fillId="8" fontId="1" numFmtId="0" xfId="0" applyFill="1" applyFont="1"/>
    <xf borderId="10" fillId="0" fontId="56" numFmtId="0" xfId="0" applyAlignment="1" applyBorder="1" applyFont="1">
      <alignment horizontal="center" readingOrder="0" vertical="center"/>
    </xf>
    <xf borderId="6" fillId="33" fontId="95" numFmtId="0" xfId="0" applyAlignment="1" applyBorder="1" applyFill="1" applyFont="1">
      <alignment horizontal="center" readingOrder="0" vertical="center"/>
    </xf>
    <xf borderId="10" fillId="8" fontId="56" numFmtId="0" xfId="0" applyAlignment="1" applyBorder="1" applyFill="1" applyFont="1">
      <alignment horizontal="center" readingOrder="0" vertical="center"/>
    </xf>
    <xf borderId="6" fillId="33" fontId="95" numFmtId="0" xfId="0" applyAlignment="1" applyBorder="1" applyFill="1" applyFont="1">
      <alignment horizontal="left" readingOrder="0" vertical="center"/>
    </xf>
    <xf borderId="12" fillId="8" fontId="17" numFmtId="0" xfId="0" applyBorder="1" applyFill="1" applyFont="1"/>
    <xf borderId="12" fillId="8" fontId="17" numFmtId="0" xfId="0" applyAlignment="1" applyBorder="1" applyFill="1" applyFont="1">
      <alignment horizontal="center" shrinkToFit="0" wrapText="1"/>
    </xf>
    <xf borderId="6" fillId="8" fontId="17" numFmtId="0" xfId="0" applyAlignment="1" applyBorder="1" applyFill="1" applyFont="1">
      <alignment vertical="bottom"/>
    </xf>
    <xf borderId="6" fillId="8" fontId="17" numFmtId="0" xfId="0" applyAlignment="1" applyBorder="1" applyFill="1" applyFont="1">
      <alignment horizontal="center" shrinkToFit="0" wrapText="1"/>
    </xf>
    <xf borderId="14" fillId="8" fontId="17" numFmtId="0" xfId="0" applyAlignment="1" applyBorder="1" applyFill="1" applyFont="1">
      <alignment horizontal="center" vertical="bottom"/>
    </xf>
    <xf borderId="6" fillId="8" fontId="17" numFmtId="0" xfId="0" applyBorder="1" applyFill="1" applyFont="1"/>
    <xf borderId="14" fillId="8" fontId="17" numFmtId="0" xfId="0" applyAlignment="1" applyBorder="1" applyFill="1" applyFont="1">
      <alignment horizontal="center" readingOrder="0" vertical="bottom"/>
    </xf>
    <xf borderId="6" fillId="8" fontId="17" numFmtId="0" xfId="0" applyAlignment="1" applyBorder="1" applyFill="1" applyFont="1">
      <alignment horizontal="center"/>
    </xf>
    <xf borderId="10" fillId="8" fontId="17" numFmtId="0" xfId="0" applyAlignment="1" applyBorder="1" applyFill="1" applyFont="1">
      <alignment horizontal="center"/>
    </xf>
    <xf borderId="14" fillId="8" fontId="17" numFmtId="0" xfId="0" applyAlignment="1" applyBorder="1" applyFill="1" applyFont="1">
      <alignment horizontal="center" readingOrder="0" shrinkToFit="0" vertical="bottom" wrapText="0"/>
    </xf>
    <xf borderId="13" fillId="8" fontId="17" numFmtId="0" xfId="0" applyAlignment="1" applyBorder="1" applyFill="1" applyFont="1">
      <alignment horizontal="center" shrinkToFit="0" wrapText="1"/>
    </xf>
    <xf borderId="10" fillId="8" fontId="17" numFmtId="0" xfId="0" applyAlignment="1" applyBorder="1" applyFill="1" applyFont="1">
      <alignment vertical="bottom"/>
    </xf>
    <xf borderId="20" fillId="8" fontId="17" numFmtId="0" xfId="0" applyAlignment="1" applyBorder="1" applyFill="1" applyFont="1">
      <alignment horizontal="center" vertical="bottom"/>
    </xf>
    <xf borderId="20" fillId="8" fontId="17" numFmtId="0" xfId="0" applyAlignment="1" applyBorder="1" applyFill="1" applyFont="1">
      <alignment horizontal="center" readingOrder="0" shrinkToFit="0" vertical="bottom" wrapText="0"/>
    </xf>
    <xf borderId="14" fillId="8" fontId="17" numFmtId="0" xfId="0" applyAlignment="1" applyBorder="1" applyFill="1" applyFont="1">
      <alignment horizontal="center" readingOrder="0"/>
    </xf>
    <xf borderId="6" fillId="8" fontId="17" numFmtId="0" xfId="0" applyAlignment="1" applyBorder="1" applyFill="1" applyFont="1">
      <alignment horizontal="center" readingOrder="0" shrinkToFit="0" vertical="center" wrapText="0"/>
    </xf>
    <xf borderId="6" fillId="8" fontId="51" numFmtId="0" xfId="0" applyAlignment="1" applyBorder="1" applyFill="1" applyFont="1">
      <alignment horizontal="center" readingOrder="0" shrinkToFit="0" vertical="bottom" wrapText="0"/>
    </xf>
    <xf borderId="10" fillId="8" fontId="17" numFmtId="0" xfId="0" applyAlignment="1" applyBorder="1" applyFill="1" applyFont="1">
      <alignment readingOrder="0" vertical="bottom"/>
    </xf>
    <xf borderId="6" fillId="8" fontId="56" numFmtId="0" xfId="0" applyAlignment="1" applyBorder="1" applyFill="1" applyFont="1">
      <alignment horizontal="center"/>
    </xf>
    <xf borderId="12" fillId="8" fontId="17" numFmtId="0" xfId="0" applyAlignment="1" applyBorder="1" applyFill="1" applyFont="1">
      <alignment readingOrder="0" vertical="bottom"/>
    </xf>
    <xf borderId="13" fillId="8" fontId="17" numFmtId="0" xfId="0" applyAlignment="1" applyBorder="1" applyFill="1" applyFont="1">
      <alignment horizontal="center" readingOrder="0" vertical="bottom"/>
    </xf>
    <xf borderId="6" fillId="8" fontId="14" numFmtId="0" xfId="0" applyAlignment="1" applyBorder="1" applyFill="1" applyFont="1">
      <alignment horizontal="center" readingOrder="0"/>
    </xf>
    <xf borderId="10" fillId="0" fontId="18" numFmtId="0" xfId="0" applyAlignment="1" applyBorder="1" applyFont="1">
      <alignment horizontal="left" readingOrder="0" vertical="center"/>
    </xf>
    <xf borderId="20" fillId="8" fontId="17" numFmtId="0" xfId="0" applyAlignment="1" applyBorder="1" applyFill="1" applyFont="1">
      <alignment horizontal="center" vertical="bottom"/>
    </xf>
    <xf borderId="6" fillId="12" fontId="17" numFmtId="0" xfId="0" applyAlignment="1" applyBorder="1" applyFill="1" applyFont="1">
      <alignment horizontal="center" readingOrder="0" shrinkToFit="0" wrapText="0"/>
    </xf>
    <xf borderId="6" fillId="0" fontId="51" numFmtId="0" xfId="0" applyAlignment="1" applyBorder="1" applyFont="1">
      <alignment horizontal="center" readingOrder="0" shrinkToFit="0" wrapText="0"/>
    </xf>
    <xf borderId="10" fillId="8" fontId="17" numFmtId="0" xfId="0" applyAlignment="1" applyBorder="1" applyFill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horizontal="center" readingOrder="0" shrinkToFit="0" vertical="center" wrapText="0"/>
    </xf>
    <xf borderId="6" fillId="8" fontId="17" numFmtId="0" xfId="0" applyAlignment="1" applyBorder="1" applyFill="1" applyFont="1">
      <alignment horizontal="left" readingOrder="0" vertical="center"/>
    </xf>
    <xf borderId="6" fillId="0" fontId="17" numFmtId="0" xfId="0" applyAlignment="1" applyBorder="1" applyFont="1">
      <alignment horizontal="center" readingOrder="0" shrinkToFit="0" vertical="center" wrapText="0"/>
    </xf>
    <xf borderId="10" fillId="0" fontId="17" numFmtId="0" xfId="0" applyAlignment="1" applyBorder="1" applyFont="1">
      <alignment readingOrder="0" vertical="bottom"/>
    </xf>
    <xf borderId="6" fillId="0" fontId="56" numFmtId="0" xfId="0" applyAlignment="1" applyBorder="1" applyFont="1">
      <alignment readingOrder="0"/>
    </xf>
    <xf borderId="20" fillId="8" fontId="56" numFmtId="0" xfId="0" applyAlignment="1" applyBorder="1" applyFill="1" applyFont="1">
      <alignment horizontal="center" readingOrder="0"/>
    </xf>
    <xf borderId="20" fillId="8" fontId="14" numFmtId="0" xfId="0" applyAlignment="1" applyBorder="1" applyFill="1" applyFont="1">
      <alignment horizontal="center" readingOrder="0" shrinkToFit="0" vertical="bottom" wrapText="0"/>
    </xf>
    <xf borderId="13" fillId="8" fontId="17" numFmtId="0" xfId="0" applyAlignment="1" applyBorder="1" applyFill="1" applyFont="1">
      <alignment horizontal="center" readingOrder="0" shrinkToFit="0" vertical="bottom" wrapText="0"/>
    </xf>
    <xf borderId="20" fillId="0" fontId="17" numFmtId="0" xfId="0" applyAlignment="1" applyBorder="1" applyFont="1">
      <alignment horizontal="center" readingOrder="0" shrinkToFit="0" vertical="center" wrapText="0"/>
    </xf>
    <xf borderId="20" fillId="0" fontId="56" numFmtId="0" xfId="0" applyAlignment="1" applyBorder="1" applyFont="1">
      <alignment horizontal="center" readingOrder="0"/>
    </xf>
    <xf borderId="20" fillId="0" fontId="14" numFmtId="0" xfId="0" applyAlignment="1" applyBorder="1" applyFont="1">
      <alignment horizontal="center" readingOrder="0" shrinkToFit="0" vertical="bottom" wrapText="0"/>
    </xf>
    <xf borderId="20" fillId="0" fontId="17" numFmtId="0" xfId="0" applyAlignment="1" applyBorder="1" applyFont="1">
      <alignment horizontal="center" readingOrder="0"/>
    </xf>
    <xf borderId="20" fillId="8" fontId="17" numFmtId="0" xfId="0" applyAlignment="1" applyBorder="1" applyFill="1" applyFont="1">
      <alignment horizontal="center" readingOrder="0" shrinkToFit="0" vertical="center" wrapText="1"/>
    </xf>
    <xf borderId="20" fillId="8" fontId="17" numFmtId="0" xfId="0" applyAlignment="1" applyBorder="1" applyFill="1" applyFont="1">
      <alignment horizontal="center" readingOrder="0" vertical="center"/>
    </xf>
    <xf borderId="20" fillId="8" fontId="17" numFmtId="0" xfId="0" applyAlignment="1" applyBorder="1" applyFill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horizontal="center" readingOrder="0" shrinkToFit="0" vertical="center" wrapText="1"/>
    </xf>
    <xf borderId="13" fillId="0" fontId="17" numFmtId="0" xfId="0" applyAlignment="1" applyBorder="1" applyFont="1">
      <alignment horizontal="center" readingOrder="0"/>
    </xf>
    <xf borderId="10" fillId="0" fontId="95" numFmtId="0" xfId="0" applyAlignment="1" applyBorder="1" applyFont="1">
      <alignment horizontal="center" readingOrder="0" shrinkToFit="0" vertical="bottom" wrapText="0"/>
    </xf>
    <xf borderId="6" fillId="0" fontId="17" numFmtId="1" xfId="0" applyAlignment="1" applyBorder="1" applyFont="1" applyNumberForma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vertical="center"/>
    </xf>
    <xf borderId="6" fillId="0" fontId="95" numFmtId="0" xfId="0" applyAlignment="1" applyBorder="1" applyFont="1">
      <alignment horizontal="center" readingOrder="0" shrinkToFit="0" vertical="center" wrapText="0"/>
    </xf>
    <xf borderId="6" fillId="0" fontId="95" numFmtId="0" xfId="0" applyAlignment="1" applyBorder="1" applyFont="1">
      <alignment horizontal="center" readingOrder="0" shrinkToFit="0" vertical="bottom" wrapText="0"/>
    </xf>
    <xf borderId="6" fillId="34" fontId="1" numFmtId="0" xfId="0" applyAlignment="1" applyBorder="1" applyFill="1" applyFont="1">
      <alignment horizontal="center"/>
    </xf>
    <xf borderId="6" fillId="0" fontId="17" numFmtId="0" xfId="0" applyAlignment="1" applyBorder="1" applyFont="1">
      <alignment readingOrder="0" shrinkToFit="0" vertical="bottom" wrapText="0"/>
    </xf>
    <xf borderId="6" fillId="23" fontId="1" numFmtId="0" xfId="0" applyAlignment="1" applyBorder="1" applyFill="1" applyFont="1">
      <alignment horizontal="center"/>
    </xf>
    <xf borderId="10" fillId="0" fontId="56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readingOrder="0" vertical="center"/>
    </xf>
    <xf borderId="6" fillId="13" fontId="18" numFmtId="0" xfId="0" applyAlignment="1" applyBorder="1" applyFill="1" applyFont="1">
      <alignment horizontal="left" readingOrder="0"/>
    </xf>
    <xf borderId="6" fillId="8" fontId="95" numFmtId="0" xfId="0" applyAlignment="1" applyBorder="1" applyFill="1" applyFont="1">
      <alignment horizontal="center" readingOrder="0" shrinkToFit="0" vertical="bottom" wrapText="0"/>
    </xf>
    <xf borderId="1" fillId="0" fontId="56" numFmtId="0" xfId="0" applyAlignment="1" applyBorder="1" applyFont="1">
      <alignment readingOrder="0" vertical="center"/>
    </xf>
    <xf borderId="6" fillId="0" fontId="56" numFmtId="0" xfId="0" applyAlignment="1" applyBorder="1" applyFont="1">
      <alignment horizontal="center" readingOrder="0" vertical="center"/>
    </xf>
    <xf borderId="1" fillId="0" fontId="96" numFmtId="0" xfId="0" applyAlignment="1" applyBorder="1" applyFont="1">
      <alignment horizontal="center" readingOrder="0" vertical="center"/>
    </xf>
    <xf borderId="1" fillId="8" fontId="17" numFmtId="0" xfId="0" applyAlignment="1" applyBorder="1" applyFill="1" applyFont="1">
      <alignment horizontal="center" readingOrder="0" vertical="center"/>
    </xf>
    <xf borderId="1" fillId="8" fontId="97" numFmtId="0" xfId="0" applyAlignment="1" applyBorder="1" applyFill="1" applyFont="1">
      <alignment horizontal="center" readingOrder="0" vertical="center"/>
    </xf>
    <xf borderId="1" fillId="8" fontId="56" numFmtId="0" xfId="0" applyAlignment="1" applyBorder="1" applyFill="1" applyFont="1">
      <alignment horizontal="center" readingOrder="0" vertical="center"/>
    </xf>
    <xf borderId="6" fillId="0" fontId="56" numFmtId="0" xfId="0" applyAlignment="1" applyBorder="1" applyFont="1">
      <alignment horizontal="center" vertical="center"/>
    </xf>
    <xf borderId="6" fillId="8" fontId="18" numFmtId="0" xfId="0" applyAlignment="1" applyBorder="1" applyFill="1" applyFont="1">
      <alignment horizontal="center" vertical="bottom"/>
    </xf>
    <xf borderId="6" fillId="8" fontId="17" numFmtId="0" xfId="0" applyAlignment="1" applyBorder="1" applyFill="1" applyFont="1">
      <alignment horizontal="center"/>
    </xf>
    <xf borderId="10" fillId="8" fontId="17" numFmtId="0" xfId="0" applyAlignment="1" applyBorder="1" applyFill="1" applyFont="1">
      <alignment readingOrder="0"/>
    </xf>
    <xf borderId="10" fillId="8" fontId="17" numFmtId="0" xfId="0" applyAlignment="1" applyBorder="1" applyFill="1" applyFont="1">
      <alignment horizontal="center"/>
    </xf>
    <xf borderId="10" fillId="8" fontId="17" numFmtId="0" xfId="0" applyAlignment="1" applyBorder="1" applyFill="1" applyFont="1">
      <alignment horizontal="center" readingOrder="0"/>
    </xf>
    <xf borderId="10" fillId="8" fontId="17" numFmtId="0" xfId="0" applyAlignment="1" applyBorder="1" applyFill="1" applyFont="1">
      <alignment horizontal="center" vertical="bottom"/>
    </xf>
    <xf borderId="10" fillId="8" fontId="17" numFmtId="0" xfId="0" applyAlignment="1" applyBorder="1" applyFill="1" applyFont="1">
      <alignment horizontal="center" readingOrder="0" vertical="center"/>
    </xf>
    <xf borderId="10" fillId="0" fontId="17" numFmtId="0" xfId="0" applyAlignment="1" applyBorder="1" applyFont="1">
      <alignment horizontal="center" readingOrder="0" shrinkToFit="0" vertical="center" wrapText="0"/>
    </xf>
    <xf borderId="6" fillId="35" fontId="1" numFmtId="0" xfId="0" applyAlignment="1" applyBorder="1" applyFill="1" applyFont="1">
      <alignment horizontal="center"/>
    </xf>
    <xf borderId="6" fillId="12" fontId="98" numFmtId="0" xfId="0" applyAlignment="1" applyBorder="1" applyFill="1" applyFont="1">
      <alignment horizontal="center" readingOrder="0" vertical="center"/>
    </xf>
    <xf borderId="10" fillId="8" fontId="17" numFmtId="0" xfId="0" applyAlignment="1" applyBorder="1" applyFill="1" applyFont="1">
      <alignment horizontal="center" readingOrder="0" shrinkToFit="0" vertical="center" wrapText="0"/>
    </xf>
    <xf borderId="6" fillId="0" fontId="17" numFmtId="167" xfId="0" applyAlignment="1" applyBorder="1" applyFont="1" applyNumberFormat="1">
      <alignment horizontal="center" readingOrder="0" shrinkToFit="0" vertical="center" wrapText="0"/>
    </xf>
    <xf borderId="1" fillId="8" fontId="18" numFmtId="0" xfId="0" applyAlignment="1" applyBorder="1" applyFill="1" applyFont="1">
      <alignment readingOrder="0" vertical="center"/>
    </xf>
    <xf borderId="1" fillId="8" fontId="18" numFmtId="0" xfId="0" applyAlignment="1" applyBorder="1" applyFill="1" applyFont="1">
      <alignment horizontal="center" readingOrder="0" vertical="center"/>
    </xf>
    <xf quotePrefix="1" borderId="6" fillId="8" fontId="17" numFmtId="49" xfId="0" applyAlignment="1" applyBorder="1" applyFill="1" applyFont="1" applyNumberFormat="1">
      <alignment horizontal="center"/>
    </xf>
    <xf borderId="1" fillId="8" fontId="18" numFmtId="0" xfId="0" applyAlignment="1" applyBorder="1" applyFill="1" applyFont="1">
      <alignment vertical="center"/>
    </xf>
    <xf borderId="6" fillId="8" fontId="17" numFmtId="49" xfId="0" applyAlignment="1" applyBorder="1" applyFill="1" applyFont="1" applyNumberFormat="1">
      <alignment horizontal="center"/>
    </xf>
    <xf borderId="1" fillId="8" fontId="99" numFmtId="0" xfId="0" applyAlignment="1" applyBorder="1" applyFill="1" applyFont="1">
      <alignment horizontal="center" readingOrder="0" vertical="center"/>
    </xf>
    <xf borderId="10" fillId="8" fontId="17" numFmtId="0" xfId="0" applyAlignment="1" applyBorder="1" applyFill="1" applyFont="1">
      <alignment horizontal="center" readingOrder="0" vertical="center"/>
    </xf>
    <xf borderId="10" fillId="0" fontId="18" numFmtId="0" xfId="0" applyAlignment="1" applyBorder="1" applyFont="1">
      <alignment horizontal="center" vertical="center"/>
    </xf>
    <xf borderId="10" fillId="0" fontId="18" numFmtId="0" xfId="0" applyAlignment="1" applyBorder="1" applyFont="1">
      <alignment vertical="center"/>
    </xf>
    <xf borderId="10" fillId="0" fontId="18" numFmtId="167" xfId="0" applyAlignment="1" applyBorder="1" applyFont="1" applyNumberFormat="1">
      <alignment vertical="center"/>
    </xf>
    <xf borderId="0" fillId="28" fontId="15" numFmtId="0" xfId="0" applyAlignment="1" applyFill="1" applyFont="1">
      <alignment horizontal="center" readingOrder="0" vertical="center"/>
    </xf>
    <xf borderId="23" fillId="36" fontId="100" numFmtId="0" xfId="0" applyAlignment="1" applyBorder="1" applyFill="1" applyFont="1">
      <alignment horizontal="center" readingOrder="0" vertical="top"/>
    </xf>
    <xf borderId="6" fillId="24" fontId="1" numFmtId="0" xfId="0" applyAlignment="1" applyBorder="1" applyFill="1" applyFont="1">
      <alignment horizontal="center"/>
    </xf>
    <xf borderId="24" fillId="8" fontId="98" numFmtId="0" xfId="0" applyAlignment="1" applyBorder="1" applyFill="1" applyFont="1">
      <alignment horizontal="center" vertical="center"/>
    </xf>
    <xf borderId="10" fillId="12" fontId="1" numFmtId="166" xfId="0" applyAlignment="1" applyBorder="1" applyFill="1" applyFont="1" applyNumberFormat="1">
      <alignment horizontal="center" readingOrder="0"/>
    </xf>
    <xf borderId="25" fillId="0" fontId="101" numFmtId="0" xfId="0" applyAlignment="1" applyBorder="1" applyFont="1">
      <alignment horizontal="center" readingOrder="0" vertical="center"/>
    </xf>
    <xf quotePrefix="1" borderId="10" fillId="8" fontId="17" numFmtId="49" xfId="0" applyAlignment="1" applyBorder="1" applyFill="1" applyFont="1" applyNumberFormat="1">
      <alignment horizontal="center"/>
    </xf>
    <xf borderId="26" fillId="0" fontId="11" numFmtId="0" xfId="0" applyBorder="1" applyFont="1"/>
    <xf borderId="27" fillId="0" fontId="11" numFmtId="0" xfId="0" applyBorder="1" applyFont="1"/>
    <xf borderId="10" fillId="8" fontId="14" numFmtId="0" xfId="0" applyAlignment="1" applyBorder="1" applyFill="1" applyFont="1">
      <alignment horizontal="center" readingOrder="0" shrinkToFit="0" vertical="bottom" wrapText="0"/>
    </xf>
    <xf borderId="23" fillId="0" fontId="102" numFmtId="0" xfId="0" applyAlignment="1" applyBorder="1" applyFont="1">
      <alignment horizontal="center"/>
    </xf>
    <xf borderId="23" fillId="0" fontId="102" numFmtId="0" xfId="0" applyAlignment="1" applyBorder="1" applyFont="1">
      <alignment horizontal="left" readingOrder="0"/>
    </xf>
    <xf borderId="23" fillId="0" fontId="102" numFmtId="1" xfId="0" applyAlignment="1" applyBorder="1" applyFont="1" applyNumberFormat="1">
      <alignment horizontal="center" readingOrder="0"/>
    </xf>
    <xf borderId="1" fillId="8" fontId="56" numFmtId="0" xfId="0" applyAlignment="1" applyBorder="1" applyFill="1" applyFont="1">
      <alignment horizontal="center" readingOrder="0"/>
    </xf>
    <xf borderId="23" fillId="0" fontId="102" numFmtId="0" xfId="0" applyAlignment="1" applyBorder="1" applyFont="1">
      <alignment horizontal="center" readingOrder="0"/>
    </xf>
    <xf borderId="6" fillId="8" fontId="51" numFmtId="0" xfId="0" applyAlignment="1" applyBorder="1" applyFill="1" applyFont="1">
      <alignment horizontal="center" readingOrder="0" shrinkToFit="0" wrapText="0"/>
    </xf>
    <xf borderId="6" fillId="12" fontId="1" numFmtId="0" xfId="0" applyAlignment="1" applyBorder="1" applyFill="1" applyFont="1">
      <alignment horizontal="center" vertical="center"/>
    </xf>
    <xf borderId="1" fillId="0" fontId="56" numFmtId="0" xfId="0" applyAlignment="1" applyBorder="1" applyFont="1">
      <alignment horizontal="center" readingOrder="0"/>
    </xf>
    <xf borderId="25" fillId="0" fontId="101" numFmtId="0" xfId="0" applyAlignment="1" applyBorder="1" applyFont="1">
      <alignment horizontal="center" readingOrder="0"/>
    </xf>
    <xf borderId="1" fillId="13" fontId="17" numFmtId="0" xfId="0" applyAlignment="1" applyBorder="1" applyFill="1" applyFont="1">
      <alignment horizontal="center" vertical="center"/>
    </xf>
    <xf borderId="6" fillId="13" fontId="17" numFmtId="0" xfId="0" applyAlignment="1" applyBorder="1" applyFill="1" applyFont="1">
      <alignment horizontal="center" vertical="center"/>
    </xf>
    <xf borderId="6" fillId="14" fontId="18" numFmtId="0" xfId="0" applyAlignment="1" applyBorder="1" applyFill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25" fillId="0" fontId="101" numFmtId="0" xfId="0" applyAlignment="1" applyBorder="1" applyFont="1">
      <alignment horizontal="center"/>
    </xf>
    <xf borderId="23" fillId="0" fontId="102" numFmtId="0" xfId="0" applyAlignment="1" applyBorder="1" applyFont="1">
      <alignment horizontal="center"/>
    </xf>
    <xf borderId="6" fillId="23" fontId="18" numFmtId="0" xfId="0" applyAlignment="1" applyBorder="1" applyFill="1" applyFont="1">
      <alignment horizontal="center" readingOrder="0"/>
    </xf>
    <xf borderId="10" fillId="23" fontId="17" numFmtId="0" xfId="0" applyAlignment="1" applyBorder="1" applyFill="1" applyFont="1">
      <alignment horizontal="center" readingOrder="0" shrinkToFit="0" vertical="bottom" wrapText="0"/>
    </xf>
    <xf borderId="6" fillId="8" fontId="103" numFmtId="0" xfId="0" applyAlignment="1" applyBorder="1" applyFill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27" fillId="0" fontId="104" numFmtId="0" xfId="0" applyAlignment="1" applyBorder="1" applyFont="1">
      <alignment horizontal="center" readingOrder="0"/>
    </xf>
    <xf borderId="6" fillId="8" fontId="105" numFmtId="0" xfId="0" applyAlignment="1" applyBorder="1" applyFill="1" applyFont="1">
      <alignment horizontal="center" readingOrder="0"/>
    </xf>
    <xf borderId="10" fillId="0" fontId="1" numFmtId="0" xfId="0" applyAlignment="1" applyBorder="1" applyFont="1">
      <alignment horizontal="center" readingOrder="0" vertical="center"/>
    </xf>
    <xf borderId="6" fillId="0" fontId="1" numFmtId="173" xfId="0" applyAlignment="1" applyBorder="1" applyFont="1" applyNumberFormat="1">
      <alignment horizontal="center" readingOrder="0" vertical="center"/>
    </xf>
    <xf borderId="10" fillId="8" fontId="18" numFmtId="0" xfId="0" applyAlignment="1" applyBorder="1" applyFill="1" applyFont="1">
      <alignment horizontal="left" readingOrder="0" vertical="center"/>
    </xf>
    <xf borderId="22" fillId="0" fontId="18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0" fontId="106" numFmtId="0" xfId="0" applyAlignment="1" applyBorder="1" applyFont="1">
      <alignment horizontal="center" readingOrder="0"/>
    </xf>
    <xf borderId="23" fillId="0" fontId="102" numFmtId="0" xfId="0" applyAlignment="1" applyBorder="1" applyFont="1">
      <alignment horizontal="left"/>
    </xf>
    <xf borderId="11" fillId="0" fontId="18" numFmtId="0" xfId="0" applyAlignment="1" applyBorder="1" applyFont="1">
      <alignment horizontal="left" readingOrder="0" vertical="center"/>
    </xf>
    <xf borderId="1" fillId="8" fontId="17" numFmtId="0" xfId="0" applyAlignment="1" applyBorder="1" applyFill="1" applyFont="1">
      <alignment readingOrder="0" shrinkToFit="0" vertical="bottom" wrapText="0"/>
    </xf>
    <xf borderId="1" fillId="0" fontId="18" numFmtId="0" xfId="0" applyAlignment="1" applyBorder="1" applyFont="1">
      <alignment horizontal="center" readingOrder="0"/>
    </xf>
    <xf borderId="1" fillId="0" fontId="107" numFmtId="0" xfId="0" applyAlignment="1" applyBorder="1" applyFont="1">
      <alignment horizontal="center" readingOrder="0"/>
    </xf>
    <xf borderId="6" fillId="0" fontId="108" numFmtId="0" xfId="0" applyAlignment="1" applyBorder="1" applyFont="1">
      <alignment horizontal="center" readingOrder="0" shrinkToFit="0" vertical="center" wrapText="1"/>
    </xf>
    <xf borderId="1" fillId="8" fontId="109" numFmtId="0" xfId="0" applyAlignment="1" applyBorder="1" applyFill="1" applyFont="1">
      <alignment readingOrder="0" shrinkToFit="0" vertical="bottom" wrapText="0"/>
    </xf>
    <xf borderId="1" fillId="0" fontId="109" numFmtId="0" xfId="0" applyAlignment="1" applyBorder="1" applyFont="1">
      <alignment horizontal="center" readingOrder="0" shrinkToFit="0" vertical="bottom" wrapText="0"/>
    </xf>
    <xf borderId="6" fillId="8" fontId="1" numFmtId="0" xfId="0" applyAlignment="1" applyBorder="1" applyFill="1" applyFont="1">
      <alignment horizontal="center" readingOrder="0" vertical="center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10" numFmtId="0" xfId="0" applyAlignment="1" applyBorder="1" applyFont="1">
      <alignment horizontal="center" readingOrder="0" shrinkToFit="0" vertical="bottom" wrapText="0"/>
    </xf>
    <xf borderId="6" fillId="8" fontId="18" numFmtId="0" xfId="0" applyAlignment="1" applyBorder="1" applyFill="1" applyFont="1">
      <alignment horizontal="center"/>
    </xf>
    <xf borderId="6" fillId="8" fontId="19" numFmtId="0" xfId="0" applyAlignment="1" applyBorder="1" applyFill="1" applyFont="1">
      <alignment horizontal="center" readingOrder="0"/>
    </xf>
    <xf borderId="6" fillId="8" fontId="19" numFmtId="0" xfId="0" applyAlignment="1" applyBorder="1" applyFill="1" applyFont="1">
      <alignment horizontal="center"/>
    </xf>
    <xf borderId="13" fillId="13" fontId="17" numFmtId="0" xfId="0" applyAlignment="1" applyBorder="1" applyFill="1" applyFont="1">
      <alignment horizontal="left" vertical="center"/>
    </xf>
    <xf borderId="13" fillId="13" fontId="18" numFmtId="0" xfId="0" applyAlignment="1" applyBorder="1" applyFill="1" applyFont="1">
      <alignment horizontal="center"/>
    </xf>
    <xf borderId="23" fillId="0" fontId="102" numFmtId="0" xfId="0" applyAlignment="1" applyBorder="1" applyFont="1">
      <alignment horizontal="left"/>
    </xf>
    <xf borderId="6" fillId="8" fontId="111" numFmtId="0" xfId="0" applyAlignment="1" applyBorder="1" applyFill="1" applyFont="1">
      <alignment horizontal="center" readingOrder="0" shrinkToFit="0" vertical="center" wrapText="1"/>
    </xf>
    <xf borderId="6" fillId="8" fontId="18" numFmtId="0" xfId="0" applyAlignment="1" applyBorder="1" applyFill="1" applyFont="1">
      <alignment horizontal="center" readingOrder="0" shrinkToFit="0" vertical="center" wrapText="1"/>
    </xf>
    <xf borderId="6" fillId="37" fontId="1" numFmtId="0" xfId="0" applyAlignment="1" applyBorder="1" applyFill="1" applyFont="1">
      <alignment horizontal="center"/>
    </xf>
    <xf borderId="13" fillId="12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14" fillId="12" fontId="1" numFmtId="0" xfId="0" applyAlignment="1" applyBorder="1" applyFill="1" applyFont="1">
      <alignment horizontal="center" vertical="center"/>
    </xf>
    <xf borderId="6" fillId="0" fontId="56" numFmtId="173" xfId="0" applyAlignment="1" applyBorder="1" applyFont="1" applyNumberFormat="1">
      <alignment horizontal="center" readingOrder="0"/>
    </xf>
    <xf borderId="23" fillId="0" fontId="102" numFmtId="0" xfId="0" applyAlignment="1" applyBorder="1" applyFont="1">
      <alignment horizontal="center"/>
    </xf>
    <xf borderId="12" fillId="8" fontId="18" numFmtId="0" xfId="0" applyAlignment="1" applyBorder="1" applyFill="1" applyFont="1">
      <alignment horizontal="center" readingOrder="0" shrinkToFit="0" wrapText="1"/>
    </xf>
    <xf borderId="6" fillId="0" fontId="19" numFmtId="0" xfId="0" applyAlignment="1" applyBorder="1" applyFont="1">
      <alignment horizontal="center" readingOrder="0"/>
    </xf>
    <xf borderId="6" fillId="8" fontId="112" numFmtId="0" xfId="0" applyAlignment="1" applyBorder="1" applyFill="1" applyFont="1">
      <alignment horizontal="center" readingOrder="0" shrinkToFit="0" wrapText="1"/>
    </xf>
    <xf borderId="6" fillId="8" fontId="18" numFmtId="0" xfId="0" applyAlignment="1" applyBorder="1" applyFill="1" applyFont="1">
      <alignment horizontal="center"/>
    </xf>
    <xf borderId="10" fillId="8" fontId="18" numFmtId="0" xfId="0" applyBorder="1" applyFill="1" applyFont="1"/>
    <xf borderId="13" fillId="8" fontId="18" numFmtId="0" xfId="0" applyBorder="1" applyFill="1" applyFont="1"/>
    <xf borderId="13" fillId="0" fontId="18" numFmtId="0" xfId="0" applyBorder="1" applyFont="1"/>
    <xf borderId="14" fillId="8" fontId="18" numFmtId="0" xfId="0" applyBorder="1" applyFill="1" applyFont="1"/>
    <xf borderId="6" fillId="8" fontId="18" numFmtId="0" xfId="0" applyAlignment="1" applyBorder="1" applyFill="1" applyFont="1">
      <alignment horizontal="center" readingOrder="0" shrinkToFit="0" wrapText="1"/>
    </xf>
    <xf borderId="12" fillId="8" fontId="17" numFmtId="0" xfId="0" applyAlignment="1" applyBorder="1" applyFill="1" applyFont="1">
      <alignment readingOrder="0" shrinkToFit="0" vertical="bottom" wrapText="0"/>
    </xf>
    <xf borderId="12" fillId="0" fontId="18" numFmtId="0" xfId="0" applyAlignment="1" applyBorder="1" applyFont="1">
      <alignment horizontal="center" readingOrder="0"/>
    </xf>
    <xf borderId="23" fillId="0" fontId="113" numFmtId="0" xfId="0" applyAlignment="1" applyBorder="1" applyFont="1">
      <alignment horizontal="center" readingOrder="0"/>
    </xf>
    <xf borderId="23" fillId="0" fontId="113" numFmtId="0" xfId="0" applyAlignment="1" applyBorder="1" applyFont="1">
      <alignment horizontal="left" readingOrder="0"/>
    </xf>
    <xf borderId="6" fillId="0" fontId="18" numFmtId="0" xfId="0" applyBorder="1" applyFont="1"/>
    <xf borderId="6" fillId="0" fontId="17" numFmtId="0" xfId="0" applyAlignment="1" applyBorder="1" applyFont="1">
      <alignment horizontal="center" readingOrder="0" shrinkToFit="0" vertical="bottom" wrapText="0"/>
    </xf>
    <xf borderId="13" fillId="0" fontId="18" numFmtId="0" xfId="0" applyAlignment="1" applyBorder="1" applyFont="1">
      <alignment horizontal="center" readingOrder="0"/>
    </xf>
    <xf borderId="6" fillId="8" fontId="17" numFmtId="0" xfId="0" applyAlignment="1" applyBorder="1" applyFill="1" applyFont="1">
      <alignment horizontal="center" readingOrder="0" shrinkToFit="0" wrapText="1"/>
    </xf>
    <xf borderId="13" fillId="8" fontId="18" numFmtId="0" xfId="0" applyAlignment="1" applyBorder="1" applyFill="1" applyFont="1">
      <alignment horizontal="center" readingOrder="0" shrinkToFit="0" wrapText="1"/>
    </xf>
    <xf borderId="13" fillId="0" fontId="114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readingOrder="0"/>
    </xf>
    <xf borderId="13" fillId="0" fontId="115" numFmtId="0" xfId="0" applyAlignment="1" applyBorder="1" applyFont="1">
      <alignment horizontal="center" readingOrder="0" vertical="center"/>
    </xf>
    <xf borderId="13" fillId="0" fontId="18" numFmtId="0" xfId="0" applyAlignment="1" applyBorder="1" applyFont="1">
      <alignment horizontal="center" readingOrder="0" shrinkToFit="0" vertical="bottom" wrapText="0"/>
    </xf>
    <xf borderId="13" fillId="23" fontId="17" numFmtId="0" xfId="0" applyAlignment="1" applyBorder="1" applyFill="1" applyFont="1">
      <alignment horizontal="center" readingOrder="0" shrinkToFit="0" vertical="bottom" wrapText="0"/>
    </xf>
    <xf borderId="13" fillId="0" fontId="17" numFmtId="0" xfId="0" applyAlignment="1" applyBorder="1" applyFont="1">
      <alignment horizontal="center" readingOrder="0" shrinkToFit="0" vertical="bottom" wrapText="0"/>
    </xf>
    <xf borderId="13" fillId="0" fontId="18" numFmtId="0" xfId="0" applyAlignment="1" applyBorder="1" applyFont="1">
      <alignment horizontal="center"/>
    </xf>
    <xf borderId="14" fillId="8" fontId="18" numFmtId="0" xfId="0" applyAlignment="1" applyBorder="1" applyFill="1" applyFont="1">
      <alignment horizontal="center" readingOrder="0" vertical="bottom"/>
    </xf>
    <xf borderId="13" fillId="0" fontId="17" numFmtId="0" xfId="0" applyAlignment="1" applyBorder="1" applyFont="1">
      <alignment horizontal="center" readingOrder="0"/>
    </xf>
    <xf borderId="14" fillId="8" fontId="116" numFmtId="0" xfId="0" applyAlignment="1" applyBorder="1" applyFill="1" applyFont="1">
      <alignment horizontal="center" readingOrder="0" vertical="bottom"/>
    </xf>
    <xf borderId="14" fillId="8" fontId="17" numFmtId="0" xfId="0" applyAlignment="1" applyBorder="1" applyFill="1" applyFont="1">
      <alignment horizontal="center" readingOrder="0" vertical="bottom"/>
    </xf>
    <xf borderId="6" fillId="0" fontId="1" numFmtId="171" xfId="0" applyAlignment="1" applyBorder="1" applyFont="1" applyNumberFormat="1">
      <alignment horizontal="center" readingOrder="0"/>
    </xf>
    <xf borderId="20" fillId="8" fontId="117" numFmtId="0" xfId="0" applyAlignment="1" applyBorder="1" applyFill="1" applyFont="1">
      <alignment horizontal="center" readingOrder="0" vertical="bottom"/>
    </xf>
    <xf borderId="20" fillId="8" fontId="17" numFmtId="0" xfId="0" applyAlignment="1" applyBorder="1" applyFill="1" applyFont="1">
      <alignment horizontal="center" vertical="bottom"/>
    </xf>
    <xf borderId="13" fillId="0" fontId="118" numFmtId="0" xfId="0" applyAlignment="1" applyBorder="1" applyFont="1">
      <alignment horizontal="center" readingOrder="0" shrinkToFit="0" vertical="bottom" wrapText="0"/>
    </xf>
    <xf borderId="13" fillId="8" fontId="18" numFmtId="0" xfId="0" applyAlignment="1" applyBorder="1" applyFill="1" applyFont="1">
      <alignment horizontal="center" readingOrder="0" shrinkToFit="0" vertical="bottom" wrapText="0"/>
    </xf>
    <xf borderId="20" fillId="8" fontId="17" numFmtId="0" xfId="0" applyAlignment="1" applyBorder="1" applyFill="1" applyFont="1">
      <alignment horizontal="center" readingOrder="0" vertical="bottom"/>
    </xf>
    <xf borderId="20" fillId="8" fontId="18" numFmtId="0" xfId="0" applyAlignment="1" applyBorder="1" applyFill="1" applyFont="1">
      <alignment horizontal="center" readingOrder="0" vertical="bottom"/>
    </xf>
    <xf borderId="6" fillId="8" fontId="18" numFmtId="0" xfId="0" applyAlignment="1" applyBorder="1" applyFill="1" applyFont="1">
      <alignment horizontal="center" readingOrder="0" vertical="bottom"/>
    </xf>
    <xf borderId="13" fillId="8" fontId="1" numFmtId="0" xfId="0" applyBorder="1" applyFill="1" applyFont="1"/>
    <xf borderId="14" fillId="8" fontId="1" numFmtId="0" xfId="0" applyBorder="1" applyFill="1" applyFont="1"/>
    <xf borderId="13" fillId="0" fontId="119" numFmtId="0" xfId="0" applyAlignment="1" applyBorder="1" applyFont="1">
      <alignment horizontal="center" readingOrder="0" shrinkToFit="0" vertical="bottom" wrapText="0"/>
    </xf>
    <xf borderId="6" fillId="8" fontId="120" numFmtId="0" xfId="0" applyAlignment="1" applyBorder="1" applyFill="1" applyFont="1">
      <alignment horizontal="center" readingOrder="0" shrinkToFit="0" vertical="bottom" wrapText="0"/>
    </xf>
    <xf borderId="10" fillId="8" fontId="1" numFmtId="0" xfId="0" applyBorder="1" applyFill="1" applyFont="1"/>
    <xf borderId="20" fillId="8" fontId="121" numFmtId="0" xfId="0" applyAlignment="1" applyBorder="1" applyFill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0"/>
    </xf>
    <xf borderId="20" fillId="23" fontId="18" numFmtId="0" xfId="0" applyAlignment="1" applyBorder="1" applyFill="1" applyFont="1">
      <alignment horizontal="center" readingOrder="0" vertical="bottom"/>
    </xf>
    <xf borderId="6" fillId="8" fontId="1" numFmtId="174" xfId="0" applyAlignment="1" applyBorder="1" applyFill="1" applyFont="1" applyNumberFormat="1">
      <alignment horizontal="center" readingOrder="0"/>
    </xf>
    <xf borderId="13" fillId="0" fontId="122" numFmtId="0" xfId="0" applyAlignment="1" applyBorder="1" applyFont="1">
      <alignment horizontal="center" readingOrder="0" shrinkToFit="0" vertical="bottom" wrapText="0"/>
    </xf>
    <xf borderId="6" fillId="13" fontId="17" numFmtId="0" xfId="0" applyAlignment="1" applyBorder="1" applyFill="1" applyFont="1">
      <alignment horizontal="left" readingOrder="0" vertical="center"/>
    </xf>
    <xf borderId="20" fillId="0" fontId="123" numFmtId="0" xfId="0" applyAlignment="1" applyBorder="1" applyFont="1">
      <alignment horizontal="center" readingOrder="0" vertical="bottom"/>
    </xf>
    <xf borderId="20" fillId="0" fontId="17" numFmtId="0" xfId="0" applyAlignment="1" applyBorder="1" applyFont="1">
      <alignment horizontal="center" readingOrder="0" vertical="bottom"/>
    </xf>
    <xf borderId="20" fillId="0" fontId="18" numFmtId="0" xfId="0" applyAlignment="1" applyBorder="1" applyFont="1">
      <alignment horizontal="left" readingOrder="0" vertical="center"/>
    </xf>
    <xf borderId="14" fillId="13" fontId="18" numFmtId="0" xfId="0" applyAlignment="1" applyBorder="1" applyFill="1" applyFont="1">
      <alignment horizontal="center" readingOrder="0" vertical="center"/>
    </xf>
    <xf borderId="20" fillId="13" fontId="18" numFmtId="0" xfId="0" applyAlignment="1" applyBorder="1" applyFill="1" applyFont="1">
      <alignment horizontal="center" vertical="center"/>
    </xf>
    <xf borderId="20" fillId="13" fontId="18" numFmtId="0" xfId="0" applyAlignment="1" applyBorder="1" applyFill="1" applyFont="1">
      <alignment horizontal="center" readingOrder="0" vertical="center"/>
    </xf>
    <xf borderId="20" fillId="13" fontId="17" numFmtId="0" xfId="0" applyAlignment="1" applyBorder="1" applyFill="1" applyFont="1">
      <alignment horizontal="center" readingOrder="0" vertical="center"/>
    </xf>
    <xf borderId="10" fillId="13" fontId="18" numFmtId="0" xfId="0" applyAlignment="1" applyBorder="1" applyFill="1" applyFont="1">
      <alignment horizontal="center" readingOrder="0" vertical="center"/>
    </xf>
    <xf borderId="10" fillId="13" fontId="124" numFmtId="0" xfId="0" applyAlignment="1" applyBorder="1" applyFill="1" applyFont="1">
      <alignment horizontal="left" readingOrder="0" vertical="center"/>
    </xf>
    <xf borderId="20" fillId="13" fontId="18" numFmtId="0" xfId="0" applyAlignment="1" applyBorder="1" applyFill="1" applyFont="1">
      <alignment horizontal="left" readingOrder="0" vertical="center"/>
    </xf>
    <xf borderId="20" fillId="13" fontId="18" numFmtId="0" xfId="0" applyAlignment="1" applyBorder="1" applyFill="1" applyFont="1">
      <alignment horizontal="center" readingOrder="0" vertical="center"/>
    </xf>
    <xf borderId="20" fillId="13" fontId="17" numFmtId="0" xfId="0" applyAlignment="1" applyBorder="1" applyFill="1" applyFont="1">
      <alignment horizontal="center" readingOrder="0" vertical="center"/>
    </xf>
    <xf borderId="10" fillId="13" fontId="18" numFmtId="0" xfId="0" applyAlignment="1" applyBorder="1" applyFill="1" applyFont="1">
      <alignment horizontal="center" readingOrder="0" vertical="center"/>
    </xf>
    <xf borderId="20" fillId="0" fontId="18" numFmtId="0" xfId="0" applyAlignment="1" applyBorder="1" applyFont="1">
      <alignment horizontal="center" readingOrder="0"/>
    </xf>
    <xf borderId="20" fillId="0" fontId="18" numFmtId="0" xfId="0" applyAlignment="1" applyBorder="1" applyFont="1">
      <alignment horizontal="center"/>
    </xf>
    <xf borderId="20" fillId="8" fontId="17" numFmtId="0" xfId="0" applyAlignment="1" applyBorder="1" applyFill="1" applyFont="1">
      <alignment horizontal="center" readingOrder="0" vertical="bottom"/>
    </xf>
    <xf borderId="20" fillId="0" fontId="125" numFmtId="0" xfId="0" applyAlignment="1" applyBorder="1" applyFont="1">
      <alignment horizontal="center" readingOrder="0"/>
    </xf>
    <xf borderId="20" fillId="0" fontId="126" numFmtId="0" xfId="0" applyAlignment="1" applyBorder="1" applyFont="1">
      <alignment horizontal="center" readingOrder="0" vertical="center"/>
    </xf>
    <xf borderId="20" fillId="8" fontId="127" numFmtId="0" xfId="0" applyAlignment="1" applyBorder="1" applyFill="1" applyFont="1">
      <alignment horizontal="center" readingOrder="0" vertical="bottom"/>
    </xf>
    <xf borderId="6" fillId="0" fontId="44" numFmtId="0" xfId="0" applyAlignment="1" applyBorder="1" applyFont="1">
      <alignment horizontal="center" readingOrder="0"/>
    </xf>
    <xf borderId="6" fillId="0" fontId="44" numFmtId="0" xfId="0" applyAlignment="1" applyBorder="1" applyFont="1">
      <alignment horizontal="center"/>
    </xf>
    <xf borderId="12" fillId="0" fontId="44" numFmtId="0" xfId="0" applyAlignment="1" applyBorder="1" applyFont="1">
      <alignment horizontal="center"/>
    </xf>
    <xf borderId="20" fillId="8" fontId="17" numFmtId="0" xfId="0" applyAlignment="1" applyBorder="1" applyFill="1" applyFont="1">
      <alignment horizontal="center" readingOrder="0" shrinkToFit="0" vertical="center" wrapText="0"/>
    </xf>
    <xf borderId="20" fillId="8" fontId="18" numFmtId="0" xfId="0" applyAlignment="1" applyBorder="1" applyFill="1" applyFont="1">
      <alignment horizontal="center" readingOrder="0"/>
    </xf>
    <xf borderId="6" fillId="0" fontId="1" numFmtId="174" xfId="0" applyAlignment="1" applyBorder="1" applyFont="1" applyNumberFormat="1">
      <alignment horizontal="center" readingOrder="0"/>
    </xf>
    <xf borderId="20" fillId="8" fontId="128" numFmtId="0" xfId="0" applyAlignment="1" applyBorder="1" applyFill="1" applyFont="1">
      <alignment horizontal="center" readingOrder="0"/>
    </xf>
    <xf borderId="20" fillId="8" fontId="18" numFmtId="0" xfId="0" applyAlignment="1" applyBorder="1" applyFill="1" applyFont="1">
      <alignment horizontal="center" readingOrder="0"/>
    </xf>
    <xf borderId="20" fillId="8" fontId="129" numFmtId="0" xfId="0" applyAlignment="1" applyBorder="1" applyFill="1" applyFont="1">
      <alignment horizontal="center" readingOrder="0"/>
    </xf>
    <xf borderId="20" fillId="8" fontId="17" numFmtId="0" xfId="0" applyAlignment="1" applyBorder="1" applyFill="1" applyFont="1">
      <alignment horizontal="center" readingOrder="0" shrinkToFit="0" vertical="bottom" wrapText="0"/>
    </xf>
    <xf borderId="10" fillId="23" fontId="18" numFmtId="0" xfId="0" applyAlignment="1" applyBorder="1" applyFill="1" applyFont="1">
      <alignment horizontal="center" readingOrder="0"/>
    </xf>
    <xf borderId="10" fillId="0" fontId="1" numFmtId="0" xfId="0" applyBorder="1" applyFont="1"/>
    <xf borderId="0" fillId="0" fontId="1" numFmtId="165" xfId="0" applyFont="1" applyNumberFormat="1"/>
    <xf borderId="20" fillId="23" fontId="18" numFmtId="0" xfId="0" applyAlignment="1" applyBorder="1" applyFill="1" applyFont="1">
      <alignment horizontal="center" vertical="bottom"/>
    </xf>
    <xf borderId="20" fillId="8" fontId="130" numFmtId="0" xfId="0" applyAlignment="1" applyBorder="1" applyFill="1" applyFont="1">
      <alignment horizontal="center" readingOrder="0"/>
    </xf>
    <xf borderId="6" fillId="0" fontId="17" numFmtId="0" xfId="0" applyAlignment="1" applyBorder="1" applyFont="1">
      <alignment horizontal="left" readingOrder="0" vertical="center"/>
    </xf>
    <xf borderId="6" fillId="0" fontId="17" numFmtId="0" xfId="0" applyAlignment="1" applyBorder="1" applyFont="1">
      <alignment horizontal="center" vertical="center"/>
    </xf>
    <xf borderId="6" fillId="12" fontId="17" numFmtId="0" xfId="0" applyAlignment="1" applyBorder="1" applyFill="1" applyFont="1">
      <alignment horizontal="center" readingOrder="0" vertical="center"/>
    </xf>
    <xf borderId="6" fillId="12" fontId="17" numFmtId="0" xfId="0" applyAlignment="1" applyBorder="1" applyFill="1" applyFont="1">
      <alignment horizontal="center" readingOrder="0" vertical="center"/>
    </xf>
    <xf borderId="6" fillId="8" fontId="1" numFmtId="166" xfId="0" applyAlignment="1" applyBorder="1" applyFill="1" applyFont="1" applyNumberFormat="1">
      <alignment horizontal="center" readingOrder="0"/>
    </xf>
    <xf borderId="6" fillId="0" fontId="14" numFmtId="0" xfId="0" applyAlignment="1" applyBorder="1" applyFont="1">
      <alignment horizontal="center" readingOrder="0" shrinkToFit="0" wrapText="0"/>
    </xf>
    <xf borderId="6" fillId="12" fontId="17" numFmtId="0" xfId="0" applyAlignment="1" applyBorder="1" applyFill="1" applyFont="1">
      <alignment horizontal="center" readingOrder="0"/>
    </xf>
    <xf borderId="20" fillId="8" fontId="18" numFmtId="0" xfId="0" applyAlignment="1" applyBorder="1" applyFill="1" applyFont="1">
      <alignment horizontal="center" vertical="center"/>
    </xf>
    <xf borderId="6" fillId="0" fontId="14" numFmtId="0" xfId="0" applyAlignment="1" applyBorder="1" applyFont="1">
      <alignment horizontal="center" readingOrder="0" vertical="bottom"/>
    </xf>
    <xf borderId="20" fillId="8" fontId="131" numFmtId="0" xfId="0" applyAlignment="1" applyBorder="1" applyFill="1" applyFont="1">
      <alignment horizontal="center" readingOrder="0" vertical="center"/>
    </xf>
    <xf borderId="20" fillId="8" fontId="18" numFmtId="0" xfId="0" applyAlignment="1" applyBorder="1" applyFill="1" applyFont="1">
      <alignment horizontal="center" readingOrder="0" vertical="center"/>
    </xf>
    <xf borderId="20" fillId="8" fontId="132" numFmtId="0" xfId="0" applyAlignment="1" applyBorder="1" applyFill="1" applyFont="1">
      <alignment horizontal="center" readingOrder="0" vertical="center"/>
    </xf>
    <xf borderId="6" fillId="0" fontId="17" numFmtId="0" xfId="0" applyAlignment="1" applyBorder="1" applyFont="1">
      <alignment vertical="bottom"/>
    </xf>
    <xf borderId="6" fillId="0" fontId="17" numFmtId="0" xfId="0" applyAlignment="1" applyBorder="1" applyFont="1">
      <alignment horizontal="center" vertical="bottom"/>
    </xf>
    <xf borderId="20" fillId="8" fontId="133" numFmtId="0" xfId="0" applyAlignment="1" applyBorder="1" applyFill="1" applyFont="1">
      <alignment horizontal="center" readingOrder="0"/>
    </xf>
    <xf borderId="20" fillId="8" fontId="134" numFmtId="0" xfId="0" applyAlignment="1" applyBorder="1" applyFill="1" applyFont="1">
      <alignment horizontal="center" readingOrder="0"/>
    </xf>
    <xf borderId="6" fillId="12" fontId="18" numFmtId="0" xfId="0" applyAlignment="1" applyBorder="1" applyFill="1" applyFont="1">
      <alignment horizontal="left" readingOrder="0" vertical="center"/>
    </xf>
    <xf borderId="20" fillId="8" fontId="56" numFmtId="0" xfId="0" applyAlignment="1" applyBorder="1" applyFill="1" applyFont="1">
      <alignment horizontal="center" readingOrder="0"/>
    </xf>
    <xf borderId="6" fillId="12" fontId="18" numFmtId="0" xfId="0" applyAlignment="1" applyBorder="1" applyFill="1" applyFont="1">
      <alignment horizontal="center" readingOrder="0" shrinkToFit="0" vertical="center" wrapText="1"/>
    </xf>
    <xf borderId="6" fillId="12" fontId="17" numFmtId="0" xfId="0" applyAlignment="1" applyBorder="1" applyFill="1" applyFont="1">
      <alignment horizontal="center" readingOrder="0" shrinkToFit="0" vertical="center" wrapText="1"/>
    </xf>
    <xf borderId="6" fillId="8" fontId="18" numFmtId="0" xfId="0" applyAlignment="1" applyBorder="1" applyFill="1" applyFont="1">
      <alignment horizontal="center" readingOrder="0" shrinkToFit="0" vertical="bottom" wrapText="0"/>
    </xf>
    <xf borderId="1" fillId="0" fontId="71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71" numFmtId="0" xfId="0" applyAlignment="1" applyBorder="1" applyFont="1">
      <alignment horizontal="center" readingOrder="0" vertical="center"/>
    </xf>
    <xf borderId="6" fillId="29" fontId="18" numFmtId="0" xfId="0" applyAlignment="1" applyBorder="1" applyFill="1" applyFont="1">
      <alignment readingOrder="0"/>
    </xf>
    <xf borderId="6" fillId="8" fontId="135" numFmtId="0" xfId="0" applyAlignment="1" applyBorder="1" applyFill="1" applyFont="1">
      <alignment horizontal="center" readingOrder="0"/>
    </xf>
    <xf borderId="20" fillId="8" fontId="18" numFmtId="0" xfId="0" applyAlignment="1" applyBorder="1" applyFill="1" applyFont="1">
      <alignment horizontal="center" readingOrder="0" vertical="center"/>
    </xf>
    <xf borderId="6" fillId="0" fontId="95" numFmtId="0" xfId="0" applyAlignment="1" applyBorder="1" applyFont="1">
      <alignment horizontal="center" readingOrder="0"/>
    </xf>
    <xf borderId="20" fillId="8" fontId="136" numFmtId="0" xfId="0" applyAlignment="1" applyBorder="1" applyFill="1" applyFont="1">
      <alignment horizontal="center" readingOrder="0" vertical="center"/>
    </xf>
    <xf borderId="20" fillId="0" fontId="137" numFmtId="0" xfId="0" applyAlignment="1" applyBorder="1" applyFont="1">
      <alignment horizontal="center" readingOrder="0" vertical="bottom"/>
    </xf>
    <xf borderId="6" fillId="8" fontId="138" numFmtId="0" xfId="0" applyAlignment="1" applyBorder="1" applyFill="1" applyFont="1">
      <alignment horizontal="center" readingOrder="0" shrinkToFit="0" vertical="bottom" wrapText="0"/>
    </xf>
    <xf borderId="6" fillId="29" fontId="17" numFmtId="0" xfId="0" applyAlignment="1" applyBorder="1" applyFill="1" applyFont="1">
      <alignment readingOrder="0"/>
    </xf>
    <xf borderId="10" fillId="8" fontId="139" numFmtId="0" xfId="0" applyAlignment="1" applyBorder="1" applyFill="1" applyFont="1">
      <alignment horizontal="center" readingOrder="0" shrinkToFit="0" vertical="bottom" wrapText="0"/>
    </xf>
    <xf borderId="6" fillId="29" fontId="17" numFmtId="0" xfId="0" applyAlignment="1" applyBorder="1" applyFill="1" applyFont="1">
      <alignment readingOrder="0" shrinkToFit="0" vertical="bottom" wrapText="0"/>
    </xf>
    <xf borderId="0" fillId="12" fontId="44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20" fillId="8" fontId="140" numFmtId="0" xfId="0" applyAlignment="1" applyBorder="1" applyFill="1" applyFont="1">
      <alignment horizontal="center" readingOrder="0"/>
    </xf>
    <xf borderId="1" fillId="38" fontId="71" numFmtId="0" xfId="0" applyAlignment="1" applyBorder="1" applyFill="1" applyFont="1">
      <alignment horizontal="center" vertical="center"/>
    </xf>
    <xf borderId="1" fillId="38" fontId="18" numFmtId="0" xfId="0" applyAlignment="1" applyBorder="1" applyFill="1" applyFont="1">
      <alignment horizontal="center" vertical="center"/>
    </xf>
    <xf borderId="1" fillId="38" fontId="18" numFmtId="0" xfId="0" applyAlignment="1" applyBorder="1" applyFill="1" applyFont="1">
      <alignment horizontal="center" readingOrder="0" vertical="center"/>
    </xf>
    <xf borderId="1" fillId="38" fontId="71" numFmtId="0" xfId="0" applyAlignment="1" applyBorder="1" applyFill="1" applyFont="1">
      <alignment horizontal="center" readingOrder="0" vertical="center"/>
    </xf>
    <xf borderId="20" fillId="8" fontId="17" numFmtId="0" xfId="0" applyAlignment="1" applyBorder="1" applyFill="1" applyFont="1">
      <alignment horizontal="center" readingOrder="0"/>
    </xf>
    <xf borderId="1" fillId="38" fontId="71" numFmtId="165" xfId="0" applyAlignment="1" applyBorder="1" applyFill="1" applyFont="1" applyNumberFormat="1">
      <alignment horizontal="center" readingOrder="0" vertical="center"/>
    </xf>
    <xf borderId="6" fillId="8" fontId="141" numFmtId="0" xfId="0" applyAlignment="1" applyBorder="1" applyFill="1" applyFont="1">
      <alignment horizontal="center" readingOrder="0" shrinkToFit="0" vertical="bottom" wrapText="0"/>
    </xf>
    <xf borderId="0" fillId="8" fontId="71" numFmtId="0" xfId="0" applyAlignment="1" applyFill="1" applyFont="1">
      <alignment horizontal="center" readingOrder="0" vertical="center"/>
    </xf>
    <xf borderId="6" fillId="39" fontId="71" numFmtId="0" xfId="0" applyAlignment="1" applyBorder="1" applyFill="1" applyFont="1">
      <alignment horizontal="center" readingOrder="0" vertical="center"/>
    </xf>
    <xf quotePrefix="1" borderId="20" fillId="8" fontId="18" numFmtId="49" xfId="0" applyAlignment="1" applyBorder="1" applyFill="1" applyFont="1" applyNumberFormat="1">
      <alignment horizontal="center" vertical="center"/>
    </xf>
    <xf borderId="6" fillId="39" fontId="71" numFmtId="0" xfId="0" applyAlignment="1" applyBorder="1" applyFill="1" applyFont="1">
      <alignment horizontal="left" readingOrder="0" vertical="center"/>
    </xf>
    <xf borderId="6" fillId="39" fontId="71" numFmtId="0" xfId="0" applyAlignment="1" applyBorder="1" applyFill="1" applyFont="1">
      <alignment horizontal="left" vertical="center"/>
    </xf>
    <xf borderId="6" fillId="39" fontId="1" numFmtId="0" xfId="0" applyAlignment="1" applyBorder="1" applyFill="1" applyFont="1">
      <alignment horizontal="center"/>
    </xf>
    <xf borderId="6" fillId="39" fontId="18" numFmtId="165" xfId="0" applyAlignment="1" applyBorder="1" applyFill="1" applyFont="1" applyNumberFormat="1">
      <alignment horizontal="center"/>
    </xf>
    <xf borderId="6" fillId="39" fontId="18" numFmtId="0" xfId="0" applyAlignment="1" applyBorder="1" applyFill="1" applyFont="1">
      <alignment horizontal="center"/>
    </xf>
    <xf borderId="6" fillId="12" fontId="18" numFmtId="0" xfId="0" applyAlignment="1" applyBorder="1" applyFill="1" applyFont="1">
      <alignment horizontal="right" readingOrder="0" vertical="center"/>
    </xf>
    <xf borderId="6" fillId="8" fontId="1" numFmtId="0" xfId="0" applyAlignment="1" applyBorder="1" applyFill="1" applyFont="1">
      <alignment horizontal="center"/>
    </xf>
    <xf borderId="20" fillId="8" fontId="142" numFmtId="0" xfId="0" applyAlignment="1" applyBorder="1" applyFill="1" applyFont="1">
      <alignment horizontal="center" readingOrder="0" shrinkToFit="0" vertical="bottom" wrapText="0"/>
    </xf>
    <xf borderId="13" fillId="8" fontId="18" numFmtId="0" xfId="0" applyAlignment="1" applyBorder="1" applyFill="1" applyFont="1">
      <alignment horizontal="center" readingOrder="0" shrinkToFit="0" vertical="bottom" wrapText="0"/>
    </xf>
    <xf borderId="20" fillId="8" fontId="0" numFmtId="0" xfId="0" applyAlignment="1" applyBorder="1" applyFill="1" applyFont="1">
      <alignment horizontal="center" readingOrder="0" shrinkToFit="0" wrapText="0"/>
    </xf>
    <xf borderId="21" fillId="8" fontId="17" numFmtId="0" xfId="0" applyAlignment="1" applyBorder="1" applyFill="1" applyFont="1">
      <alignment horizontal="center" readingOrder="0" shrinkToFit="0" vertical="bottom" wrapText="0"/>
    </xf>
    <xf borderId="10" fillId="8" fontId="0" numFmtId="0" xfId="0" applyAlignment="1" applyBorder="1" applyFill="1" applyFont="1">
      <alignment horizontal="center" readingOrder="0" shrinkToFit="0" wrapText="0"/>
    </xf>
    <xf borderId="6" fillId="23" fontId="18" numFmtId="0" xfId="0" applyAlignment="1" applyBorder="1" applyFill="1" applyFont="1">
      <alignment horizontal="center" readingOrder="0" vertical="bottom"/>
    </xf>
    <xf borderId="6" fillId="12" fontId="143" numFmtId="0" xfId="0" applyAlignment="1" applyBorder="1" applyFill="1" applyFont="1">
      <alignment horizontal="center" readingOrder="0"/>
    </xf>
    <xf borderId="6" fillId="0" fontId="56" numFmtId="0" xfId="0" applyAlignment="1" applyBorder="1" applyFont="1">
      <alignment horizontal="center"/>
    </xf>
    <xf borderId="0" fillId="8" fontId="18" numFmtId="0" xfId="0" applyAlignment="1" applyFill="1" applyFont="1">
      <alignment horizontal="center" readingOrder="0"/>
    </xf>
    <xf borderId="0" fillId="0" fontId="18" numFmtId="0" xfId="0" applyAlignment="1" applyFont="1">
      <alignment horizontal="center" readingOrder="0"/>
    </xf>
    <xf borderId="12" fillId="39" fontId="71" numFmtId="0" xfId="0" applyAlignment="1" applyBorder="1" applyFill="1" applyFont="1">
      <alignment horizontal="left" vertical="center"/>
    </xf>
    <xf borderId="6" fillId="0" fontId="18" numFmtId="0" xfId="0" applyBorder="1" applyFont="1"/>
    <xf borderId="6" fillId="12" fontId="144" numFmtId="0" xfId="0" applyAlignment="1" applyBorder="1" applyFill="1" applyFont="1">
      <alignment horizontal="center" readingOrder="0"/>
    </xf>
    <xf borderId="6" fillId="0" fontId="71" numFmtId="0" xfId="0" applyAlignment="1" applyBorder="1" applyFont="1">
      <alignment horizontal="center" readingOrder="0" shrinkToFit="0" vertical="bottom" wrapText="0"/>
    </xf>
    <xf borderId="10" fillId="29" fontId="18" numFmtId="0" xfId="0" applyAlignment="1" applyBorder="1" applyFill="1" applyFont="1">
      <alignment readingOrder="0" vertical="bottom"/>
    </xf>
    <xf borderId="0" fillId="8" fontId="1" numFmtId="0" xfId="0" applyAlignment="1" applyFill="1" applyFont="1">
      <alignment horizontal="center" readingOrder="0"/>
    </xf>
    <xf borderId="12" fillId="39" fontId="145" numFmtId="0" xfId="0" applyAlignment="1" applyBorder="1" applyFill="1" applyFont="1">
      <alignment horizontal="left" readingOrder="0" vertical="center"/>
    </xf>
    <xf borderId="6" fillId="8" fontId="146" numFmtId="0" xfId="0" applyAlignment="1" applyBorder="1" applyFill="1" applyFont="1">
      <alignment horizontal="center" readingOrder="0" vertical="center"/>
    </xf>
    <xf borderId="10" fillId="23" fontId="18" numFmtId="0" xfId="0" applyAlignment="1" applyBorder="1" applyFill="1" applyFont="1">
      <alignment horizontal="center"/>
    </xf>
    <xf borderId="10" fillId="8" fontId="147" numFmtId="0" xfId="0" applyAlignment="1" applyBorder="1" applyFill="1" applyFont="1">
      <alignment readingOrder="0" vertical="center"/>
    </xf>
    <xf borderId="10" fillId="8" fontId="56" numFmtId="0" xfId="0" applyAlignment="1" applyBorder="1" applyFill="1" applyFont="1">
      <alignment horizontal="center" readingOrder="0" vertical="center"/>
    </xf>
    <xf borderId="6" fillId="8" fontId="56" numFmtId="0" xfId="0" applyAlignment="1" applyBorder="1" applyFill="1" applyFont="1">
      <alignment horizontal="center" readingOrder="0" vertical="center"/>
    </xf>
    <xf borderId="1" fillId="29" fontId="148" numFmtId="0" xfId="0" applyAlignment="1" applyBorder="1" applyFill="1" applyFont="1">
      <alignment readingOrder="0" vertical="center"/>
    </xf>
    <xf borderId="6" fillId="12" fontId="149" numFmtId="0" xfId="0" applyAlignment="1" applyBorder="1" applyFill="1" applyFont="1">
      <alignment horizontal="center" readingOrder="0" vertical="center"/>
    </xf>
    <xf borderId="1" fillId="8" fontId="150" numFmtId="0" xfId="0" applyAlignment="1" applyBorder="1" applyFill="1" applyFont="1">
      <alignment horizontal="center" readingOrder="0" vertical="center"/>
    </xf>
    <xf borderId="6" fillId="8" fontId="151" numFmtId="0" xfId="0" applyAlignment="1" applyBorder="1" applyFill="1" applyFont="1">
      <alignment horizontal="center" readingOrder="0" vertical="center"/>
    </xf>
    <xf borderId="6" fillId="8" fontId="19" numFmtId="0" xfId="0" applyAlignment="1" applyBorder="1" applyFill="1" applyFont="1">
      <alignment horizontal="center" readingOrder="0" vertical="center"/>
    </xf>
    <xf borderId="10" fillId="23" fontId="17" numFmtId="0" xfId="0" applyAlignment="1" applyBorder="1" applyFill="1" applyFont="1">
      <alignment horizontal="center" readingOrder="0" shrinkToFit="0" vertical="center" wrapText="0"/>
    </xf>
    <xf borderId="6" fillId="0" fontId="18" numFmtId="0" xfId="0" applyAlignment="1" applyBorder="1" applyFont="1">
      <alignment horizontal="right" readingOrder="0"/>
    </xf>
    <xf borderId="10" fillId="8" fontId="17" numFmtId="0" xfId="0" applyAlignment="1" applyBorder="1" applyFill="1" applyFont="1">
      <alignment readingOrder="0" vertical="center"/>
    </xf>
    <xf borderId="10" fillId="8" fontId="17" numFmtId="0" xfId="0" applyAlignment="1" applyBorder="1" applyFill="1" applyFont="1">
      <alignment horizontal="center" vertical="center"/>
    </xf>
    <xf borderId="6" fillId="29" fontId="17" numFmtId="0" xfId="0" applyAlignment="1" applyBorder="1" applyFill="1" applyFont="1">
      <alignment readingOrder="0" vertical="center"/>
    </xf>
    <xf borderId="20" fillId="0" fontId="17" numFmtId="0" xfId="0" applyAlignment="1" applyBorder="1" applyFont="1">
      <alignment horizontal="center" readingOrder="0" shrinkToFit="0" vertical="bottom" wrapText="0"/>
    </xf>
    <xf borderId="0" fillId="12" fontId="1" numFmtId="0" xfId="0" applyAlignment="1" applyFill="1" applyFont="1">
      <alignment horizontal="center" readingOrder="0"/>
    </xf>
    <xf borderId="10" fillId="23" fontId="17" numFmtId="0" xfId="0" applyAlignment="1" applyBorder="1" applyFill="1" applyFont="1">
      <alignment horizontal="center" readingOrder="0" vertical="center"/>
    </xf>
    <xf borderId="10" fillId="8" fontId="152" numFmtId="0" xfId="0" applyAlignment="1" applyBorder="1" applyFill="1" applyFont="1">
      <alignment readingOrder="0" vertical="center"/>
    </xf>
    <xf borderId="10" fillId="29" fontId="17" numFmtId="0" xfId="0" applyAlignment="1" applyBorder="1" applyFill="1" applyFont="1">
      <alignment vertical="bottom"/>
    </xf>
    <xf borderId="10" fillId="8" fontId="18" numFmtId="0" xfId="0" applyAlignment="1" applyBorder="1" applyFill="1" applyFont="1">
      <alignment horizontal="center" vertical="center"/>
    </xf>
    <xf borderId="6" fillId="8" fontId="18" numFmtId="0" xfId="0" applyAlignment="1" applyBorder="1" applyFill="1" applyFont="1">
      <alignment vertical="center"/>
    </xf>
    <xf borderId="12" fillId="39" fontId="153" numFmtId="0" xfId="0" applyAlignment="1" applyBorder="1" applyFill="1" applyFont="1">
      <alignment horizontal="left" readingOrder="0" vertical="center"/>
    </xf>
    <xf borderId="10" fillId="8" fontId="18" numFmtId="0" xfId="0" applyAlignment="1" applyBorder="1" applyFill="1" applyFont="1">
      <alignment horizontal="center" readingOrder="0"/>
    </xf>
    <xf borderId="6" fillId="8" fontId="18" numFmtId="173" xfId="0" applyAlignment="1" applyBorder="1" applyFill="1" applyFont="1" applyNumberFormat="1">
      <alignment horizontal="center" readingOrder="0"/>
    </xf>
    <xf borderId="6" fillId="8" fontId="18" numFmtId="165" xfId="0" applyAlignment="1" applyBorder="1" applyFill="1" applyFont="1" applyNumberFormat="1">
      <alignment horizontal="center" readingOrder="0"/>
    </xf>
    <xf borderId="6" fillId="8" fontId="154" numFmtId="0" xfId="0" applyAlignment="1" applyBorder="1" applyFill="1" applyFont="1">
      <alignment readingOrder="0"/>
    </xf>
    <xf borderId="6" fillId="8" fontId="71" numFmtId="0" xfId="0" applyAlignment="1" applyBorder="1" applyFill="1" applyFont="1">
      <alignment horizontal="center" readingOrder="0" vertical="bottom"/>
    </xf>
    <xf borderId="21" fillId="8" fontId="18" numFmtId="0" xfId="0" applyAlignment="1" applyBorder="1" applyFill="1" applyFont="1">
      <alignment horizontal="left" readingOrder="0" vertical="center"/>
    </xf>
    <xf borderId="6" fillId="13" fontId="17" numFmtId="0" xfId="0" applyAlignment="1" applyBorder="1" applyFill="1" applyFont="1">
      <alignment horizontal="center" readingOrder="0" vertical="center"/>
    </xf>
    <xf borderId="10" fillId="8" fontId="17" numFmtId="0" xfId="0" applyAlignment="1" applyBorder="1" applyFill="1" applyFont="1">
      <alignment vertical="bottom"/>
    </xf>
    <xf borderId="21" fillId="8" fontId="18" numFmtId="0" xfId="0" applyAlignment="1" applyBorder="1" applyFill="1" applyFont="1">
      <alignment horizontal="center" vertical="bottom"/>
    </xf>
    <xf borderId="13" fillId="8" fontId="155" numFmtId="0" xfId="0" applyAlignment="1" applyBorder="1" applyFill="1" applyFont="1">
      <alignment horizontal="center" readingOrder="0" vertical="bottom"/>
    </xf>
    <xf borderId="6" fillId="8" fontId="156" numFmtId="0" xfId="0" applyAlignment="1" applyBorder="1" applyFill="1" applyFont="1">
      <alignment horizontal="center" vertical="bottom"/>
    </xf>
    <xf borderId="10" fillId="0" fontId="19" numFmtId="0" xfId="0" applyAlignment="1" applyBorder="1" applyFont="1">
      <alignment horizontal="center" readingOrder="0"/>
    </xf>
    <xf borderId="6" fillId="23" fontId="18" numFmtId="0" xfId="0" applyAlignment="1" applyBorder="1" applyFill="1" applyFont="1">
      <alignment horizontal="center" readingOrder="0"/>
    </xf>
    <xf borderId="10" fillId="8" fontId="157" numFmtId="0" xfId="0" applyAlignment="1" applyBorder="1" applyFill="1" applyFont="1">
      <alignment horizontal="center" readingOrder="0" shrinkToFit="0" vertical="bottom" wrapText="0"/>
    </xf>
    <xf borderId="1" fillId="8" fontId="17" numFmtId="0" xfId="0" applyAlignment="1" applyBorder="1" applyFill="1" applyFont="1">
      <alignment horizontal="center" readingOrder="0"/>
    </xf>
    <xf borderId="10" fillId="0" fontId="19" numFmtId="173" xfId="0" applyAlignment="1" applyBorder="1" applyFont="1" applyNumberFormat="1">
      <alignment horizontal="center" readingOrder="0"/>
    </xf>
    <xf borderId="13" fillId="8" fontId="158" numFmtId="0" xfId="0" applyAlignment="1" applyBorder="1" applyFill="1" applyFont="1">
      <alignment horizontal="center" readingOrder="0" vertical="bottom"/>
    </xf>
    <xf borderId="10" fillId="0" fontId="18" numFmtId="165" xfId="0" applyAlignment="1" applyBorder="1" applyFont="1" applyNumberFormat="1">
      <alignment horizontal="center" readingOrder="0"/>
    </xf>
    <xf borderId="1" fillId="12" fontId="1" numFmtId="0" xfId="0" applyAlignment="1" applyBorder="1" applyFill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6" fillId="8" fontId="159" numFmtId="0" xfId="0" applyAlignment="1" applyBorder="1" applyFill="1" applyFont="1">
      <alignment horizontal="center" readingOrder="0" vertical="bottom"/>
    </xf>
    <xf borderId="10" fillId="0" fontId="1" numFmtId="165" xfId="0" applyAlignment="1" applyBorder="1" applyFont="1" applyNumberFormat="1">
      <alignment horizontal="center" readingOrder="0"/>
    </xf>
    <xf borderId="10" fillId="8" fontId="19" numFmtId="0" xfId="0" applyAlignment="1" applyBorder="1" applyFill="1" applyFont="1">
      <alignment horizontal="center"/>
    </xf>
    <xf borderId="1" fillId="12" fontId="18" numFmtId="0" xfId="0" applyAlignment="1" applyBorder="1" applyFill="1" applyFont="1">
      <alignment horizontal="center" readingOrder="0"/>
    </xf>
    <xf borderId="6" fillId="12" fontId="18" numFmtId="0" xfId="0" applyAlignment="1" applyBorder="1" applyFill="1" applyFont="1">
      <alignment horizontal="center" readingOrder="0" vertical="center"/>
    </xf>
    <xf borderId="6" fillId="12" fontId="18" numFmtId="165" xfId="0" applyAlignment="1" applyBorder="1" applyFill="1" applyFont="1" applyNumberFormat="1">
      <alignment horizontal="center" readingOrder="0"/>
    </xf>
    <xf borderId="6" fillId="12" fontId="71" numFmtId="0" xfId="0" applyAlignment="1" applyBorder="1" applyFill="1" applyFont="1">
      <alignment horizontal="center" readingOrder="0"/>
    </xf>
    <xf borderId="6" fillId="12" fontId="18" numFmtId="165" xfId="0" applyAlignment="1" applyBorder="1" applyFill="1" applyFont="1" applyNumberFormat="1">
      <alignment horizontal="center"/>
    </xf>
    <xf borderId="6" fillId="0" fontId="18" numFmtId="0" xfId="0" applyBorder="1" applyFont="1"/>
    <xf borderId="6" fillId="0" fontId="19" numFmtId="0" xfId="0" applyAlignment="1" applyBorder="1" applyFont="1">
      <alignment horizontal="center"/>
    </xf>
    <xf borderId="12" fillId="8" fontId="17" numFmtId="0" xfId="0" applyAlignment="1" applyBorder="1" applyFill="1" applyFont="1">
      <alignment readingOrder="0" vertical="bottom"/>
    </xf>
    <xf borderId="13" fillId="8" fontId="18" numFmtId="0" xfId="0" applyAlignment="1" applyBorder="1" applyFill="1" applyFont="1">
      <alignment horizontal="center" readingOrder="0" vertical="bottom"/>
    </xf>
    <xf borderId="6" fillId="8" fontId="160" numFmtId="0" xfId="0" applyAlignment="1" applyBorder="1" applyFill="1" applyFont="1">
      <alignment horizontal="center" readingOrder="0"/>
    </xf>
    <xf borderId="13" fillId="8" fontId="161" numFmtId="0" xfId="0" applyAlignment="1" applyBorder="1" applyFill="1" applyFont="1">
      <alignment horizontal="center" readingOrder="0" shrinkToFit="0" vertical="bottom" wrapText="0"/>
    </xf>
    <xf borderId="13" fillId="8" fontId="17" numFmtId="0" xfId="0" applyAlignment="1" applyBorder="1" applyFill="1" applyFont="1">
      <alignment horizontal="center" readingOrder="0" vertical="bottom"/>
    </xf>
    <xf borderId="13" fillId="8" fontId="18" numFmtId="0" xfId="0" applyAlignment="1" applyBorder="1" applyFill="1" applyFont="1">
      <alignment horizontal="center" readingOrder="0" vertical="bottom"/>
    </xf>
    <xf borderId="6" fillId="12" fontId="162" numFmtId="0" xfId="0" applyAlignment="1" applyBorder="1" applyFill="1" applyFont="1">
      <alignment horizontal="center" readingOrder="0"/>
    </xf>
    <xf borderId="13" fillId="8" fontId="17" numFmtId="0" xfId="0" applyAlignment="1" applyBorder="1" applyFill="1" applyFont="1">
      <alignment horizontal="center" readingOrder="0" shrinkToFit="0" vertical="bottom" wrapText="0"/>
    </xf>
    <xf borderId="0" fillId="12" fontId="18" numFmtId="0" xfId="0" applyFill="1" applyFont="1"/>
    <xf borderId="6" fillId="12" fontId="163" numFmtId="0" xfId="0" applyAlignment="1" applyBorder="1" applyFill="1" applyFont="1">
      <alignment horizontal="center" readingOrder="0"/>
    </xf>
    <xf borderId="0" fillId="8" fontId="17" numFmtId="0" xfId="0" applyAlignment="1" applyFill="1" applyFont="1">
      <alignment horizontal="center" readingOrder="0" shrinkToFit="0" vertical="bottom" wrapText="0"/>
    </xf>
    <xf borderId="6" fillId="12" fontId="71" numFmtId="0" xfId="0" applyAlignment="1" applyBorder="1" applyFill="1" applyFont="1">
      <alignment readingOrder="0" vertical="center"/>
    </xf>
    <xf borderId="10" fillId="8" fontId="18" numFmtId="0" xfId="0" applyAlignment="1" applyBorder="1" applyFill="1" applyFont="1">
      <alignment horizontal="center" readingOrder="0" vertical="bottom"/>
    </xf>
    <xf borderId="6" fillId="12" fontId="18" numFmtId="0" xfId="0" applyAlignment="1" applyBorder="1" applyFill="1" applyFont="1">
      <alignment readingOrder="0"/>
    </xf>
    <xf borderId="6" fillId="12" fontId="18" numFmtId="0" xfId="0" applyAlignment="1" applyBorder="1" applyFill="1" applyFont="1">
      <alignment readingOrder="0" shrinkToFit="0" wrapText="1"/>
    </xf>
    <xf borderId="6" fillId="12" fontId="18" numFmtId="175" xfId="0" applyAlignment="1" applyBorder="1" applyFill="1" applyFont="1" applyNumberFormat="1">
      <alignment horizontal="center" readingOrder="0"/>
    </xf>
    <xf borderId="0" fillId="0" fontId="17" numFmtId="0" xfId="0" applyAlignment="1" applyFont="1">
      <alignment horizontal="center" readingOrder="0" shrinkToFit="0" vertical="bottom" wrapText="0"/>
    </xf>
    <xf borderId="0" fillId="8" fontId="17" numFmtId="0" xfId="0" applyAlignment="1" applyFill="1" applyFont="1">
      <alignment horizontal="center" readingOrder="0" shrinkToFit="0" vertical="bottom" wrapText="0"/>
    </xf>
    <xf borderId="0" fillId="8" fontId="75" numFmtId="0" xfId="0" applyAlignment="1" applyFill="1" applyFont="1">
      <alignment horizontal="center" readingOrder="0" vertical="center"/>
    </xf>
    <xf borderId="0" fillId="8" fontId="1" numFmtId="166" xfId="0" applyAlignment="1" applyFill="1" applyFont="1" applyNumberFormat="1">
      <alignment horizontal="center" readingOrder="0"/>
    </xf>
    <xf borderId="1" fillId="38" fontId="71" numFmtId="0" xfId="0" applyAlignment="1" applyBorder="1" applyFill="1" applyFont="1">
      <alignment horizontal="center" vertical="center"/>
    </xf>
    <xf borderId="1" fillId="38" fontId="18" numFmtId="0" xfId="0" applyAlignment="1" applyBorder="1" applyFill="1" applyFont="1">
      <alignment horizontal="center" vertical="center"/>
    </xf>
    <xf borderId="1" fillId="38" fontId="71" numFmtId="165" xfId="0" applyAlignment="1" applyBorder="1" applyFill="1" applyFont="1" applyNumberFormat="1">
      <alignment horizontal="center" vertical="center"/>
    </xf>
    <xf borderId="1" fillId="38" fontId="71" numFmtId="0" xfId="0" applyAlignment="1" applyBorder="1" applyFill="1" applyFont="1">
      <alignment horizontal="center" vertical="center"/>
    </xf>
    <xf borderId="0" fillId="0" fontId="18" numFmtId="0" xfId="0" applyAlignment="1" applyFont="1">
      <alignment vertical="center"/>
    </xf>
    <xf borderId="6" fillId="39" fontId="71" numFmtId="0" xfId="0" applyAlignment="1" applyBorder="1" applyFill="1" applyFont="1">
      <alignment horizontal="center" vertical="center"/>
    </xf>
    <xf borderId="12" fillId="39" fontId="71" numFmtId="0" xfId="0" applyAlignment="1" applyBorder="1" applyFill="1" applyFont="1">
      <alignment horizontal="left" readingOrder="0" vertical="center"/>
    </xf>
    <xf borderId="10" fillId="8" fontId="18" numFmtId="0" xfId="0" applyAlignment="1" applyBorder="1" applyFill="1" applyFont="1">
      <alignment vertical="bottom"/>
    </xf>
    <xf borderId="6" fillId="12" fontId="1" numFmtId="165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173" xfId="0" applyAlignment="1" applyBorder="1" applyFont="1" applyNumberFormat="1">
      <alignment horizontal="center" readingOrder="0"/>
    </xf>
    <xf borderId="6" fillId="0" fontId="1" numFmtId="175" xfId="0" applyAlignment="1" applyBorder="1" applyFont="1" applyNumberFormat="1">
      <alignment horizontal="center" readingOrder="0"/>
    </xf>
    <xf borderId="6" fillId="38" fontId="71" numFmtId="0" xfId="0" applyAlignment="1" applyBorder="1" applyFill="1" applyFont="1">
      <alignment horizontal="center" readingOrder="0" vertical="center"/>
    </xf>
    <xf borderId="6" fillId="12" fontId="44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44" numFmtId="0" xfId="0" applyAlignment="1" applyFont="1">
      <alignment readingOrder="0"/>
    </xf>
    <xf borderId="6" fillId="0" fontId="44" numFmtId="0" xfId="0" applyAlignment="1" applyBorder="1" applyFont="1">
      <alignment readingOrder="0" vertical="center"/>
    </xf>
    <xf borderId="6" fillId="0" fontId="44" numFmtId="0" xfId="0" applyAlignment="1" applyBorder="1" applyFont="1">
      <alignment horizontal="center" readingOrder="0" vertical="center"/>
    </xf>
    <xf borderId="6" fillId="0" fontId="71" numFmtId="0" xfId="0" applyAlignment="1" applyBorder="1" applyFont="1">
      <alignment readingOrder="0" vertical="center"/>
    </xf>
    <xf borderId="6" fillId="23" fontId="18" numFmtId="0" xfId="0" applyAlignment="1" applyBorder="1" applyFill="1" applyFont="1">
      <alignment readingOrder="0" shrinkToFit="0" wrapText="1"/>
    </xf>
    <xf borderId="6" fillId="12" fontId="44" numFmtId="0" xfId="0" applyAlignment="1" applyBorder="1" applyFill="1" applyFont="1">
      <alignment horizontal="center"/>
    </xf>
    <xf borderId="6" fillId="12" fontId="44" numFmtId="0" xfId="0" applyAlignment="1" applyBorder="1" applyFill="1" applyFont="1">
      <alignment horizontal="center" shrinkToFit="0" wrapText="1"/>
    </xf>
    <xf borderId="0" fillId="8" fontId="1" numFmtId="164" xfId="0" applyFill="1" applyFont="1" applyNumberFormat="1"/>
    <xf borderId="0" fillId="8" fontId="95" numFmtId="0" xfId="0" applyAlignment="1" applyFill="1" applyFont="1">
      <alignment horizontal="center" readingOrder="0" shrinkToFit="0" vertical="bottom" wrapText="0"/>
    </xf>
    <xf borderId="0" fillId="0" fontId="95" numFmtId="0" xfId="0" applyAlignment="1" applyFont="1">
      <alignment horizontal="center" readingOrder="0" shrinkToFit="0" vertical="bottom" wrapText="0"/>
    </xf>
    <xf borderId="0" fillId="8" fontId="17" numFmtId="0" xfId="0" applyAlignment="1" applyFill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8" fontId="17" numFmtId="164" xfId="0" applyAlignment="1" applyFill="1" applyFont="1" applyNumberFormat="1">
      <alignment shrinkToFit="0" vertical="bottom" wrapText="0"/>
    </xf>
    <xf borderId="1" fillId="40" fontId="164" numFmtId="0" xfId="0" applyAlignment="1" applyBorder="1" applyFill="1" applyFont="1">
      <alignment horizontal="center" readingOrder="0"/>
    </xf>
    <xf borderId="13" fillId="40" fontId="164" numFmtId="0" xfId="0" applyAlignment="1" applyBorder="1" applyFill="1" applyFont="1">
      <alignment horizontal="center" readingOrder="0"/>
    </xf>
    <xf borderId="28" fillId="40" fontId="164" numFmtId="0" xfId="0" applyAlignment="1" applyBorder="1" applyFill="1" applyFont="1">
      <alignment horizontal="center"/>
    </xf>
    <xf borderId="1" fillId="40" fontId="165" numFmtId="0" xfId="0" applyAlignment="1" applyBorder="1" applyFill="1" applyFont="1">
      <alignment horizontal="center" readingOrder="0"/>
    </xf>
    <xf borderId="1" fillId="40" fontId="164" numFmtId="0" xfId="0" applyAlignment="1" applyBorder="1" applyFill="1" applyFont="1">
      <alignment horizontal="center" readingOrder="0" shrinkToFit="0" wrapText="0"/>
    </xf>
    <xf borderId="6" fillId="40" fontId="165" numFmtId="0" xfId="0" applyAlignment="1" applyBorder="1" applyFill="1" applyFont="1">
      <alignment horizontal="center" readingOrder="0"/>
    </xf>
    <xf borderId="29" fillId="40" fontId="165" numFmtId="0" xfId="0" applyAlignment="1" applyBorder="1" applyFill="1" applyFont="1">
      <alignment horizontal="center" readingOrder="0"/>
    </xf>
    <xf borderId="10" fillId="40" fontId="165" numFmtId="0" xfId="0" applyAlignment="1" applyBorder="1" applyFill="1" applyFont="1">
      <alignment horizontal="center" readingOrder="0"/>
    </xf>
    <xf borderId="22" fillId="8" fontId="166" numFmtId="0" xfId="0" applyAlignment="1" applyBorder="1" applyFill="1" applyFont="1">
      <alignment horizontal="center" readingOrder="0" shrinkToFit="0" wrapText="0"/>
    </xf>
    <xf borderId="29" fillId="8" fontId="166" numFmtId="0" xfId="0" applyAlignment="1" applyBorder="1" applyFill="1" applyFont="1">
      <alignment horizontal="center" readingOrder="0" shrinkToFit="0" wrapText="0"/>
    </xf>
    <xf borderId="29" fillId="8" fontId="167" numFmtId="0" xfId="0" applyAlignment="1" applyBorder="1" applyFill="1" applyFont="1">
      <alignment horizontal="center" readingOrder="0" shrinkToFit="0" wrapText="0"/>
    </xf>
    <xf borderId="29" fillId="8" fontId="166" numFmtId="0" xfId="0" applyAlignment="1" applyBorder="1" applyFill="1" applyFont="1">
      <alignment horizontal="center" shrinkToFit="0" wrapText="0"/>
    </xf>
    <xf borderId="29" fillId="8" fontId="168" numFmtId="0" xfId="0" applyAlignment="1" applyBorder="1" applyFill="1" applyFont="1">
      <alignment horizontal="center" readingOrder="0" shrinkToFit="0" wrapText="0"/>
    </xf>
    <xf borderId="28" fillId="8" fontId="168" numFmtId="0" xfId="0" applyAlignment="1" applyBorder="1" applyFill="1" applyFont="1">
      <alignment horizontal="center" shrinkToFit="0" wrapText="0"/>
    </xf>
    <xf borderId="28" fillId="8" fontId="168" numFmtId="0" xfId="0" applyAlignment="1" applyBorder="1" applyFill="1" applyFont="1">
      <alignment horizontal="center" readingOrder="0" shrinkToFit="0" wrapText="0"/>
    </xf>
    <xf borderId="30" fillId="8" fontId="168" numFmtId="0" xfId="0" applyAlignment="1" applyBorder="1" applyFill="1" applyFont="1">
      <alignment horizontal="center" shrinkToFit="0" wrapText="0"/>
    </xf>
    <xf borderId="1" fillId="8" fontId="168" numFmtId="0" xfId="0" applyAlignment="1" applyBorder="1" applyFill="1" applyFont="1">
      <alignment horizontal="center" readingOrder="0" shrinkToFit="0" wrapText="0"/>
    </xf>
    <xf borderId="28" fillId="8" fontId="168" numFmtId="164" xfId="0" applyAlignment="1" applyBorder="1" applyFill="1" applyFont="1" applyNumberFormat="1">
      <alignment horizontal="center" readingOrder="0" shrinkToFit="0" vertical="center" wrapText="0"/>
    </xf>
    <xf borderId="29" fillId="0" fontId="166" numFmtId="0" xfId="0" applyAlignment="1" applyBorder="1" applyFont="1">
      <alignment readingOrder="0" vertical="bottom"/>
    </xf>
    <xf borderId="29" fillId="8" fontId="166" numFmtId="0" xfId="0" applyAlignment="1" applyBorder="1" applyFill="1" applyFont="1">
      <alignment shrinkToFit="0" wrapText="0"/>
    </xf>
    <xf borderId="29" fillId="8" fontId="168" numFmtId="0" xfId="0" applyAlignment="1" applyBorder="1" applyFill="1" applyFont="1">
      <alignment horizontal="center" shrinkToFit="0" wrapText="0"/>
    </xf>
    <xf borderId="0" fillId="8" fontId="168" numFmtId="0" xfId="0" applyAlignment="1" applyFill="1" applyFont="1">
      <alignment horizontal="center" shrinkToFit="0" wrapText="0"/>
    </xf>
    <xf borderId="22" fillId="8" fontId="168" numFmtId="0" xfId="0" applyAlignment="1" applyBorder="1" applyFill="1" applyFont="1">
      <alignment horizontal="center" readingOrder="0" shrinkToFit="0" wrapText="0"/>
    </xf>
    <xf borderId="29" fillId="8" fontId="168" numFmtId="164" xfId="0" applyAlignment="1" applyBorder="1" applyFill="1" applyFont="1" applyNumberFormat="1">
      <alignment horizontal="center" readingOrder="0" shrinkToFit="0" vertical="center" wrapText="0"/>
    </xf>
    <xf borderId="29" fillId="8" fontId="168" numFmtId="0" xfId="0" applyAlignment="1" applyBorder="1" applyFill="1" applyFont="1">
      <alignment horizontal="left" readingOrder="0"/>
    </xf>
    <xf borderId="29" fillId="8" fontId="168" numFmtId="164" xfId="0" applyAlignment="1" applyBorder="1" applyFill="1" applyFont="1" applyNumberFormat="1">
      <alignment horizontal="center" readingOrder="0" shrinkToFit="0" wrapText="0"/>
    </xf>
    <xf borderId="29" fillId="8" fontId="169" numFmtId="0" xfId="0" applyAlignment="1" applyBorder="1" applyFill="1" applyFont="1">
      <alignment horizontal="left" readingOrder="0"/>
    </xf>
    <xf borderId="29" fillId="8" fontId="166" numFmtId="0" xfId="0" applyAlignment="1" applyBorder="1" applyFill="1" applyFont="1">
      <alignment readingOrder="0" shrinkToFit="0" wrapText="0"/>
    </xf>
    <xf borderId="0" fillId="8" fontId="166" numFmtId="0" xfId="0" applyAlignment="1" applyFill="1" applyFont="1">
      <alignment horizontal="center" readingOrder="0"/>
    </xf>
    <xf borderId="29" fillId="8" fontId="166" numFmtId="0" xfId="0" applyAlignment="1" applyBorder="1" applyFill="1" applyFont="1">
      <alignment horizontal="center" readingOrder="0"/>
    </xf>
    <xf borderId="0" fillId="8" fontId="166" numFmtId="0" xfId="0" applyAlignment="1" applyFill="1" applyFont="1">
      <alignment horizontal="center" shrinkToFit="0" wrapText="0"/>
    </xf>
    <xf borderId="29" fillId="23" fontId="168" numFmtId="164" xfId="0" applyAlignment="1" applyBorder="1" applyFill="1" applyFont="1" applyNumberFormat="1">
      <alignment horizontal="center" readingOrder="0" shrinkToFit="0" vertical="center" wrapText="0"/>
    </xf>
    <xf borderId="22" fillId="8" fontId="167" numFmtId="0" xfId="0" applyAlignment="1" applyBorder="1" applyFill="1" applyFont="1">
      <alignment horizontal="center" readingOrder="0" shrinkToFit="0" wrapText="0"/>
    </xf>
    <xf borderId="28" fillId="8" fontId="166" numFmtId="0" xfId="0" applyAlignment="1" applyBorder="1" applyFill="1" applyFont="1">
      <alignment horizontal="center" readingOrder="0" shrinkToFit="0" wrapText="0"/>
    </xf>
    <xf borderId="29" fillId="8" fontId="170" numFmtId="0" xfId="0" applyAlignment="1" applyBorder="1" applyFill="1" applyFont="1">
      <alignment horizontal="center" readingOrder="0" shrinkToFit="0" wrapText="0"/>
    </xf>
    <xf borderId="29" fillId="8" fontId="168" numFmtId="0" xfId="0" applyAlignment="1" applyBorder="1" applyFill="1" applyFont="1">
      <alignment readingOrder="0" shrinkToFit="0" vertical="bottom" wrapText="0"/>
    </xf>
    <xf borderId="0" fillId="8" fontId="171" numFmtId="0" xfId="0" applyAlignment="1" applyFill="1" applyFont="1">
      <alignment horizontal="center" readingOrder="0" shrinkToFit="0" wrapText="0"/>
    </xf>
    <xf borderId="0" fillId="8" fontId="166" numFmtId="0" xfId="0" applyAlignment="1" applyFill="1" applyFont="1">
      <alignment horizontal="center" readingOrder="0" shrinkToFit="0" wrapText="0"/>
    </xf>
    <xf borderId="0" fillId="8" fontId="168" numFmtId="0" xfId="0" applyAlignment="1" applyFill="1" applyFont="1">
      <alignment horizontal="center" readingOrder="0" shrinkToFit="0" wrapText="0"/>
    </xf>
    <xf borderId="29" fillId="8" fontId="168" numFmtId="0" xfId="0" applyAlignment="1" applyBorder="1" applyFill="1" applyFont="1">
      <alignment readingOrder="0"/>
    </xf>
    <xf borderId="6" fillId="8" fontId="166" numFmtId="0" xfId="0" applyAlignment="1" applyBorder="1" applyFill="1" applyFont="1">
      <alignment horizontal="left" readingOrder="0" shrinkToFit="0" wrapText="0"/>
    </xf>
    <xf borderId="14" fillId="8" fontId="166" numFmtId="0" xfId="0" applyAlignment="1" applyBorder="1" applyFill="1" applyFont="1">
      <alignment horizontal="center" shrinkToFit="0" wrapText="0"/>
    </xf>
    <xf borderId="14" fillId="8" fontId="168" numFmtId="0" xfId="0" applyAlignment="1" applyBorder="1" applyFill="1" applyFont="1">
      <alignment horizontal="center" readingOrder="0" shrinkToFit="0" wrapText="0"/>
    </xf>
    <xf borderId="13" fillId="8" fontId="168" numFmtId="0" xfId="0" applyAlignment="1" applyBorder="1" applyFill="1" applyFont="1">
      <alignment horizontal="center" readingOrder="0" shrinkToFit="0" wrapText="0"/>
    </xf>
    <xf borderId="6" fillId="8" fontId="168" numFmtId="0" xfId="0" applyAlignment="1" applyBorder="1" applyFill="1" applyFont="1">
      <alignment horizontal="center" shrinkToFit="0" wrapText="0"/>
    </xf>
    <xf borderId="14" fillId="8" fontId="168" numFmtId="0" xfId="0" applyAlignment="1" applyBorder="1" applyFill="1" applyFont="1">
      <alignment horizontal="center" shrinkToFit="0" wrapText="0"/>
    </xf>
    <xf borderId="14" fillId="8" fontId="168" numFmtId="164" xfId="0" applyAlignment="1" applyBorder="1" applyFill="1" applyFont="1" applyNumberFormat="1">
      <alignment horizontal="center" shrinkToFit="0" wrapText="0"/>
    </xf>
    <xf borderId="20" fillId="8" fontId="168" numFmtId="0" xfId="0" applyAlignment="1" applyBorder="1" applyFill="1" applyFont="1">
      <alignment horizontal="center" shrinkToFit="0" wrapText="0"/>
    </xf>
    <xf borderId="0" fillId="23" fontId="1" numFmtId="0" xfId="0" applyAlignment="1" applyFill="1" applyFont="1">
      <alignment readingOrder="0"/>
    </xf>
    <xf borderId="0" fillId="23" fontId="1" numFmtId="0" xfId="0" applyFill="1" applyFont="1"/>
    <xf borderId="0" fillId="8" fontId="5" numFmtId="0" xfId="0" applyAlignment="1" applyFill="1" applyFont="1">
      <alignment horizontal="center" readingOrder="0"/>
    </xf>
    <xf borderId="1" fillId="38" fontId="95" numFmtId="0" xfId="0" applyAlignment="1" applyBorder="1" applyFill="1" applyFont="1">
      <alignment horizontal="center" readingOrder="0" vertical="center"/>
    </xf>
    <xf borderId="1" fillId="24" fontId="71" numFmtId="0" xfId="0" applyAlignment="1" applyBorder="1" applyFill="1" applyFont="1">
      <alignment horizontal="center" readingOrder="0" vertical="center"/>
    </xf>
    <xf borderId="0" fillId="12" fontId="71" numFmtId="0" xfId="0" applyAlignment="1" applyFill="1" applyFont="1">
      <alignment horizontal="center" readingOrder="0" vertical="center"/>
    </xf>
    <xf borderId="10" fillId="38" fontId="71" numFmtId="0" xfId="0" applyAlignment="1" applyBorder="1" applyFill="1" applyFont="1">
      <alignment horizontal="center" vertical="center"/>
    </xf>
    <xf borderId="12" fillId="38" fontId="71" numFmtId="0" xfId="0" applyAlignment="1" applyBorder="1" applyFill="1" applyFont="1">
      <alignment horizontal="left" vertical="center"/>
    </xf>
    <xf borderId="13" fillId="38" fontId="18" numFmtId="0" xfId="0" applyAlignment="1" applyBorder="1" applyFill="1" applyFont="1">
      <alignment horizontal="center" vertical="center"/>
    </xf>
    <xf borderId="13" fillId="38" fontId="71" numFmtId="0" xfId="0" applyAlignment="1" applyBorder="1" applyFill="1" applyFont="1">
      <alignment horizontal="center" vertical="center"/>
    </xf>
    <xf borderId="13" fillId="38" fontId="71" numFmtId="0" xfId="0" applyAlignment="1" applyBorder="1" applyFill="1" applyFont="1">
      <alignment horizontal="left" vertical="center"/>
    </xf>
    <xf borderId="13" fillId="38" fontId="95" numFmtId="0" xfId="0" applyAlignment="1" applyBorder="1" applyFill="1" applyFont="1">
      <alignment horizontal="center" vertical="center"/>
    </xf>
    <xf borderId="6" fillId="13" fontId="71" numFmtId="0" xfId="0" applyAlignment="1" applyBorder="1" applyFill="1" applyFont="1">
      <alignment horizontal="left" vertical="center"/>
    </xf>
    <xf borderId="0" fillId="12" fontId="71" numFmtId="0" xfId="0" applyAlignment="1" applyFill="1" applyFont="1">
      <alignment horizontal="left" vertical="center"/>
    </xf>
    <xf borderId="0" fillId="8" fontId="71" numFmtId="0" xfId="0" applyAlignment="1" applyFill="1" applyFont="1">
      <alignment horizontal="left" vertical="center"/>
    </xf>
    <xf borderId="6" fillId="12" fontId="172" numFmtId="0" xfId="0" applyAlignment="1" applyBorder="1" applyFill="1" applyFont="1">
      <alignment horizontal="center" readingOrder="0"/>
    </xf>
    <xf borderId="6" fillId="12" fontId="95" numFmtId="0" xfId="0" applyAlignment="1" applyBorder="1" applyFill="1" applyFont="1">
      <alignment horizontal="center" readingOrder="0"/>
    </xf>
    <xf borderId="0" fillId="12" fontId="18" numFmtId="0" xfId="0" applyAlignment="1" applyFill="1" applyFont="1">
      <alignment horizontal="center" readingOrder="0"/>
    </xf>
    <xf borderId="0" fillId="12" fontId="18" numFmtId="0" xfId="0" applyAlignment="1" applyFill="1" applyFont="1">
      <alignment horizontal="center"/>
    </xf>
    <xf borderId="6" fillId="0" fontId="109" numFmtId="0" xfId="0" applyAlignment="1" applyBorder="1" applyFont="1">
      <alignment readingOrder="0" shrinkToFit="0" vertical="bottom" wrapText="0"/>
    </xf>
    <xf borderId="6" fillId="0" fontId="109" numFmtId="0" xfId="0" applyAlignment="1" applyBorder="1" applyFont="1">
      <alignment horizontal="center" readingOrder="0" shrinkToFit="0" vertical="bottom" wrapText="0"/>
    </xf>
    <xf borderId="6" fillId="12" fontId="173" numFmtId="0" xfId="0" applyAlignment="1" applyBorder="1" applyFill="1" applyFont="1">
      <alignment horizontal="center" readingOrder="0" shrinkToFit="0" vertical="bottom" wrapText="0"/>
    </xf>
    <xf borderId="6" fillId="12" fontId="174" numFmtId="0" xfId="0" applyAlignment="1" applyBorder="1" applyFill="1" applyFont="1">
      <alignment horizontal="center" readingOrder="0" shrinkToFit="0" vertical="bottom" wrapText="0"/>
    </xf>
    <xf borderId="0" fillId="12" fontId="1" numFmtId="0" xfId="0" applyAlignment="1" applyFill="1" applyFont="1">
      <alignment horizontal="center" readingOrder="0"/>
    </xf>
    <xf borderId="20" fillId="12" fontId="17" numFmtId="0" xfId="0" applyAlignment="1" applyBorder="1" applyFill="1" applyFont="1">
      <alignment horizontal="center" readingOrder="0"/>
    </xf>
    <xf borderId="6" fillId="12" fontId="175" numFmtId="0" xfId="0" applyAlignment="1" applyBorder="1" applyFill="1" applyFont="1">
      <alignment horizontal="center" readingOrder="0"/>
    </xf>
    <xf quotePrefix="1" borderId="6" fillId="0" fontId="18" numFmtId="49" xfId="0" applyAlignment="1" applyBorder="1" applyFont="1" applyNumberFormat="1">
      <alignment horizontal="center"/>
    </xf>
    <xf borderId="6" fillId="12" fontId="17" numFmtId="0" xfId="0" applyAlignment="1" applyBorder="1" applyFill="1" applyFont="1">
      <alignment readingOrder="0" shrinkToFit="0" wrapText="1"/>
    </xf>
    <xf borderId="10" fillId="12" fontId="95" numFmtId="0" xfId="0" applyAlignment="1" applyBorder="1" applyFill="1" applyFont="1">
      <alignment horizontal="center" readingOrder="0"/>
    </xf>
    <xf borderId="6" fillId="12" fontId="176" numFmtId="0" xfId="0" applyAlignment="1" applyBorder="1" applyFill="1" applyFont="1">
      <alignment horizontal="center" readingOrder="0"/>
    </xf>
    <xf borderId="6" fillId="0" fontId="18" numFmtId="49" xfId="0" applyAlignment="1" applyBorder="1" applyFont="1" applyNumberFormat="1">
      <alignment horizontal="center"/>
    </xf>
    <xf borderId="6" fillId="12" fontId="71" numFmtId="0" xfId="0" applyAlignment="1" applyBorder="1" applyFill="1" applyFont="1">
      <alignment horizontal="center" readingOrder="0"/>
    </xf>
    <xf borderId="10" fillId="12" fontId="71" numFmtId="0" xfId="0" applyAlignment="1" applyBorder="1" applyFill="1" applyFont="1">
      <alignment horizontal="center" readingOrder="0"/>
    </xf>
    <xf borderId="12" fillId="39" fontId="71" numFmtId="0" xfId="0" applyAlignment="1" applyBorder="1" applyFill="1" applyFont="1">
      <alignment horizontal="left" readingOrder="0" vertical="center"/>
    </xf>
    <xf borderId="13" fillId="39" fontId="71" numFmtId="0" xfId="0" applyAlignment="1" applyBorder="1" applyFill="1" applyFont="1">
      <alignment horizontal="left" readingOrder="0" vertical="center"/>
    </xf>
    <xf borderId="13" fillId="39" fontId="71" numFmtId="0" xfId="0" applyAlignment="1" applyBorder="1" applyFill="1" applyFont="1">
      <alignment horizontal="center" readingOrder="0" vertical="center"/>
    </xf>
    <xf borderId="14" fillId="39" fontId="71" numFmtId="0" xfId="0" applyAlignment="1" applyBorder="1" applyFill="1" applyFont="1">
      <alignment horizontal="left" readingOrder="0" vertical="center"/>
    </xf>
    <xf borderId="13" fillId="12" fontId="18" numFmtId="0" xfId="0" applyAlignment="1" applyBorder="1" applyFill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0" fillId="0" fontId="177" numFmtId="0" xfId="0" applyAlignment="1" applyFont="1">
      <alignment horizontal="center" readingOrder="0" vertical="bottom"/>
    </xf>
    <xf borderId="13" fillId="39" fontId="71" numFmtId="0" xfId="0" applyAlignment="1" applyBorder="1" applyFill="1" applyFont="1">
      <alignment horizontal="left" vertical="center"/>
    </xf>
    <xf borderId="13" fillId="39" fontId="71" numFmtId="0" xfId="0" applyAlignment="1" applyBorder="1" applyFill="1" applyFont="1">
      <alignment horizontal="center" vertical="center"/>
    </xf>
    <xf borderId="14" fillId="39" fontId="71" numFmtId="0" xfId="0" applyAlignment="1" applyBorder="1" applyFill="1" applyFont="1">
      <alignment horizontal="left" vertical="center"/>
    </xf>
    <xf borderId="6" fillId="0" fontId="178" numFmtId="0" xfId="0" applyAlignment="1" applyBorder="1" applyFont="1">
      <alignment horizontal="center" readingOrder="0"/>
    </xf>
    <xf borderId="6" fillId="12" fontId="71" numFmtId="0" xfId="0" applyAlignment="1" applyBorder="1" applyFill="1" applyFont="1">
      <alignment horizontal="center" readingOrder="0" shrinkToFit="0" vertical="bottom" wrapText="0"/>
    </xf>
    <xf borderId="14" fillId="12" fontId="175" numFmtId="0" xfId="0" applyAlignment="1" applyBorder="1" applyFill="1" applyFont="1">
      <alignment horizontal="center" readingOrder="0"/>
    </xf>
    <xf borderId="12" fillId="39" fontId="95" numFmtId="0" xfId="0" applyAlignment="1" applyBorder="1" applyFill="1" applyFont="1">
      <alignment horizontal="left" readingOrder="0" vertical="center"/>
    </xf>
    <xf borderId="13" fillId="39" fontId="95" numFmtId="0" xfId="0" applyAlignment="1" applyBorder="1" applyFill="1" applyFont="1">
      <alignment horizontal="left" readingOrder="0" vertical="center"/>
    </xf>
    <xf borderId="13" fillId="39" fontId="95" numFmtId="0" xfId="0" applyAlignment="1" applyBorder="1" applyFill="1" applyFont="1">
      <alignment horizontal="center" readingOrder="0" vertical="center"/>
    </xf>
    <xf borderId="14" fillId="39" fontId="95" numFmtId="0" xfId="0" applyAlignment="1" applyBorder="1" applyFill="1" applyFont="1">
      <alignment horizontal="left" readingOrder="0" vertical="center"/>
    </xf>
    <xf borderId="6" fillId="12" fontId="17" numFmtId="0" xfId="0" applyAlignment="1" applyBorder="1" applyFill="1" applyFont="1">
      <alignment horizontal="center" readingOrder="0"/>
    </xf>
    <xf borderId="6" fillId="12" fontId="179" numFmtId="0" xfId="0" applyAlignment="1" applyBorder="1" applyFill="1" applyFont="1">
      <alignment horizontal="center" readingOrder="0" vertical="center"/>
    </xf>
    <xf borderId="20" fillId="12" fontId="71" numFmtId="0" xfId="0" applyAlignment="1" applyBorder="1" applyFill="1" applyFont="1">
      <alignment horizontal="center" readingOrder="0" shrinkToFit="0" vertical="bottom" wrapText="0"/>
    </xf>
    <xf borderId="20" fillId="8" fontId="180" numFmtId="0" xfId="0" applyAlignment="1" applyBorder="1" applyFill="1" applyFont="1">
      <alignment horizontal="center" readingOrder="0" shrinkToFit="0" vertical="bottom" wrapText="0"/>
    </xf>
    <xf borderId="20" fillId="12" fontId="181" numFmtId="0" xfId="0" applyAlignment="1" applyBorder="1" applyFill="1" applyFont="1">
      <alignment horizontal="center" readingOrder="0" shrinkToFit="0" vertical="bottom" wrapText="0"/>
    </xf>
    <xf borderId="20" fillId="8" fontId="182" numFmtId="0" xfId="0" applyAlignment="1" applyBorder="1" applyFill="1" applyFont="1">
      <alignment horizontal="center" readingOrder="0" shrinkToFit="0" vertical="bottom" wrapText="0"/>
    </xf>
    <xf borderId="20" fillId="12" fontId="18" numFmtId="0" xfId="0" applyAlignment="1" applyBorder="1" applyFill="1" applyFont="1">
      <alignment horizontal="center" readingOrder="0" shrinkToFit="0" vertical="bottom" wrapText="0"/>
    </xf>
    <xf borderId="0" fillId="12" fontId="1" numFmtId="166" xfId="0" applyAlignment="1" applyFill="1" applyFont="1" applyNumberFormat="1">
      <alignment horizontal="center" readingOrder="0"/>
    </xf>
    <xf borderId="20" fillId="8" fontId="183" numFmtId="0" xfId="0" applyAlignment="1" applyBorder="1" applyFill="1" applyFont="1">
      <alignment horizontal="center" readingOrder="0" shrinkToFit="0" vertical="bottom" wrapText="0"/>
    </xf>
    <xf borderId="20" fillId="12" fontId="17" numFmtId="0" xfId="0" applyAlignment="1" applyBorder="1" applyFill="1" applyFont="1">
      <alignment horizontal="center" readingOrder="0" shrinkToFit="0" vertical="bottom" wrapText="0"/>
    </xf>
    <xf borderId="20" fillId="0" fontId="184" numFmtId="0" xfId="0" applyAlignment="1" applyBorder="1" applyFont="1">
      <alignment horizontal="center" readingOrder="0" shrinkToFit="0" vertical="bottom" wrapText="0"/>
    </xf>
    <xf borderId="0" fillId="0" fontId="185" numFmtId="0" xfId="0" applyAlignment="1" applyFont="1">
      <alignment shrinkToFit="0" wrapText="0"/>
    </xf>
    <xf borderId="20" fillId="12" fontId="175" numFmtId="0" xfId="0" applyAlignment="1" applyBorder="1" applyFill="1" applyFont="1">
      <alignment horizontal="center" readingOrder="0"/>
    </xf>
    <xf borderId="0" fillId="0" fontId="185" numFmtId="0" xfId="0" applyAlignment="1" applyFont="1">
      <alignment horizontal="left" shrinkToFit="0" wrapText="0"/>
    </xf>
    <xf borderId="0" fillId="0" fontId="185" numFmtId="0" xfId="0" applyAlignment="1" applyFont="1">
      <alignment horizontal="center" shrinkToFit="0" wrapText="0"/>
    </xf>
    <xf borderId="0" fillId="0" fontId="185" numFmtId="0" xfId="0" applyAlignment="1" applyFont="1">
      <alignment readingOrder="0" shrinkToFit="0" wrapText="0"/>
    </xf>
    <xf borderId="0" fillId="0" fontId="186" numFmtId="0" xfId="0" applyAlignment="1" applyFont="1">
      <alignment readingOrder="0" shrinkToFit="0" wrapText="0"/>
    </xf>
    <xf borderId="0" fillId="0" fontId="185" numFmtId="0" xfId="0" applyAlignment="1" applyFont="1">
      <alignment horizontal="left" readingOrder="0" shrinkToFit="0" wrapText="0"/>
    </xf>
    <xf borderId="1" fillId="41" fontId="187" numFmtId="0" xfId="0" applyAlignment="1" applyBorder="1" applyFill="1" applyFont="1">
      <alignment horizontal="center" readingOrder="0"/>
    </xf>
    <xf borderId="13" fillId="41" fontId="187" numFmtId="0" xfId="0" applyAlignment="1" applyBorder="1" applyFill="1" applyFont="1">
      <alignment horizontal="center" readingOrder="0"/>
    </xf>
    <xf borderId="20" fillId="12" fontId="188" numFmtId="0" xfId="0" applyAlignment="1" applyBorder="1" applyFill="1" applyFont="1">
      <alignment horizontal="center" readingOrder="0" shrinkToFit="0" vertical="bottom" wrapText="0"/>
    </xf>
    <xf borderId="0" fillId="0" fontId="185" numFmtId="0" xfId="0" applyFont="1"/>
    <xf borderId="20" fillId="41" fontId="189" numFmtId="0" xfId="0" applyAlignment="1" applyBorder="1" applyFill="1" applyFont="1">
      <alignment horizontal="center" readingOrder="0" vertical="top"/>
    </xf>
    <xf borderId="0" fillId="0" fontId="185" numFmtId="0" xfId="0" applyAlignment="1" applyFont="1">
      <alignment horizontal="center"/>
    </xf>
    <xf borderId="0" fillId="0" fontId="185" numFmtId="0" xfId="0" applyAlignment="1" applyFont="1">
      <alignment horizontal="left"/>
    </xf>
    <xf borderId="10" fillId="0" fontId="185" numFmtId="0" xfId="0" applyAlignment="1" applyBorder="1" applyFont="1">
      <alignment horizontal="center" readingOrder="0" shrinkToFit="0" wrapText="0"/>
    </xf>
    <xf borderId="20" fillId="0" fontId="185" numFmtId="0" xfId="0" applyAlignment="1" applyBorder="1" applyFont="1">
      <alignment horizontal="center" readingOrder="0" shrinkToFit="0" wrapText="0"/>
    </xf>
    <xf borderId="20" fillId="0" fontId="185" numFmtId="0" xfId="0" applyAlignment="1" applyBorder="1" applyFont="1">
      <alignment horizontal="left" readingOrder="0"/>
    </xf>
    <xf borderId="20" fillId="0" fontId="185" numFmtId="0" xfId="0" applyAlignment="1" applyBorder="1" applyFont="1">
      <alignment horizontal="center" readingOrder="0"/>
    </xf>
    <xf borderId="20" fillId="0" fontId="185" numFmtId="0" xfId="0" applyAlignment="1" applyBorder="1" applyFont="1">
      <alignment horizontal="left" readingOrder="0" shrinkToFit="0" wrapText="0"/>
    </xf>
    <xf borderId="20" fillId="42" fontId="185" numFmtId="0" xfId="0" applyAlignment="1" applyBorder="1" applyFill="1" applyFont="1">
      <alignment readingOrder="0" shrinkToFit="0" wrapText="0"/>
    </xf>
    <xf borderId="20" fillId="0" fontId="185" numFmtId="0" xfId="0" applyAlignment="1" applyBorder="1" applyFont="1">
      <alignment readingOrder="0" shrinkToFit="0" wrapText="0"/>
    </xf>
    <xf borderId="20" fillId="0" fontId="185" numFmtId="0" xfId="0" applyAlignment="1" applyBorder="1" applyFont="1">
      <alignment horizontal="center" shrinkToFit="0" wrapText="0"/>
    </xf>
    <xf borderId="6" fillId="42" fontId="185" numFmtId="176" xfId="0" applyAlignment="1" applyBorder="1" applyFill="1" applyFont="1" applyNumberFormat="1">
      <alignment horizontal="center" readingOrder="0" shrinkToFit="0" wrapText="0"/>
    </xf>
    <xf borderId="6" fillId="43" fontId="190" numFmtId="176" xfId="0" applyAlignment="1" applyBorder="1" applyFill="1" applyFont="1" applyNumberFormat="1">
      <alignment horizontal="center" readingOrder="0" shrinkToFit="0" wrapText="0"/>
    </xf>
    <xf borderId="6" fillId="43" fontId="190" numFmtId="177" xfId="0" applyAlignment="1" applyBorder="1" applyFill="1" applyFont="1" applyNumberFormat="1">
      <alignment horizontal="center" readingOrder="0" shrinkToFit="0" wrapText="0"/>
    </xf>
    <xf borderId="20" fillId="0" fontId="191" numFmtId="0" xfId="0" applyAlignment="1" applyBorder="1" applyFont="1">
      <alignment horizontal="center" readingOrder="0"/>
    </xf>
    <xf borderId="20" fillId="0" fontId="185" numFmtId="0" xfId="0" applyAlignment="1" applyBorder="1" applyFont="1">
      <alignment horizontal="center"/>
    </xf>
    <xf borderId="20" fillId="0" fontId="192" numFmtId="0" xfId="0" applyAlignment="1" applyBorder="1" applyFont="1">
      <alignment horizontal="center" readingOrder="0"/>
    </xf>
    <xf borderId="20" fillId="12" fontId="193" numFmtId="0" xfId="0" applyAlignment="1" applyBorder="1" applyFill="1" applyFont="1">
      <alignment horizontal="center" readingOrder="0" shrinkToFit="0" vertical="bottom" wrapText="0"/>
    </xf>
    <xf borderId="6" fillId="44" fontId="185" numFmtId="178" xfId="0" applyAlignment="1" applyBorder="1" applyFill="1" applyFont="1" applyNumberFormat="1">
      <alignment horizontal="center" readingOrder="0" shrinkToFit="0" wrapText="0"/>
    </xf>
    <xf borderId="6" fillId="23" fontId="185" numFmtId="177" xfId="0" applyAlignment="1" applyBorder="1" applyFill="1" applyFont="1" applyNumberFormat="1">
      <alignment horizontal="center" readingOrder="0" shrinkToFit="0" wrapText="0"/>
    </xf>
    <xf borderId="6" fillId="42" fontId="185" numFmtId="0" xfId="0" applyAlignment="1" applyBorder="1" applyFill="1" applyFont="1">
      <alignment horizontal="center" readingOrder="0" shrinkToFit="0" wrapText="0"/>
    </xf>
    <xf borderId="21" fillId="8" fontId="18" numFmtId="0" xfId="0" applyAlignment="1" applyBorder="1" applyFill="1" applyFont="1">
      <alignment horizontal="center" readingOrder="0" shrinkToFit="0" vertical="bottom" wrapText="0"/>
    </xf>
    <xf borderId="21" fillId="12" fontId="17" numFmtId="0" xfId="0" applyAlignment="1" applyBorder="1" applyFill="1" applyFont="1">
      <alignment horizontal="center" readingOrder="0"/>
    </xf>
    <xf borderId="20" fillId="0" fontId="194" numFmtId="0" xfId="0" applyAlignment="1" applyBorder="1" applyFont="1">
      <alignment horizontal="center" readingOrder="0" shrinkToFit="0" wrapText="0"/>
    </xf>
    <xf borderId="21" fillId="39" fontId="71" numFmtId="0" xfId="0" applyAlignment="1" applyBorder="1" applyFill="1" applyFont="1">
      <alignment horizontal="left" readingOrder="0" vertical="center"/>
    </xf>
    <xf borderId="20" fillId="39" fontId="71" numFmtId="0" xfId="0" applyAlignment="1" applyBorder="1" applyFill="1" applyFont="1">
      <alignment horizontal="left" readingOrder="0" vertical="center"/>
    </xf>
    <xf borderId="6" fillId="42" fontId="185" numFmtId="177" xfId="0" applyAlignment="1" applyBorder="1" applyFill="1" applyFont="1" applyNumberFormat="1">
      <alignment horizontal="center" readingOrder="0" shrinkToFit="0" wrapText="0"/>
    </xf>
    <xf borderId="6" fillId="8" fontId="195" numFmtId="0" xfId="0" applyAlignment="1" applyBorder="1" applyFill="1" applyFont="1">
      <alignment horizontal="center" shrinkToFit="0" wrapText="0"/>
    </xf>
    <xf borderId="20" fillId="0" fontId="185" numFmtId="178" xfId="0" applyAlignment="1" applyBorder="1" applyFont="1" applyNumberFormat="1">
      <alignment horizontal="center" readingOrder="0" shrinkToFit="0" wrapText="0"/>
    </xf>
    <xf borderId="20" fillId="0" fontId="185" numFmtId="0" xfId="0" applyAlignment="1" applyBorder="1" applyFont="1">
      <alignment horizontal="left" shrinkToFit="0" wrapText="0"/>
    </xf>
    <xf borderId="14" fillId="0" fontId="185" numFmtId="0" xfId="0" applyAlignment="1" applyBorder="1" applyFont="1">
      <alignment horizontal="left" readingOrder="0" shrinkToFit="0" wrapText="0"/>
    </xf>
    <xf borderId="0" fillId="0" fontId="18" numFmtId="0" xfId="0" applyAlignment="1" applyFont="1">
      <alignment vertical="bottom"/>
    </xf>
    <xf borderId="0" fillId="0" fontId="44" numFmtId="0" xfId="0" applyAlignment="1" applyFont="1">
      <alignment horizontal="center" readingOrder="0"/>
    </xf>
    <xf borderId="13" fillId="39" fontId="71" numFmtId="0" xfId="0" applyAlignment="1" applyBorder="1" applyFill="1" applyFont="1">
      <alignment horizontal="left" readingOrder="0" vertical="center"/>
    </xf>
    <xf borderId="6" fillId="39" fontId="71" numFmtId="0" xfId="0" applyAlignment="1" applyBorder="1" applyFill="1" applyFont="1">
      <alignment horizontal="left" readingOrder="0" vertical="center"/>
    </xf>
    <xf borderId="13" fillId="39" fontId="71" numFmtId="0" xfId="0" applyAlignment="1" applyBorder="1" applyFill="1" applyFont="1">
      <alignment horizontal="center" readingOrder="0" vertical="center"/>
    </xf>
    <xf borderId="14" fillId="39" fontId="71" numFmtId="0" xfId="0" applyAlignment="1" applyBorder="1" applyFill="1" applyFont="1">
      <alignment horizontal="left" readingOrder="0" vertical="center"/>
    </xf>
    <xf borderId="6" fillId="44" fontId="185" numFmtId="177" xfId="0" applyAlignment="1" applyBorder="1" applyFill="1" applyFont="1" applyNumberFormat="1">
      <alignment horizontal="center" readingOrder="0" shrinkToFit="0" wrapText="0"/>
    </xf>
    <xf borderId="10" fillId="8" fontId="1" numFmtId="0" xfId="0" applyAlignment="1" applyBorder="1" applyFill="1" applyFont="1">
      <alignment horizontal="center"/>
    </xf>
    <xf borderId="6" fillId="42" fontId="185" numFmtId="178" xfId="0" applyAlignment="1" applyBorder="1" applyFill="1" applyFont="1" applyNumberFormat="1">
      <alignment horizontal="center" readingOrder="0" shrinkToFit="0" wrapText="0"/>
    </xf>
    <xf borderId="6" fillId="0" fontId="109" numFmtId="0" xfId="0" applyAlignment="1" applyBorder="1" applyFont="1">
      <alignment readingOrder="0"/>
    </xf>
    <xf borderId="6" fillId="43" fontId="190" numFmtId="178" xfId="0" applyAlignment="1" applyBorder="1" applyFill="1" applyFont="1" applyNumberFormat="1">
      <alignment horizontal="center" readingOrder="0" shrinkToFit="0" wrapText="0"/>
    </xf>
    <xf borderId="6" fillId="0" fontId="109" numFmtId="0" xfId="0" applyAlignment="1" applyBorder="1" applyFont="1">
      <alignment horizontal="center"/>
    </xf>
    <xf borderId="6" fillId="0" fontId="196" numFmtId="0" xfId="0" applyAlignment="1" applyBorder="1" applyFont="1">
      <alignment horizontal="center" readingOrder="0"/>
    </xf>
    <xf borderId="6" fillId="8" fontId="109" numFmtId="0" xfId="0" applyAlignment="1" applyBorder="1" applyFill="1" applyFont="1">
      <alignment horizontal="center" readingOrder="0"/>
    </xf>
    <xf borderId="6" fillId="12" fontId="197" numFmtId="0" xfId="0" applyAlignment="1" applyBorder="1" applyFill="1" applyFont="1">
      <alignment horizontal="center" readingOrder="0"/>
    </xf>
    <xf borderId="10" fillId="12" fontId="198" numFmtId="0" xfId="0" applyAlignment="1" applyBorder="1" applyFill="1" applyFont="1">
      <alignment horizontal="center" readingOrder="0"/>
    </xf>
    <xf borderId="10" fillId="0" fontId="95" numFmtId="0" xfId="0" applyAlignment="1" applyBorder="1" applyFont="1">
      <alignment horizontal="center" readingOrder="0" shrinkToFit="0" vertical="bottom" wrapText="0"/>
    </xf>
    <xf borderId="6" fillId="8" fontId="199" numFmtId="0" xfId="0" applyAlignment="1" applyBorder="1" applyFill="1" applyFont="1">
      <alignment horizontal="center" readingOrder="0" shrinkToFit="0" vertical="center" wrapText="1"/>
    </xf>
    <xf borderId="6" fillId="0" fontId="95" numFmtId="167" xfId="0" applyAlignment="1" applyBorder="1" applyFont="1" applyNumberFormat="1">
      <alignment horizontal="center" readingOrder="0" shrinkToFit="0" vertical="bottom" wrapText="0"/>
    </xf>
    <xf borderId="10" fillId="8" fontId="95" numFmtId="170" xfId="0" applyAlignment="1" applyBorder="1" applyFill="1" applyFont="1" applyNumberFormat="1">
      <alignment horizontal="center" readingOrder="0" shrinkToFit="0" vertical="bottom" wrapText="0"/>
    </xf>
    <xf borderId="10" fillId="8" fontId="95" numFmtId="0" xfId="0" applyAlignment="1" applyBorder="1" applyFill="1" applyFont="1">
      <alignment horizontal="center" readingOrder="0" shrinkToFit="0" vertical="bottom" wrapText="0"/>
    </xf>
    <xf borderId="10" fillId="0" fontId="44" numFmtId="0" xfId="0" applyAlignment="1" applyBorder="1" applyFont="1">
      <alignment horizontal="center" readingOrder="0"/>
    </xf>
    <xf borderId="20" fillId="23" fontId="185" numFmtId="0" xfId="0" applyAlignment="1" applyBorder="1" applyFill="1" applyFont="1">
      <alignment readingOrder="0" shrinkToFit="0" wrapText="0"/>
    </xf>
    <xf borderId="20" fillId="0" fontId="185" numFmtId="177" xfId="0" applyAlignment="1" applyBorder="1" applyFont="1" applyNumberFormat="1">
      <alignment horizontal="center" readingOrder="0" shrinkToFit="0" wrapText="0"/>
    </xf>
    <xf borderId="6" fillId="12" fontId="200" numFmtId="0" xfId="0" applyAlignment="1" applyBorder="1" applyFill="1" applyFont="1">
      <alignment horizontal="center" readingOrder="0"/>
    </xf>
    <xf quotePrefix="1" borderId="6" fillId="0" fontId="18" numFmtId="49" xfId="0" applyAlignment="1" applyBorder="1" applyFont="1" applyNumberFormat="1">
      <alignment horizontal="center" vertical="center"/>
    </xf>
    <xf borderId="31" fillId="12" fontId="1" numFmtId="0" xfId="0" applyAlignment="1" applyBorder="1" applyFill="1" applyFont="1">
      <alignment horizontal="center"/>
    </xf>
    <xf borderId="6" fillId="0" fontId="201" numFmtId="0" xfId="0" applyAlignment="1" applyBorder="1" applyFont="1">
      <alignment horizontal="center" readingOrder="0" shrinkToFit="0" wrapText="0"/>
    </xf>
    <xf borderId="6" fillId="12" fontId="175" numFmtId="0" xfId="0" applyAlignment="1" applyBorder="1" applyFill="1" applyFont="1">
      <alignment horizontal="center" readingOrder="0" vertical="center"/>
    </xf>
    <xf borderId="10" fillId="8" fontId="95" numFmtId="0" xfId="0" applyAlignment="1" applyBorder="1" applyFill="1" applyFont="1">
      <alignment horizontal="center" readingOrder="0" shrinkToFit="0" vertical="bottom" wrapText="0"/>
    </xf>
    <xf borderId="10" fillId="12" fontId="44" numFmtId="0" xfId="0" applyAlignment="1" applyBorder="1" applyFill="1" applyFont="1">
      <alignment horizontal="center" readingOrder="0"/>
    </xf>
    <xf borderId="6" fillId="23" fontId="202" numFmtId="0" xfId="0" applyAlignment="1" applyBorder="1" applyFill="1" applyFont="1">
      <alignment horizontal="center" readingOrder="0"/>
    </xf>
    <xf borderId="10" fillId="8" fontId="1" numFmtId="166" xfId="0" applyAlignment="1" applyBorder="1" applyFill="1" applyFont="1" applyNumberFormat="1">
      <alignment horizontal="center" readingOrder="0"/>
    </xf>
    <xf borderId="6" fillId="23" fontId="203" numFmtId="0" xfId="0" applyAlignment="1" applyBorder="1" applyFill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6" fillId="43" fontId="190" numFmtId="179" xfId="0" applyAlignment="1" applyBorder="1" applyFill="1" applyFont="1" applyNumberFormat="1">
      <alignment horizontal="center" readingOrder="0" shrinkToFit="0" wrapText="0"/>
    </xf>
    <xf borderId="1" fillId="12" fontId="204" numFmtId="0" xfId="0" applyAlignment="1" applyBorder="1" applyFill="1" applyFont="1">
      <alignment horizontal="center" readingOrder="0"/>
    </xf>
    <xf borderId="6" fillId="0" fontId="44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6" fillId="45" fontId="185" numFmtId="0" xfId="0" applyAlignment="1" applyBorder="1" applyFill="1" applyFont="1">
      <alignment horizontal="center" readingOrder="0" shrinkToFit="0" wrapText="0"/>
    </xf>
    <xf borderId="6" fillId="8" fontId="95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shrinkToFit="0" wrapText="1"/>
    </xf>
    <xf borderId="1" fillId="38" fontId="71" numFmtId="0" xfId="0" applyAlignment="1" applyBorder="1" applyFill="1" applyFont="1">
      <alignment horizontal="center" shrinkToFit="0" vertical="center" wrapText="1"/>
    </xf>
    <xf borderId="0" fillId="46" fontId="44" numFmtId="0" xfId="0" applyAlignment="1" applyFill="1" applyFont="1">
      <alignment horizontal="center" readingOrder="0"/>
    </xf>
    <xf borderId="6" fillId="24" fontId="44" numFmtId="0" xfId="0" applyAlignment="1" applyBorder="1" applyFill="1" applyFont="1">
      <alignment horizontal="center" readingOrder="0" vertical="center"/>
    </xf>
    <xf borderId="12" fillId="39" fontId="71" numFmtId="0" xfId="0" applyAlignment="1" applyBorder="1" applyFill="1" applyFont="1">
      <alignment horizontal="left" shrinkToFit="0" vertical="center" wrapText="1"/>
    </xf>
    <xf borderId="6" fillId="0" fontId="18" numFmtId="0" xfId="0" applyAlignment="1" applyBorder="1" applyFont="1">
      <alignment vertical="center"/>
    </xf>
    <xf borderId="6" fillId="0" fontId="17" numFmtId="0" xfId="0" applyAlignment="1" applyBorder="1" applyFont="1">
      <alignment readingOrder="0" shrinkToFit="0" vertical="center" wrapText="1"/>
    </xf>
    <xf borderId="6" fillId="12" fontId="205" numFmtId="0" xfId="0" applyAlignment="1" applyBorder="1" applyFill="1" applyFont="1">
      <alignment horizontal="center" readingOrder="0" vertical="center"/>
    </xf>
    <xf borderId="6" fillId="8" fontId="95" numFmtId="0" xfId="0" applyAlignment="1" applyBorder="1" applyFill="1" applyFont="1">
      <alignment horizontal="center" readingOrder="0" shrinkToFit="0" vertical="bottom" wrapText="0"/>
    </xf>
    <xf borderId="6" fillId="8" fontId="17" numFmtId="171" xfId="0" applyAlignment="1" applyBorder="1" applyFill="1" applyFont="1" applyNumberFormat="1">
      <alignment horizontal="center" readingOrder="0" shrinkToFit="0" vertical="bottom" wrapText="0"/>
    </xf>
    <xf borderId="6" fillId="12" fontId="1" numFmtId="171" xfId="0" applyAlignment="1" applyBorder="1" applyFill="1" applyFont="1" applyNumberFormat="1">
      <alignment horizontal="center" readingOrder="0"/>
    </xf>
    <xf borderId="6" fillId="0" fontId="18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6" fillId="12" fontId="206" numFmtId="0" xfId="0" applyAlignment="1" applyBorder="1" applyFill="1" applyFont="1">
      <alignment horizontal="center" readingOrder="0" vertical="center"/>
    </xf>
    <xf borderId="10" fillId="0" fontId="185" numFmtId="0" xfId="0" applyAlignment="1" applyBorder="1" applyFont="1">
      <alignment horizontal="center" shrinkToFit="0" wrapText="0"/>
    </xf>
    <xf borderId="20" fillId="0" fontId="185" numFmtId="0" xfId="0" applyAlignment="1" applyBorder="1" applyFont="1">
      <alignment horizontal="left"/>
    </xf>
    <xf borderId="20" fillId="0" fontId="185" numFmtId="0" xfId="0" applyAlignment="1" applyBorder="1" applyFont="1">
      <alignment shrinkToFit="0" wrapText="0"/>
    </xf>
    <xf borderId="6" fillId="0" fontId="18" numFmtId="0" xfId="0" applyAlignment="1" applyBorder="1" applyFont="1">
      <alignment shrinkToFit="0" vertical="center" wrapText="1"/>
    </xf>
    <xf borderId="6" fillId="23" fontId="207" numFmtId="0" xfId="0" applyAlignment="1" applyBorder="1" applyFill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right" readingOrder="0" shrinkToFit="0" vertical="center" wrapText="0"/>
    </xf>
    <xf borderId="6" fillId="0" fontId="17" numFmtId="0" xfId="0" applyAlignment="1" applyBorder="1" applyFont="1">
      <alignment readingOrder="0" shrinkToFit="0" vertical="center" wrapText="1"/>
    </xf>
    <xf borderId="6" fillId="23" fontId="208" numFmtId="0" xfId="0" applyAlignment="1" applyBorder="1" applyFill="1" applyFont="1">
      <alignment horizontal="center" readingOrder="0" shrinkToFit="0" vertical="center" wrapText="0"/>
    </xf>
    <xf borderId="6" fillId="0" fontId="17" numFmtId="0" xfId="0" applyAlignment="1" applyBorder="1" applyFont="1">
      <alignment horizontal="center" readingOrder="0" shrinkToFit="0" vertical="center" wrapText="0"/>
    </xf>
    <xf borderId="6" fillId="12" fontId="17" numFmtId="167" xfId="0" applyAlignment="1" applyBorder="1" applyFill="1" applyFont="1" applyNumberFormat="1">
      <alignment horizontal="center" readingOrder="0" shrinkToFit="0" vertical="bottom" wrapText="0"/>
    </xf>
    <xf borderId="6" fillId="12" fontId="95" numFmtId="168" xfId="0" applyAlignment="1" applyBorder="1" applyFill="1" applyFont="1" applyNumberFormat="1">
      <alignment horizontal="center" readingOrder="0" shrinkToFit="0" vertical="bottom" wrapText="0"/>
    </xf>
    <xf borderId="6" fillId="8" fontId="95" numFmtId="168" xfId="0" applyAlignment="1" applyBorder="1" applyFill="1" applyFont="1" applyNumberFormat="1">
      <alignment horizontal="center" readingOrder="0" shrinkToFit="0" vertical="bottom" wrapText="0"/>
    </xf>
    <xf borderId="6" fillId="23" fontId="185" numFmtId="178" xfId="0" applyAlignment="1" applyBorder="1" applyFill="1" applyFont="1" applyNumberFormat="1">
      <alignment horizontal="center" readingOrder="0" shrinkToFit="0" wrapText="0"/>
    </xf>
    <xf borderId="6" fillId="47" fontId="190" numFmtId="177" xfId="0" applyAlignment="1" applyBorder="1" applyFill="1" applyFont="1" applyNumberFormat="1">
      <alignment horizontal="center" readingOrder="0" shrinkToFit="0" wrapText="0"/>
    </xf>
    <xf borderId="20" fillId="0" fontId="209" numFmtId="0" xfId="0" applyAlignment="1" applyBorder="1" applyFont="1">
      <alignment horizontal="center" readingOrder="0" shrinkToFit="0" wrapText="0"/>
    </xf>
    <xf borderId="6" fillId="8" fontId="210" numFmtId="0" xfId="0" applyAlignment="1" applyBorder="1" applyFill="1" applyFont="1">
      <alignment horizontal="center" readingOrder="0" shrinkToFit="0" vertical="center" wrapText="1"/>
    </xf>
    <xf borderId="6" fillId="0" fontId="95" numFmtId="170" xfId="0" applyAlignment="1" applyBorder="1" applyFont="1" applyNumberFormat="1">
      <alignment horizontal="center" readingOrder="0" shrinkToFit="0" vertical="bottom" wrapText="0"/>
    </xf>
    <xf borderId="6" fillId="8" fontId="95" numFmtId="170" xfId="0" applyAlignment="1" applyBorder="1" applyFill="1" applyFont="1" applyNumberFormat="1">
      <alignment horizontal="center" readingOrder="0" shrinkToFit="0" vertical="bottom" wrapText="0"/>
    </xf>
    <xf borderId="6" fillId="12" fontId="95" numFmtId="0" xfId="0" applyAlignment="1" applyBorder="1" applyFill="1" applyFont="1">
      <alignment horizontal="center" readingOrder="0" shrinkToFit="0" vertical="bottom" wrapText="0"/>
    </xf>
    <xf borderId="6" fillId="0" fontId="17" numFmtId="167" xfId="0" applyAlignment="1" applyBorder="1" applyFont="1" applyNumberFormat="1">
      <alignment horizontal="center" readingOrder="0" shrinkToFit="0" vertical="bottom" wrapText="0"/>
    </xf>
    <xf borderId="6" fillId="0" fontId="95" numFmtId="169" xfId="0" applyAlignment="1" applyBorder="1" applyFont="1" applyNumberFormat="1">
      <alignment horizontal="center" readingOrder="0" shrinkToFit="0" vertical="bottom" wrapText="0"/>
    </xf>
    <xf borderId="6" fillId="8" fontId="95" numFmtId="169" xfId="0" applyAlignment="1" applyBorder="1" applyFill="1" applyFont="1" applyNumberFormat="1">
      <alignment horizontal="center" readingOrder="0" shrinkToFit="0" vertical="bottom" wrapText="0"/>
    </xf>
    <xf borderId="6" fillId="0" fontId="211" numFmtId="0" xfId="0" applyAlignment="1" applyBorder="1" applyFont="1">
      <alignment horizontal="center" readingOrder="0"/>
    </xf>
    <xf borderId="6" fillId="0" fontId="212" numFmtId="0" xfId="0" applyAlignment="1" applyBorder="1" applyFont="1">
      <alignment horizontal="center" readingOrder="0"/>
    </xf>
    <xf borderId="20" fillId="48" fontId="185" numFmtId="0" xfId="0" applyAlignment="1" applyBorder="1" applyFill="1" applyFont="1">
      <alignment horizontal="center" shrinkToFit="0" wrapText="0"/>
    </xf>
    <xf borderId="20" fillId="48" fontId="185" numFmtId="0" xfId="0" applyAlignment="1" applyBorder="1" applyFill="1" applyFont="1">
      <alignment horizontal="center" readingOrder="0" shrinkToFit="0" wrapText="0"/>
    </xf>
    <xf borderId="20" fillId="0" fontId="213" numFmtId="0" xfId="0" applyAlignment="1" applyBorder="1" applyFont="1">
      <alignment horizontal="center" shrinkToFit="0" wrapText="0"/>
    </xf>
    <xf borderId="6" fillId="12" fontId="17" numFmtId="0" xfId="0" applyAlignment="1" applyBorder="1" applyFill="1" applyFont="1">
      <alignment horizontal="center" readingOrder="0" shrinkToFit="0" vertical="bottom" wrapText="0"/>
    </xf>
    <xf borderId="20" fillId="0" fontId="209" numFmtId="0" xfId="0" applyAlignment="1" applyBorder="1" applyFont="1">
      <alignment horizontal="left" readingOrder="0"/>
    </xf>
    <xf borderId="20" fillId="49" fontId="185" numFmtId="0" xfId="0" applyAlignment="1" applyBorder="1" applyFill="1" applyFont="1">
      <alignment readingOrder="0" shrinkToFit="0" wrapText="0"/>
    </xf>
    <xf borderId="20" fillId="50" fontId="185" numFmtId="0" xfId="0" applyAlignment="1" applyBorder="1" applyFill="1" applyFont="1">
      <alignment readingOrder="0" shrinkToFit="0" wrapText="0"/>
    </xf>
    <xf borderId="20" fillId="51" fontId="185" numFmtId="0" xfId="0" applyAlignment="1" applyBorder="1" applyFill="1" applyFont="1">
      <alignment horizontal="center" shrinkToFit="0" wrapText="0"/>
    </xf>
    <xf borderId="6" fillId="23" fontId="1" numFmtId="171" xfId="0" applyAlignment="1" applyBorder="1" applyFill="1" applyFont="1" applyNumberFormat="1">
      <alignment readingOrder="0"/>
    </xf>
    <xf borderId="0" fillId="0" fontId="71" numFmtId="0" xfId="0" applyFont="1"/>
    <xf borderId="6" fillId="0" fontId="71" numFmtId="0" xfId="0" applyAlignment="1" applyBorder="1" applyFont="1">
      <alignment horizontal="center" vertical="center"/>
    </xf>
    <xf borderId="0" fillId="0" fontId="71" numFmtId="0" xfId="0" applyAlignment="1" applyFont="1">
      <alignment vertical="center"/>
    </xf>
    <xf borderId="6" fillId="0" fontId="71" numFmtId="0" xfId="0" applyAlignment="1" applyBorder="1" applyFont="1">
      <alignment horizontal="center" shrinkToFit="0" vertical="center" wrapText="1"/>
    </xf>
    <xf borderId="6" fillId="52" fontId="18" numFmtId="0" xfId="0" applyBorder="1" applyFill="1" applyFont="1"/>
    <xf borderId="6" fillId="52" fontId="71" numFmtId="0" xfId="0" applyBorder="1" applyFill="1" applyFont="1"/>
    <xf borderId="6" fillId="0" fontId="18" numFmtId="180" xfId="0" applyBorder="1" applyFont="1" applyNumberFormat="1"/>
    <xf borderId="0" fillId="0" fontId="39" numFmtId="0" xfId="0" applyFont="1"/>
    <xf borderId="6" fillId="0" fontId="214" numFmtId="0" xfId="0" applyAlignment="1" applyBorder="1" applyFont="1">
      <alignment readingOrder="0"/>
    </xf>
    <xf borderId="6" fillId="0" fontId="95" numFmtId="0" xfId="0" applyAlignment="1" applyBorder="1" applyFont="1">
      <alignment horizontal="center" readingOrder="0" shrinkToFit="0" vertical="bottom" wrapText="0"/>
    </xf>
    <xf borderId="6" fillId="12" fontId="215" numFmtId="0" xfId="0" applyAlignment="1" applyBorder="1" applyFill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horizontal="center" readingOrder="0"/>
    </xf>
    <xf borderId="6" fillId="8" fontId="216" numFmtId="0" xfId="0" applyAlignment="1" applyBorder="1" applyFill="1" applyFont="1">
      <alignment horizontal="center" readingOrder="0" shrinkToFit="0" vertical="bottom" wrapText="0"/>
    </xf>
    <xf borderId="6" fillId="12" fontId="217" numFmtId="0" xfId="0" applyAlignment="1" applyBorder="1" applyFill="1" applyFont="1">
      <alignment horizontal="center" readingOrder="0" shrinkToFit="0" vertical="bottom" wrapText="0"/>
    </xf>
    <xf borderId="6" fillId="12" fontId="218" numFmtId="0" xfId="0" applyAlignment="1" applyBorder="1" applyFill="1" applyFont="1">
      <alignment horizontal="center" readingOrder="0" shrinkToFit="0" vertical="bottom" wrapText="0"/>
    </xf>
    <xf borderId="0" fillId="0" fontId="75" numFmtId="0" xfId="0" applyFont="1"/>
    <xf borderId="6" fillId="0" fontId="219" numFmtId="0" xfId="0" applyBorder="1" applyFont="1"/>
    <xf borderId="6" fillId="0" fontId="220" numFmtId="0" xfId="0" applyBorder="1" applyFont="1"/>
    <xf borderId="6" fillId="0" fontId="75" numFmtId="0" xfId="0" applyBorder="1" applyFont="1"/>
    <xf borderId="6" fillId="0" fontId="39" numFmtId="0" xfId="0" applyBorder="1" applyFont="1"/>
    <xf borderId="0" fillId="0" fontId="18" numFmtId="0" xfId="0" applyAlignment="1" applyFont="1">
      <alignment horizontal="center"/>
    </xf>
    <xf borderId="0" fillId="0" fontId="18" numFmtId="1" xfId="0" applyFont="1" applyNumberFormat="1"/>
    <xf borderId="0" fillId="0" fontId="18" numFmtId="180" xfId="0" applyFont="1" applyNumberFormat="1"/>
    <xf borderId="6" fillId="0" fontId="75" numFmtId="0" xfId="0" applyAlignment="1" applyBorder="1" applyFont="1">
      <alignment readingOrder="0"/>
    </xf>
    <xf borderId="0" fillId="12" fontId="39" numFmtId="0" xfId="0" applyFill="1" applyFont="1"/>
    <xf borderId="6" fillId="12" fontId="221" numFmtId="0" xfId="0" applyAlignment="1" applyBorder="1" applyFill="1" applyFont="1">
      <alignment horizontal="center" readingOrder="0" shrinkToFit="0" vertical="center" wrapText="1"/>
    </xf>
    <xf borderId="6" fillId="12" fontId="95" numFmtId="0" xfId="0" applyAlignment="1" applyBorder="1" applyFill="1" applyFont="1">
      <alignment horizontal="center" readingOrder="0" vertical="center"/>
    </xf>
    <xf borderId="0" fillId="8" fontId="1" numFmtId="0" xfId="0" applyAlignment="1" applyFill="1" applyFont="1">
      <alignment vertical="center"/>
    </xf>
    <xf borderId="6" fillId="12" fontId="71" numFmtId="0" xfId="0" applyAlignment="1" applyBorder="1" applyFill="1" applyFont="1">
      <alignment horizontal="left" readingOrder="0" vertical="center"/>
    </xf>
    <xf borderId="6" fillId="0" fontId="71" numFmtId="1" xfId="0" applyAlignment="1" applyBorder="1" applyFont="1" applyNumberFormat="1">
      <alignment horizontal="center" shrinkToFit="0" vertical="center" wrapText="1"/>
    </xf>
    <xf borderId="6" fillId="0" fontId="71" numFmtId="180" xfId="0" applyAlignment="1" applyBorder="1" applyFont="1" applyNumberFormat="1">
      <alignment horizontal="center" shrinkToFit="0" vertical="center" wrapText="1"/>
    </xf>
    <xf borderId="12" fillId="53" fontId="71" numFmtId="0" xfId="0" applyAlignment="1" applyBorder="1" applyFill="1" applyFont="1">
      <alignment horizontal="center" shrinkToFit="0" vertical="center" wrapText="1"/>
    </xf>
    <xf borderId="32" fillId="53" fontId="71" numFmtId="0" xfId="0" applyAlignment="1" applyBorder="1" applyFill="1" applyFont="1">
      <alignment horizontal="center" shrinkToFit="0" vertical="center" wrapText="1"/>
    </xf>
    <xf borderId="6" fillId="53" fontId="71" numFmtId="0" xfId="0" applyAlignment="1" applyBorder="1" applyFill="1" applyFont="1">
      <alignment horizontal="center" shrinkToFit="0" vertical="center" wrapText="1"/>
    </xf>
    <xf borderId="12" fillId="54" fontId="71" numFmtId="0" xfId="0" applyAlignment="1" applyBorder="1" applyFill="1" applyFont="1">
      <alignment horizontal="center" shrinkToFit="0" vertical="center" wrapText="1"/>
    </xf>
    <xf borderId="33" fillId="54" fontId="71" numFmtId="0" xfId="0" applyAlignment="1" applyBorder="1" applyFill="1" applyFont="1">
      <alignment horizontal="center" shrinkToFit="0" vertical="center" wrapText="1"/>
    </xf>
    <xf borderId="33" fillId="53" fontId="71" numFmtId="0" xfId="0" applyAlignment="1" applyBorder="1" applyFill="1" applyFont="1">
      <alignment horizontal="center" shrinkToFit="0" vertical="center" wrapText="1"/>
    </xf>
    <xf borderId="12" fillId="0" fontId="71" numFmtId="0" xfId="0" applyAlignment="1" applyBorder="1" applyFont="1">
      <alignment horizontal="center" shrinkToFit="0" vertical="center" wrapText="1"/>
    </xf>
    <xf borderId="6" fillId="0" fontId="222" numFmtId="0" xfId="0" applyAlignment="1" applyBorder="1" applyFont="1">
      <alignment horizontal="center" readingOrder="0"/>
    </xf>
    <xf borderId="12" fillId="0" fontId="71" numFmtId="0" xfId="0" applyAlignment="1" applyBorder="1" applyFont="1">
      <alignment horizontal="center" readingOrder="0" shrinkToFit="0" vertical="center" wrapText="1"/>
    </xf>
    <xf borderId="12" fillId="53" fontId="71" numFmtId="0" xfId="0" applyAlignment="1" applyBorder="1" applyFill="1" applyFont="1">
      <alignment horizontal="center" readingOrder="0" shrinkToFit="0" vertical="center" wrapText="1"/>
    </xf>
    <xf borderId="6" fillId="0" fontId="71" numFmtId="0" xfId="0" applyAlignment="1" applyBorder="1" applyFont="1">
      <alignment horizontal="center" readingOrder="0" shrinkToFit="0" vertical="center" wrapText="1"/>
    </xf>
    <xf borderId="12" fillId="40" fontId="71" numFmtId="0" xfId="0" applyAlignment="1" applyBorder="1" applyFill="1" applyFont="1">
      <alignment horizontal="center" readingOrder="0" shrinkToFit="0" vertical="center" wrapText="1"/>
    </xf>
    <xf borderId="12" fillId="54" fontId="71" numFmtId="0" xfId="0" applyAlignment="1" applyBorder="1" applyFill="1" applyFont="1">
      <alignment horizontal="center" readingOrder="0" shrinkToFit="0" vertical="center" wrapText="1"/>
    </xf>
    <xf borderId="6" fillId="12" fontId="223" numFmtId="1" xfId="0" applyAlignment="1" applyBorder="1" applyFill="1" applyFont="1" applyNumberFormat="1">
      <alignment horizontal="center" readingOrder="0" shrinkToFit="0" vertical="center" wrapText="1"/>
    </xf>
    <xf borderId="6" fillId="54" fontId="71" numFmtId="0" xfId="0" applyAlignment="1" applyBorder="1" applyFill="1" applyFont="1">
      <alignment horizontal="center" shrinkToFit="0" vertical="center" wrapText="1"/>
    </xf>
    <xf borderId="6" fillId="54" fontId="71" numFmtId="180" xfId="0" applyAlignment="1" applyBorder="1" applyFill="1" applyFont="1" applyNumberFormat="1">
      <alignment horizontal="center" shrinkToFit="0" vertical="center" wrapText="1"/>
    </xf>
    <xf borderId="6" fillId="12" fontId="71" numFmtId="0" xfId="0" applyAlignment="1" applyBorder="1" applyFill="1" applyFont="1">
      <alignment horizontal="center" shrinkToFit="0" vertical="center" wrapText="1"/>
    </xf>
    <xf borderId="6" fillId="52" fontId="71" numFmtId="180" xfId="0" applyBorder="1" applyFill="1" applyFont="1" applyNumberFormat="1"/>
    <xf borderId="6" fillId="52" fontId="18" numFmtId="180" xfId="0" applyBorder="1" applyFill="1" applyFont="1" applyNumberFormat="1"/>
    <xf borderId="10" fillId="12" fontId="95" numFmtId="0" xfId="0" applyAlignment="1" applyBorder="1" applyFill="1" applyFont="1">
      <alignment horizontal="center" readingOrder="0"/>
    </xf>
    <xf borderId="6" fillId="53" fontId="71" numFmtId="0" xfId="0" applyAlignment="1" applyBorder="1" applyFill="1" applyFont="1">
      <alignment horizontal="center" readingOrder="0" shrinkToFit="0" vertical="center" wrapText="1"/>
    </xf>
    <xf borderId="6" fillId="12" fontId="71" numFmtId="0" xfId="0" applyAlignment="1" applyBorder="1" applyFill="1" applyFont="1">
      <alignment horizontal="center" readingOrder="0" shrinkToFit="0" vertical="center" wrapText="1"/>
    </xf>
    <xf borderId="6" fillId="40" fontId="71" numFmtId="0" xfId="0" applyAlignment="1" applyBorder="1" applyFill="1" applyFont="1">
      <alignment horizontal="center" readingOrder="0" shrinkToFit="0" vertical="center" wrapText="1"/>
    </xf>
    <xf borderId="6" fillId="40" fontId="71" numFmtId="0" xfId="0" applyAlignment="1" applyBorder="1" applyFill="1" applyFont="1">
      <alignment horizontal="center" shrinkToFit="0" vertical="center" wrapText="1"/>
    </xf>
    <xf borderId="10" fillId="13" fontId="71" numFmtId="0" xfId="0" applyAlignment="1" applyBorder="1" applyFill="1" applyFont="1">
      <alignment horizontal="left" readingOrder="0" vertical="center"/>
    </xf>
    <xf borderId="6" fillId="13" fontId="71" numFmtId="0" xfId="0" applyAlignment="1" applyBorder="1" applyFill="1" applyFont="1">
      <alignment horizontal="left" readingOrder="0"/>
    </xf>
    <xf borderId="6" fillId="13" fontId="71" numFmtId="0" xfId="0" applyAlignment="1" applyBorder="1" applyFill="1" applyFont="1">
      <alignment horizontal="center" readingOrder="0"/>
    </xf>
    <xf borderId="6" fillId="13" fontId="95" numFmtId="0" xfId="0" applyAlignment="1" applyBorder="1" applyFill="1" applyFont="1">
      <alignment horizontal="center" readingOrder="0"/>
    </xf>
    <xf borderId="6" fillId="54" fontId="71" numFmtId="0" xfId="0" applyAlignment="1" applyBorder="1" applyFill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center"/>
    </xf>
    <xf borderId="6" fillId="53" fontId="75" numFmtId="0" xfId="0" applyAlignment="1" applyBorder="1" applyFill="1" applyFont="1">
      <alignment horizontal="center" readingOrder="0"/>
    </xf>
    <xf borderId="6" fillId="53" fontId="75" numFmtId="0" xfId="0" applyAlignment="1" applyBorder="1" applyFill="1" applyFont="1">
      <alignment horizontal="center"/>
    </xf>
    <xf borderId="1" fillId="12" fontId="224" numFmtId="0" xfId="0" applyAlignment="1" applyBorder="1" applyFill="1" applyFont="1">
      <alignment horizontal="center" readingOrder="0" vertical="center"/>
    </xf>
    <xf borderId="6" fillId="12" fontId="19" numFmtId="0" xfId="0" applyAlignment="1" applyBorder="1" applyFill="1" applyFont="1">
      <alignment horizontal="center" readingOrder="0" vertical="center"/>
    </xf>
    <xf borderId="0" fillId="8" fontId="56" numFmtId="0" xfId="0" applyAlignment="1" applyFill="1" applyFont="1">
      <alignment vertical="center"/>
    </xf>
    <xf borderId="6" fillId="0" fontId="71" numFmtId="0" xfId="0" applyBorder="1" applyFont="1"/>
    <xf borderId="6" fillId="0" fontId="18" numFmtId="1" xfId="0" applyBorder="1" applyFont="1" applyNumberFormat="1"/>
    <xf borderId="6" fillId="53" fontId="18" numFmtId="0" xfId="0" applyBorder="1" applyFill="1" applyFont="1"/>
    <xf borderId="6" fillId="54" fontId="18" numFmtId="0" xfId="0" applyBorder="1" applyFill="1" applyFont="1"/>
    <xf borderId="6" fillId="54" fontId="18" numFmtId="180" xfId="0" applyBorder="1" applyFill="1" applyFont="1" applyNumberFormat="1"/>
    <xf borderId="6" fillId="12" fontId="18" numFmtId="0" xfId="0" applyBorder="1" applyFill="1" applyFont="1"/>
    <xf borderId="6" fillId="12" fontId="225" numFmtId="0" xfId="0" applyAlignment="1" applyBorder="1" applyFill="1" applyFont="1">
      <alignment horizontal="center" readingOrder="0" vertical="center"/>
    </xf>
    <xf borderId="6" fillId="12" fontId="95" numFmtId="0" xfId="0" applyAlignment="1" applyBorder="1" applyFill="1" applyFont="1">
      <alignment horizontal="center" readingOrder="0" vertical="center"/>
    </xf>
    <xf borderId="10" fillId="0" fontId="17" numFmtId="0" xfId="0" applyAlignment="1" applyBorder="1" applyFont="1">
      <alignment horizontal="center" readingOrder="0" vertical="center"/>
    </xf>
    <xf borderId="10" fillId="0" fontId="95" numFmtId="0" xfId="0" applyAlignment="1" applyBorder="1" applyFont="1">
      <alignment horizontal="center" readingOrder="0" shrinkToFit="0" vertical="center" wrapText="0"/>
    </xf>
    <xf borderId="6" fillId="8" fontId="226" numFmtId="0" xfId="0" applyAlignment="1" applyBorder="1" applyFill="1" applyFont="1">
      <alignment horizontal="center" readingOrder="0" shrinkToFit="0" vertical="center" wrapText="1"/>
    </xf>
    <xf borderId="6" fillId="0" fontId="95" numFmtId="167" xfId="0" applyAlignment="1" applyBorder="1" applyFont="1" applyNumberFormat="1">
      <alignment horizontal="center" readingOrder="0" shrinkToFit="0" vertical="center" wrapText="0"/>
    </xf>
    <xf borderId="10" fillId="8" fontId="95" numFmtId="0" xfId="0" applyAlignment="1" applyBorder="1" applyFill="1" applyFont="1">
      <alignment horizontal="center" readingOrder="0" shrinkToFit="0" vertical="center" wrapText="0"/>
    </xf>
    <xf borderId="1" fillId="0" fontId="227" numFmtId="0" xfId="0" applyAlignment="1" applyBorder="1" applyFont="1">
      <alignment readingOrder="0" vertical="center"/>
    </xf>
    <xf borderId="1" fillId="0" fontId="18" numFmtId="0" xfId="0" applyAlignment="1" applyBorder="1" applyFont="1">
      <alignment vertical="center"/>
    </xf>
    <xf borderId="6" fillId="0" fontId="18" numFmtId="0" xfId="0" applyAlignment="1" applyBorder="1" applyFont="1">
      <alignment horizontal="center" vertical="center"/>
    </xf>
    <xf borderId="6" fillId="40" fontId="18" numFmtId="0" xfId="0" applyBorder="1" applyFill="1" applyFont="1"/>
    <xf borderId="1" fillId="8" fontId="228" numFmtId="0" xfId="0" applyAlignment="1" applyBorder="1" applyFill="1" applyFont="1">
      <alignment horizontal="center" readingOrder="0" vertical="center"/>
    </xf>
    <xf borderId="10" fillId="0" fontId="71" numFmtId="0" xfId="0" applyAlignment="1" applyBorder="1" applyFont="1">
      <alignment horizontal="center" vertical="center"/>
    </xf>
    <xf borderId="10" fillId="8" fontId="18" numFmtId="0" xfId="0" applyAlignment="1" applyBorder="1" applyFill="1" applyFont="1">
      <alignment vertical="center"/>
    </xf>
    <xf borderId="0" fillId="8" fontId="18" numFmtId="0" xfId="0" applyAlignment="1" applyFill="1" applyFont="1">
      <alignment vertical="center"/>
    </xf>
    <xf borderId="6" fillId="12" fontId="71" numFmtId="0" xfId="0" applyAlignment="1" applyBorder="1" applyFill="1" applyFont="1">
      <alignment horizontal="center" readingOrder="0" vertical="center"/>
    </xf>
    <xf borderId="6" fillId="0" fontId="18" numFmtId="0" xfId="0" applyAlignment="1" applyBorder="1" applyFont="1">
      <alignment horizontal="center" shrinkToFit="0" vertical="center" wrapText="1"/>
    </xf>
    <xf borderId="6" fillId="0" fontId="18" numFmtId="3" xfId="0" applyBorder="1" applyFont="1" applyNumberFormat="1"/>
    <xf borderId="6" fillId="53" fontId="18" numFmtId="180" xfId="0" applyBorder="1" applyFill="1" applyFont="1" applyNumberFormat="1"/>
    <xf borderId="13" fillId="12" fontId="1" numFmtId="0" xfId="0" applyAlignment="1" applyBorder="1" applyFill="1" applyFont="1">
      <alignment horizontal="center" readingOrder="0" vertical="center"/>
    </xf>
    <xf borderId="13" fillId="13" fontId="71" numFmtId="0" xfId="0" applyAlignment="1" applyBorder="1" applyFill="1" applyFont="1">
      <alignment horizontal="center" readingOrder="0" vertical="center"/>
    </xf>
    <xf borderId="6" fillId="8" fontId="18" numFmtId="0" xfId="0" applyAlignment="1" applyBorder="1" applyFill="1" applyFont="1">
      <alignment vertical="bottom"/>
    </xf>
    <xf borderId="14" fillId="8" fontId="71" numFmtId="0" xfId="0" applyAlignment="1" applyBorder="1" applyFill="1" applyFont="1">
      <alignment horizontal="center" vertical="bottom"/>
    </xf>
    <xf borderId="20" fillId="8" fontId="71" numFmtId="0" xfId="0" applyAlignment="1" applyBorder="1" applyFill="1" applyFont="1">
      <alignment horizontal="center" vertical="bottom"/>
    </xf>
    <xf borderId="20" fillId="8" fontId="71" numFmtId="0" xfId="0" applyAlignment="1" applyBorder="1" applyFill="1" applyFont="1">
      <alignment horizontal="center" readingOrder="0" vertical="bottom"/>
    </xf>
    <xf borderId="10" fillId="8" fontId="109" numFmtId="0" xfId="0" applyAlignment="1" applyBorder="1" applyFill="1" applyFont="1">
      <alignment vertical="bottom"/>
    </xf>
    <xf borderId="6" fillId="40" fontId="18" numFmtId="180" xfId="0" applyBorder="1" applyFill="1" applyFont="1" applyNumberFormat="1"/>
    <xf borderId="20" fillId="8" fontId="229" numFmtId="0" xfId="0" applyAlignment="1" applyBorder="1" applyFill="1" applyFont="1">
      <alignment horizontal="center" readingOrder="0" vertical="bottom"/>
    </xf>
    <xf borderId="20" fillId="8" fontId="71" numFmtId="0" xfId="0" applyAlignment="1" applyBorder="1" applyFill="1" applyFont="1">
      <alignment horizontal="center" readingOrder="0" vertical="bottom"/>
    </xf>
    <xf borderId="20" fillId="8" fontId="230" numFmtId="0" xfId="0" applyAlignment="1" applyBorder="1" applyFill="1" applyFont="1">
      <alignment horizontal="center" readingOrder="0" vertical="bottom"/>
    </xf>
    <xf borderId="6" fillId="8" fontId="71" numFmtId="0" xfId="0" applyAlignment="1" applyBorder="1" applyFill="1" applyFont="1">
      <alignment horizontal="center" readingOrder="0" vertical="bottom"/>
    </xf>
    <xf borderId="10" fillId="8" fontId="71" numFmtId="0" xfId="0" applyAlignment="1" applyBorder="1" applyFill="1" applyFont="1">
      <alignment horizontal="center" readingOrder="0" vertical="bottom"/>
    </xf>
    <xf borderId="10" fillId="12" fontId="19" numFmtId="0" xfId="0" applyAlignment="1" applyBorder="1" applyFill="1" applyFont="1">
      <alignment horizontal="center" readingOrder="0"/>
    </xf>
    <xf borderId="6" fillId="0" fontId="18" numFmtId="180" xfId="0" applyAlignment="1" applyBorder="1" applyFont="1" applyNumberFormat="1">
      <alignment vertical="center"/>
    </xf>
    <xf borderId="6" fillId="0" fontId="18" numFmtId="180" xfId="0" applyAlignment="1" applyBorder="1" applyFont="1" applyNumberFormat="1">
      <alignment shrinkToFit="0" vertical="center" wrapText="0"/>
    </xf>
    <xf borderId="10" fillId="12" fontId="19" numFmtId="0" xfId="0" applyAlignment="1" applyBorder="1" applyFill="1" applyFont="1">
      <alignment horizontal="center"/>
    </xf>
    <xf borderId="0" fillId="0" fontId="39" numFmtId="0" xfId="0" applyAlignment="1" applyFont="1">
      <alignment vertical="center"/>
    </xf>
    <xf borderId="6" fillId="0" fontId="71" numFmtId="0" xfId="0" applyAlignment="1" applyBorder="1" applyFont="1">
      <alignment horizontal="center" readingOrder="0" vertical="center"/>
    </xf>
    <xf borderId="6" fillId="23" fontId="18" numFmtId="0" xfId="0" applyAlignment="1" applyBorder="1" applyFill="1" applyFont="1">
      <alignment horizontal="center" readingOrder="0" shrinkToFit="0" wrapText="1"/>
    </xf>
    <xf borderId="6" fillId="0" fontId="18" numFmtId="1" xfId="0" applyAlignment="1" applyBorder="1" applyFont="1" applyNumberFormat="1">
      <alignment horizontal="left"/>
    </xf>
    <xf borderId="6" fillId="23" fontId="18" numFmtId="0" xfId="0" applyBorder="1" applyFill="1" applyFont="1"/>
    <xf borderId="6" fillId="23" fontId="18" numFmtId="180" xfId="0" applyBorder="1" applyFill="1" applyFont="1" applyNumberFormat="1"/>
    <xf borderId="6" fillId="8" fontId="18" numFmtId="0" xfId="0" applyAlignment="1" applyBorder="1" applyFill="1" applyFont="1">
      <alignment horizontal="center" shrinkToFit="0" wrapText="1"/>
    </xf>
    <xf borderId="6" fillId="8" fontId="18" numFmtId="1" xfId="0" applyAlignment="1" applyBorder="1" applyFill="1" applyFont="1" applyNumberFormat="1">
      <alignment horizontal="left" vertical="bottom"/>
    </xf>
    <xf borderId="34" fillId="55" fontId="18" numFmtId="0" xfId="0" applyBorder="1" applyFill="1" applyFont="1"/>
    <xf borderId="34" fillId="55" fontId="71" numFmtId="0" xfId="0" applyBorder="1" applyFill="1" applyFont="1"/>
    <xf borderId="34" fillId="55" fontId="18" numFmtId="180" xfId="0" applyBorder="1" applyFill="1" applyFont="1" applyNumberFormat="1"/>
    <xf borderId="34" fillId="39" fontId="18" numFmtId="0" xfId="0" applyBorder="1" applyFill="1" applyFont="1"/>
    <xf borderId="34" fillId="39" fontId="18" numFmtId="180" xfId="0" applyBorder="1" applyFill="1" applyFont="1" applyNumberFormat="1"/>
    <xf borderId="0" fillId="56" fontId="39" numFmtId="0" xfId="0" applyFill="1" applyFont="1"/>
    <xf borderId="0" fillId="25" fontId="39" numFmtId="0" xfId="0" applyFill="1" applyFont="1"/>
    <xf borderId="6" fillId="0" fontId="18" numFmtId="0" xfId="0" applyAlignment="1" applyBorder="1" applyFont="1">
      <alignment vertical="bottom"/>
    </xf>
    <xf borderId="6" fillId="8" fontId="18" numFmtId="0" xfId="0" applyAlignment="1" applyBorder="1" applyFill="1" applyFont="1">
      <alignment horizontal="center" vertical="bottom"/>
    </xf>
    <xf borderId="6" fillId="18" fontId="18" numFmtId="0" xfId="0" applyBorder="1" applyFill="1" applyFont="1"/>
    <xf borderId="10" fillId="0" fontId="18" numFmtId="0" xfId="0" applyAlignment="1" applyBorder="1" applyFont="1">
      <alignment vertical="bottom"/>
    </xf>
    <xf borderId="10" fillId="8" fontId="18" numFmtId="0" xfId="0" applyAlignment="1" applyBorder="1" applyFill="1" applyFont="1">
      <alignment horizontal="center" vertical="bottom"/>
    </xf>
    <xf borderId="6" fillId="26" fontId="18" numFmtId="0" xfId="0" applyBorder="1" applyFill="1" applyFont="1"/>
    <xf borderId="6" fillId="57" fontId="18" numFmtId="0" xfId="0" applyBorder="1" applyFill="1" applyFont="1"/>
    <xf borderId="6" fillId="57" fontId="71" numFmtId="0" xfId="0" applyBorder="1" applyFill="1" applyFont="1"/>
    <xf borderId="6" fillId="57" fontId="18" numFmtId="0" xfId="0" applyAlignment="1" applyBorder="1" applyFill="1" applyFont="1">
      <alignment horizontal="center"/>
    </xf>
    <xf borderId="6" fillId="57" fontId="18" numFmtId="1" xfId="0" applyBorder="1" applyFill="1" applyFont="1" applyNumberFormat="1"/>
    <xf borderId="6" fillId="57" fontId="18" numFmtId="180" xfId="0" applyBorder="1" applyFill="1" applyFont="1" applyNumberFormat="1"/>
    <xf borderId="6" fillId="0" fontId="18" numFmtId="0" xfId="0" applyAlignment="1" applyBorder="1" applyFont="1">
      <alignment horizontal="center" shrinkToFit="0" wrapText="1"/>
    </xf>
    <xf borderId="6" fillId="33" fontId="18" numFmtId="0" xfId="0" applyBorder="1" applyFill="1" applyFont="1"/>
    <xf borderId="6" fillId="0" fontId="18" numFmtId="1" xfId="0" applyAlignment="1" applyBorder="1" applyFont="1" applyNumberFormat="1">
      <alignment horizontal="center"/>
    </xf>
    <xf borderId="6" fillId="12" fontId="18" numFmtId="0" xfId="0" applyAlignment="1" applyBorder="1" applyFill="1" applyFont="1">
      <alignment shrinkToFit="0" vertical="center" wrapText="0"/>
    </xf>
    <xf borderId="6" fillId="0" fontId="18" numFmtId="0" xfId="0" applyAlignment="1" applyBorder="1" applyFont="1">
      <alignment shrinkToFit="0" vertical="center" wrapText="0"/>
    </xf>
    <xf borderId="6" fillId="0" fontId="18" numFmtId="0" xfId="0" applyAlignment="1" applyBorder="1" applyFont="1">
      <alignment horizontal="center" shrinkToFit="0" vertical="center" wrapText="0"/>
    </xf>
    <xf borderId="6" fillId="0" fontId="18" numFmtId="1" xfId="0" applyAlignment="1" applyBorder="1" applyFont="1" applyNumberFormat="1">
      <alignment shrinkToFit="0" vertical="center" wrapText="0"/>
    </xf>
    <xf borderId="6" fillId="0" fontId="18" numFmtId="3" xfId="0" applyAlignment="1" applyBorder="1" applyFont="1" applyNumberFormat="1">
      <alignment shrinkToFit="0" vertical="center" wrapText="0"/>
    </xf>
    <xf borderId="6" fillId="53" fontId="18" numFmtId="180" xfId="0" applyAlignment="1" applyBorder="1" applyFill="1" applyFont="1" applyNumberFormat="1">
      <alignment shrinkToFit="0" vertical="center" wrapText="0"/>
    </xf>
    <xf borderId="6" fillId="54" fontId="18" numFmtId="0" xfId="0" applyAlignment="1" applyBorder="1" applyFill="1" applyFont="1">
      <alignment shrinkToFit="0" vertical="center" wrapText="0"/>
    </xf>
    <xf borderId="6" fillId="54" fontId="18" numFmtId="180" xfId="0" applyAlignment="1" applyBorder="1" applyFill="1" applyFont="1" applyNumberFormat="1">
      <alignment shrinkToFit="0" vertical="center" wrapText="0"/>
    </xf>
    <xf borderId="6" fillId="53" fontId="18" numFmtId="0" xfId="0" applyAlignment="1" applyBorder="1" applyFill="1" applyFont="1">
      <alignment shrinkToFit="0" vertical="center" wrapText="0"/>
    </xf>
    <xf borderId="6" fillId="12" fontId="17" numFmtId="0" xfId="0" applyBorder="1" applyFill="1" applyFont="1"/>
    <xf borderId="6" fillId="0" fontId="18" numFmtId="1" xfId="0" applyAlignment="1" applyBorder="1" applyFont="1" applyNumberFormat="1">
      <alignment readingOrder="0"/>
    </xf>
    <xf borderId="6" fillId="8" fontId="71" numFmtId="0" xfId="0" applyAlignment="1" applyBorder="1" applyFill="1" applyFont="1">
      <alignment horizontal="center" shrinkToFit="0" vertical="center" wrapText="1"/>
    </xf>
    <xf borderId="0" fillId="0" fontId="17" numFmtId="1" xfId="0" applyAlignment="1" applyFont="1" applyNumberFormat="1">
      <alignment readingOrder="0"/>
    </xf>
    <xf borderId="0" fillId="0" fontId="17" numFmtId="1" xfId="0" applyFont="1" applyNumberFormat="1"/>
    <xf borderId="6" fillId="24" fontId="18" numFmtId="0" xfId="0" applyBorder="1" applyFill="1" applyFont="1"/>
    <xf borderId="6" fillId="24" fontId="18" numFmtId="0" xfId="0" applyAlignment="1" applyBorder="1" applyFill="1" applyFont="1">
      <alignment horizontal="center"/>
    </xf>
    <xf borderId="6" fillId="24" fontId="18" numFmtId="1" xfId="0" applyBorder="1" applyFill="1" applyFont="1" applyNumberFormat="1"/>
    <xf borderId="6" fillId="24" fontId="18" numFmtId="180" xfId="0" applyBorder="1" applyFill="1" applyFont="1" applyNumberFormat="1"/>
    <xf borderId="14" fillId="0" fontId="18" numFmtId="0" xfId="0" applyAlignment="1" applyBorder="1" applyFont="1">
      <alignment vertical="bottom"/>
    </xf>
    <xf borderId="6" fillId="0" fontId="231" numFmtId="3" xfId="0" applyBorder="1" applyFont="1" applyNumberFormat="1"/>
    <xf borderId="34" fillId="55" fontId="18" numFmtId="0" xfId="0" applyAlignment="1" applyBorder="1" applyFill="1" applyFont="1">
      <alignment horizontal="center"/>
    </xf>
    <xf borderId="34" fillId="55" fontId="18" numFmtId="1" xfId="0" applyBorder="1" applyFill="1" applyFont="1" applyNumberFormat="1"/>
    <xf borderId="34" fillId="55" fontId="71" numFmtId="180" xfId="0" applyBorder="1" applyFill="1" applyFont="1" applyNumberFormat="1"/>
    <xf borderId="0" fillId="55" fontId="71" numFmtId="180" xfId="0" applyFill="1" applyFont="1" applyNumberFormat="1"/>
  </cellXfs>
  <cellStyles count="1">
    <cellStyle xfId="0" name="Normal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10" Type="http://schemas.openxmlformats.org/officeDocument/2006/relationships/image" Target="../media/image10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11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5</xdr:row>
      <xdr:rowOff>1847850</xdr:rowOff>
    </xdr:from>
    <xdr:ext cx="2362200" cy="1828800"/>
    <xdr:pic>
      <xdr:nvPicPr>
        <xdr:cNvPr id="0" name="image6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4</xdr:row>
      <xdr:rowOff>190500</xdr:rowOff>
    </xdr:from>
    <xdr:ext cx="2362200" cy="14478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2381250</xdr:colOff>
      <xdr:row>4</xdr:row>
      <xdr:rowOff>142875</xdr:rowOff>
    </xdr:from>
    <xdr:ext cx="2171700" cy="15525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4</xdr:row>
      <xdr:rowOff>1828800</xdr:rowOff>
    </xdr:from>
    <xdr:ext cx="2295525" cy="182880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2390775</xdr:colOff>
      <xdr:row>4</xdr:row>
      <xdr:rowOff>1857375</xdr:rowOff>
    </xdr:from>
    <xdr:ext cx="2162175" cy="1704975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5</xdr:row>
      <xdr:rowOff>1857375</xdr:rowOff>
    </xdr:from>
    <xdr:ext cx="1438275" cy="18288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5</xdr:row>
      <xdr:rowOff>1857375</xdr:rowOff>
    </xdr:from>
    <xdr:ext cx="1381125" cy="182880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8</xdr:row>
      <xdr:rowOff>47625</xdr:rowOff>
    </xdr:from>
    <xdr:ext cx="2362200" cy="1762125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7</xdr:row>
      <xdr:rowOff>1857375</xdr:rowOff>
    </xdr:from>
    <xdr:ext cx="2362200" cy="176212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2390775</xdr:colOff>
      <xdr:row>8</xdr:row>
      <xdr:rowOff>95250</xdr:rowOff>
    </xdr:from>
    <xdr:ext cx="2171700" cy="1647825"/>
    <xdr:pic>
      <xdr:nvPicPr>
        <xdr:cNvPr id="0" name="image1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2209800</xdr:colOff>
      <xdr:row>8</xdr:row>
      <xdr:rowOff>142875</xdr:rowOff>
    </xdr:from>
    <xdr:ext cx="2038350" cy="1552575"/>
    <xdr:pic>
      <xdr:nvPicPr>
        <xdr:cNvPr id="0" name="image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ysha permata" id="{8f60abac-7a48-4f75-a67d-e514f849a12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6-10-16T09:44:03.00" personId="{8f60abac-7a48-4f75-a67d-e514f849a128}" id="{e4066a77-a361-406e-a449-449e5ab130ae}" done="0">
    <x18tc:text xml:space="preserve">utk A2B dilihat dari Nameplate Unit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IL1HNSX4lOU7BAJYZCxNCQGcvUwIQ_S5?usp=drive_link" TargetMode="External"/><Relationship Id="rId190" Type="http://schemas.openxmlformats.org/officeDocument/2006/relationships/hyperlink" Target="https://drive.google.com/drive/folders/1SSRNdsMgdHOfH5DGDPA17Dm14z6Y01-F?usp=drive_link" TargetMode="External"/><Relationship Id="rId42" Type="http://schemas.openxmlformats.org/officeDocument/2006/relationships/hyperlink" Target="https://drive.google.com/drive/folders/1n8wj_122Th0fm5ADnzYXNT0-Hy3bJh-s?usp=drive_link" TargetMode="External"/><Relationship Id="rId41" Type="http://schemas.openxmlformats.org/officeDocument/2006/relationships/hyperlink" Target="https://drive.google.com/drive/folders/145XxI4N4tjAFZy3OtMfwr4PW6xLoiIae?usp=drive_link" TargetMode="External"/><Relationship Id="rId44" Type="http://schemas.openxmlformats.org/officeDocument/2006/relationships/hyperlink" Target="https://drive.google.com/drive/folders/12vqJW4bxlcCosgVhweU99UAaCClMv0vN?usp=drive_link" TargetMode="External"/><Relationship Id="rId194" Type="http://schemas.openxmlformats.org/officeDocument/2006/relationships/hyperlink" Target="https://drive.google.com/drive/folders/13pPGNsLWF1nlQhQaDNpC64iCQjkT-1J1?usp=drive_link" TargetMode="External"/><Relationship Id="rId43" Type="http://schemas.openxmlformats.org/officeDocument/2006/relationships/hyperlink" Target="https://drive.google.com/drive/folders/1Han3t5NvLSmEUjqT5clIHLT3ltOjAqY_?usp=drive_link" TargetMode="External"/><Relationship Id="rId193" Type="http://schemas.openxmlformats.org/officeDocument/2006/relationships/hyperlink" Target="https://drive.google.com/drive/folders/1mz29fwW8T3-OkXTa23sjjIIKVvLoqgo0?usp=drive_link" TargetMode="External"/><Relationship Id="rId46" Type="http://schemas.openxmlformats.org/officeDocument/2006/relationships/hyperlink" Target="https://drive.google.com/drive/u/0/folders/1Pu9f7YwSTEr5cUC_10zaV56lz1rViyu2" TargetMode="External"/><Relationship Id="rId192" Type="http://schemas.openxmlformats.org/officeDocument/2006/relationships/hyperlink" Target="https://drive.google.com/drive/folders/1UeEMpgvUS-aQOJcSS9V65uAbAvXi3o7K?usp=drive_link" TargetMode="External"/><Relationship Id="rId45" Type="http://schemas.openxmlformats.org/officeDocument/2006/relationships/hyperlink" Target="https://drive.google.com/drive/folders/1MVDXJKdH07aihTVyRY6CwTiuvOvBS3BZ?usp=drive_link" TargetMode="External"/><Relationship Id="rId191" Type="http://schemas.openxmlformats.org/officeDocument/2006/relationships/hyperlink" Target="https://drive.google.com/drive/folders/11OwV-RVV4W-_5f0bR25F1dicKsoMS3JN?usp=drive_link" TargetMode="External"/><Relationship Id="rId48" Type="http://schemas.openxmlformats.org/officeDocument/2006/relationships/hyperlink" Target="https://drive.google.com/drive/u/0/folders/19HqWXSg9s3xbuRms5nKtFWTN6ASYBLzk" TargetMode="External"/><Relationship Id="rId187" Type="http://schemas.openxmlformats.org/officeDocument/2006/relationships/hyperlink" Target="https://drive.google.com/drive/folders/1gf1LuRZpTzOOrYjZoy-6xtcBCOJUZrIy?usp=drive_link" TargetMode="External"/><Relationship Id="rId47" Type="http://schemas.openxmlformats.org/officeDocument/2006/relationships/hyperlink" Target="https://drive.google.com/drive/u/0/folders/1VEKKE-uwVg-YDZ_wgmKSDvSWxY0d38WO" TargetMode="External"/><Relationship Id="rId186" Type="http://schemas.openxmlformats.org/officeDocument/2006/relationships/hyperlink" Target="https://drive.google.com/drive/folders/1xnLK4qYppgatBXoPL373TX1Dka6PjhY0?usp=drive_link" TargetMode="External"/><Relationship Id="rId185" Type="http://schemas.openxmlformats.org/officeDocument/2006/relationships/hyperlink" Target="https://drive.google.com/drive/folders/1fgluR6SGn1zQzc6AzTi1LSB6JL-8a0RL?usp=drive_link" TargetMode="External"/><Relationship Id="rId49" Type="http://schemas.openxmlformats.org/officeDocument/2006/relationships/hyperlink" Target="https://drive.google.com/drive/folders/1LSEWT19YXgC9nGsNIIa7bFsl4MXmybws?usp=drive_link" TargetMode="External"/><Relationship Id="rId184" Type="http://schemas.openxmlformats.org/officeDocument/2006/relationships/hyperlink" Target="https://drive.google.com/drive/folders/1ntC_k3vWbMuhGPPFMcEXd3rj1XL2Dzrw?usp=drive_link" TargetMode="External"/><Relationship Id="rId189" Type="http://schemas.openxmlformats.org/officeDocument/2006/relationships/hyperlink" Target="https://drive.google.com/drive/folders/11xhroqKljhLgEy_XVNbK8zWKaf79jucc?usp=drive_link" TargetMode="External"/><Relationship Id="rId188" Type="http://schemas.openxmlformats.org/officeDocument/2006/relationships/hyperlink" Target="https://drive.google.com/drive/folders/1z0WLaJveNZYef2a5RxEBCG7gwuxfqSBx?usp=drive_link" TargetMode="External"/><Relationship Id="rId31" Type="http://schemas.openxmlformats.org/officeDocument/2006/relationships/hyperlink" Target="https://drive.google.com/drive/folders/1P40pARzSGJ1zb72rAlHNwjX30E9iQa62?usp=drive_link" TargetMode="External"/><Relationship Id="rId30" Type="http://schemas.openxmlformats.org/officeDocument/2006/relationships/hyperlink" Target="https://drive.google.com/drive/folders/1zcH03PTPRm0SIDau4wzl9JNdPVAswWHQ?usp=drive_link" TargetMode="External"/><Relationship Id="rId33" Type="http://schemas.openxmlformats.org/officeDocument/2006/relationships/hyperlink" Target="https://drive.google.com/drive/folders/1Y6iHhyrLeCUxW5hOq5Xj44AtwDs1ttRv" TargetMode="External"/><Relationship Id="rId183" Type="http://schemas.openxmlformats.org/officeDocument/2006/relationships/hyperlink" Target="https://drive.google.com/drive/folders/1oFYcvOPQZNcKVL7SqF6lvlPMjYjpushe?usp=drive_link" TargetMode="External"/><Relationship Id="rId32" Type="http://schemas.openxmlformats.org/officeDocument/2006/relationships/hyperlink" Target="https://drive.google.com/drive/folders/16bAn1ISUu12pigIrR13qUHAtnGs6ttpz?usp=drive_link" TargetMode="External"/><Relationship Id="rId182" Type="http://schemas.openxmlformats.org/officeDocument/2006/relationships/hyperlink" Target="https://drive.google.com/drive/folders/1ig5_mbwMk8i4gPQ1BFQ3Qd_bti582Us8?usp=drive_link" TargetMode="External"/><Relationship Id="rId35" Type="http://schemas.openxmlformats.org/officeDocument/2006/relationships/hyperlink" Target="https://drive.google.com/drive/folders/1TTdMiMkC6YJzFdEilKcj8SPWJYkoyMSX?usp=drive_link" TargetMode="External"/><Relationship Id="rId181" Type="http://schemas.openxmlformats.org/officeDocument/2006/relationships/hyperlink" Target="https://drive.google.com/drive/folders/1KwJD7LsZYRJXgSWtp55T7qYstgfw44iy?usp=drive_link" TargetMode="External"/><Relationship Id="rId34" Type="http://schemas.openxmlformats.org/officeDocument/2006/relationships/hyperlink" Target="https://drive.google.com/drive/folders/1yWLZFTvIUkSqjdpGGQ-Ifm98CUwwypOK?usp=drive_link" TargetMode="External"/><Relationship Id="rId180" Type="http://schemas.openxmlformats.org/officeDocument/2006/relationships/hyperlink" Target="https://drive.google.com/drive/folders/1NhFFCSwORF9yiWsrTC8g186EhYxZSWcn?usp=drive_link" TargetMode="External"/><Relationship Id="rId37" Type="http://schemas.openxmlformats.org/officeDocument/2006/relationships/hyperlink" Target="https://drive.google.com/drive/folders/148QOCaqfyrTs0jf8zjhKwvHpl5AHDzaR?usp=drive_link" TargetMode="External"/><Relationship Id="rId176" Type="http://schemas.openxmlformats.org/officeDocument/2006/relationships/hyperlink" Target="https://drive.google.com/drive/folders/17JkNpHSdudIyY7UAP_c3Rqr0sooHyQ-L?usp=drive_link" TargetMode="External"/><Relationship Id="rId297" Type="http://schemas.openxmlformats.org/officeDocument/2006/relationships/hyperlink" Target="https://drive.google.com/drive/folders/1EvsTgRv3_llLk9hRJTItzG2yDXiDKlz-?usp=drive_link" TargetMode="External"/><Relationship Id="rId36" Type="http://schemas.openxmlformats.org/officeDocument/2006/relationships/hyperlink" Target="https://drive.google.com/drive/u/0/folders/1tK-SASSBalOcDLKyuy4yiecQj0FyRgtq" TargetMode="External"/><Relationship Id="rId175" Type="http://schemas.openxmlformats.org/officeDocument/2006/relationships/hyperlink" Target="https://drive.google.com/drive/folders/1B8n7GXeUgB2TAiLfSuDArS9UxLgr79GI?usp=drive_link" TargetMode="External"/><Relationship Id="rId296" Type="http://schemas.openxmlformats.org/officeDocument/2006/relationships/hyperlink" Target="https://drive.google.com/drive/folders/1bSUTA0nHweK0ZPGuXUVkokdKi1PATxXC?usp=drive_link" TargetMode="External"/><Relationship Id="rId39" Type="http://schemas.openxmlformats.org/officeDocument/2006/relationships/hyperlink" Target="https://drive.google.com/drive/folders/14GUhyshJKLctZ0-Z5mksZuyRfh3sp8cM?usp=drive_link" TargetMode="External"/><Relationship Id="rId174" Type="http://schemas.openxmlformats.org/officeDocument/2006/relationships/hyperlink" Target="https://drive.google.com/drive/folders/1-NGhcWN9yU8AnzIIO3nMubpU-EWTUFO3?usp=drive_link" TargetMode="External"/><Relationship Id="rId295" Type="http://schemas.openxmlformats.org/officeDocument/2006/relationships/hyperlink" Target="https://drive.google.com/drive/folders/12NCgV24LrW7AMfpzp5dJRs5RKdOnjbWV?usp=drive_link" TargetMode="External"/><Relationship Id="rId38" Type="http://schemas.openxmlformats.org/officeDocument/2006/relationships/hyperlink" Target="https://drive.google.com/drive/folders/1VQ12-3HspL2QzjHYGhGJ56A1NMx2Fv8X?usp=drive_link" TargetMode="External"/><Relationship Id="rId173" Type="http://schemas.openxmlformats.org/officeDocument/2006/relationships/hyperlink" Target="https://drive.google.com/drive/folders/1-ksNNZ4QZG4C7zn8u2RCCLx8wIcaqo2w?usp=drive_link" TargetMode="External"/><Relationship Id="rId294" Type="http://schemas.openxmlformats.org/officeDocument/2006/relationships/hyperlink" Target="https://drive.google.com/drive/folders/1n20TSgSbYD5G4aSbiQxDd0AgXXrzfReG?usp=drive_link" TargetMode="External"/><Relationship Id="rId179" Type="http://schemas.openxmlformats.org/officeDocument/2006/relationships/hyperlink" Target="https://drive.google.com/drive/folders/1TvwLBvzNSrQOSIFf1NZ5bvkofRBmBuXJ?usp=drive_link" TargetMode="External"/><Relationship Id="rId178" Type="http://schemas.openxmlformats.org/officeDocument/2006/relationships/hyperlink" Target="https://drive.google.com/drive/folders/1dHQczWLZi-hYt2OTQdP-8MlKP3Qip2fi?usp=drive_link" TargetMode="External"/><Relationship Id="rId299" Type="http://schemas.openxmlformats.org/officeDocument/2006/relationships/hyperlink" Target="https://drive.google.com/drive/folders/1CMUmTZLKQhPDJcIVQajw7yyUMN3jRI7v?usp=drive_link" TargetMode="External"/><Relationship Id="rId177" Type="http://schemas.openxmlformats.org/officeDocument/2006/relationships/hyperlink" Target="https://drive.google.com/drive/folders/19kBis4Z2qtDCP4EIAFd7paf2kki-teOo?usp=drive_link" TargetMode="External"/><Relationship Id="rId298" Type="http://schemas.openxmlformats.org/officeDocument/2006/relationships/hyperlink" Target="https://drive.google.com/drive/folders/1moMUeEjoAPALd9cUZ9rmoLY3OYHxo_8S?usp=drive_link" TargetMode="External"/><Relationship Id="rId20" Type="http://schemas.openxmlformats.org/officeDocument/2006/relationships/hyperlink" Target="https://drive.google.com/file/d/1_3pq-dO-XaAoLL_AGUSRD0tIvgS3EXUE/view?usp=drive_link" TargetMode="External"/><Relationship Id="rId22" Type="http://schemas.openxmlformats.org/officeDocument/2006/relationships/hyperlink" Target="https://drive.google.com/drive/folders/1IFP9QNmZa7S6mOSUtYadEv39pP-S1EUV?usp=drive_link" TargetMode="External"/><Relationship Id="rId21" Type="http://schemas.openxmlformats.org/officeDocument/2006/relationships/hyperlink" Target="https://drive.google.com/drive/folders/129a_xO5M4jV3TquP1VzNh8GHBlNofVcD?usp=drive_link" TargetMode="External"/><Relationship Id="rId24" Type="http://schemas.openxmlformats.org/officeDocument/2006/relationships/hyperlink" Target="https://drive.google.com/drive/folders/1tQ7nixKCzeHLtpBwsg1yoNcpH_YgU_Yf?usp=drive_link" TargetMode="External"/><Relationship Id="rId23" Type="http://schemas.openxmlformats.org/officeDocument/2006/relationships/hyperlink" Target="https://drive.google.com/drive/folders/1IFP9QNmZa7S6mOSUtYadEv39pP-S1EUV?usp=drive_link" TargetMode="External"/><Relationship Id="rId26" Type="http://schemas.openxmlformats.org/officeDocument/2006/relationships/hyperlink" Target="https://drive.google.com/drive/folders/1hnilCUEeJUTEku6J1aAqXCMN-dMQ5l2w?usp=drive_link" TargetMode="External"/><Relationship Id="rId25" Type="http://schemas.openxmlformats.org/officeDocument/2006/relationships/hyperlink" Target="https://drive.google.com/drive/folders/1tQ7nixKCzeHLtpBwsg1yoNcpH_YgU_Yf?usp=drive_link" TargetMode="External"/><Relationship Id="rId28" Type="http://schemas.openxmlformats.org/officeDocument/2006/relationships/hyperlink" Target="https://drive.google.com/drive/folders/1BSxLTDgNvo1mDinZSPfTXAP9azJQ8H74?usp=drive_link" TargetMode="External"/><Relationship Id="rId27" Type="http://schemas.openxmlformats.org/officeDocument/2006/relationships/hyperlink" Target="https://drive.google.com/drive/folders/1hnilCUEeJUTEku6J1aAqXCMN-dMQ5l2w?usp=drive_link" TargetMode="External"/><Relationship Id="rId29" Type="http://schemas.openxmlformats.org/officeDocument/2006/relationships/hyperlink" Target="https://drive.google.com/drive/folders/1BpuN5sGocv7m86_eyEWOBGJ6w2yu1eDg?usp=drive_link" TargetMode="External"/><Relationship Id="rId11" Type="http://schemas.openxmlformats.org/officeDocument/2006/relationships/hyperlink" Target="https://drive.google.com/drive/folders/1jFABZi_0jt_oaLOhIHil8OaYIFRTMUCE?usp=drive_link" TargetMode="External"/><Relationship Id="rId10" Type="http://schemas.openxmlformats.org/officeDocument/2006/relationships/hyperlink" Target="https://drive.google.com/file/d/1B_IX7lYikNlfRqiAnF15EJvXniwXeaHM/view?usp=sharing" TargetMode="External"/><Relationship Id="rId13" Type="http://schemas.openxmlformats.org/officeDocument/2006/relationships/hyperlink" Target="https://drive.google.com/drive/folders/12c72wl4QUDHviCbIbNch-kadKvYcvT76?usp=drive_link" TargetMode="External"/><Relationship Id="rId12" Type="http://schemas.openxmlformats.org/officeDocument/2006/relationships/hyperlink" Target="https://drive.google.com/file/d/1yeGSiBjT982N7yP2HsZsvMSjP97i_L9N/view?usp=share_link" TargetMode="External"/><Relationship Id="rId15" Type="http://schemas.openxmlformats.org/officeDocument/2006/relationships/hyperlink" Target="https://drive.google.com/drive/folders/126fd07J2Q5OWHd3ehCB_Q0AQSmAtmMLy?usp=drive_link" TargetMode="External"/><Relationship Id="rId198" Type="http://schemas.openxmlformats.org/officeDocument/2006/relationships/hyperlink" Target="https://drive.google.com/drive/folders/1vmvsM1bK5S0BEAM8mNYQfhUQBvs-Bmy_?usp=drive_link" TargetMode="External"/><Relationship Id="rId14" Type="http://schemas.openxmlformats.org/officeDocument/2006/relationships/hyperlink" Target="https://drive.google.com/drive/folders/14oFyIPBtFgFlG03iiJSNmqNR561tXbXa?usp=sharing" TargetMode="External"/><Relationship Id="rId197" Type="http://schemas.openxmlformats.org/officeDocument/2006/relationships/hyperlink" Target="https://drive.google.com/drive/folders/1CmMlXZVLXqqYztMIKd8z5vTL0ccnpD6N?usp=drive_link" TargetMode="External"/><Relationship Id="rId17" Type="http://schemas.openxmlformats.org/officeDocument/2006/relationships/hyperlink" Target="https://drive.google.com/drive/folders/1BJN_Z73b38MvdFAKyN-_jKhiWgVV-gi9?usp=drive_link" TargetMode="External"/><Relationship Id="rId196" Type="http://schemas.openxmlformats.org/officeDocument/2006/relationships/hyperlink" Target="https://drive.google.com/drive/folders/1elqfk6FHZ4_ogcpbE2pmTuWsbmJaGkAN?usp=drive_link" TargetMode="External"/><Relationship Id="rId16" Type="http://schemas.openxmlformats.org/officeDocument/2006/relationships/hyperlink" Target="https://drive.google.com/drive/folders/1BcLPJekPi1JqQasVlc5nLAZSYgb3XVwn?usp=drive_link" TargetMode="External"/><Relationship Id="rId195" Type="http://schemas.openxmlformats.org/officeDocument/2006/relationships/hyperlink" Target="https://drive.google.com/drive/folders/1KeMtKTBmiid-vR59n3FG_P8jhghR_GDk?usp=drive_link" TargetMode="External"/><Relationship Id="rId19" Type="http://schemas.openxmlformats.org/officeDocument/2006/relationships/hyperlink" Target="https://drive.google.com/drive/folders/1oTstdPGcoA2OErYCIJVcZeffXC4fg7UJ?usp=drive_link" TargetMode="External"/><Relationship Id="rId18" Type="http://schemas.openxmlformats.org/officeDocument/2006/relationships/hyperlink" Target="https://drive.google.com/drive/folders/1u9XQr6meaKQYP4nwzeZrGLsnFKsc7N4R?usp=drive_link" TargetMode="External"/><Relationship Id="rId199" Type="http://schemas.openxmlformats.org/officeDocument/2006/relationships/hyperlink" Target="https://drive.google.com/drive/folders/1twlVmtM6mVahSJ52xut0gfxhMPXNURaO?usp=drive_link" TargetMode="External"/><Relationship Id="rId84" Type="http://schemas.openxmlformats.org/officeDocument/2006/relationships/hyperlink" Target="https://drive.google.com/file/d/1PqU-V7qDXpQ628QWUa89sbW5zIOu3QDn/view?usp=share_link" TargetMode="External"/><Relationship Id="rId83" Type="http://schemas.openxmlformats.org/officeDocument/2006/relationships/hyperlink" Target="https://drive.google.com/drive/folders/1vdB5P6Xfgs8dinuce-gKYyUpTMzbNtMW?usp=drive_link" TargetMode="External"/><Relationship Id="rId86" Type="http://schemas.openxmlformats.org/officeDocument/2006/relationships/hyperlink" Target="https://drive.google.com/file/d/1aAGGwlwR9I9kWJKCMkyOgjN9u_g7mZ28/view?usp=sharing" TargetMode="External"/><Relationship Id="rId85" Type="http://schemas.openxmlformats.org/officeDocument/2006/relationships/hyperlink" Target="https://drive.google.com/drive/folders/1tuydN2vrvE70VdN3RbT3_S9YiZ3hbbkz?usp=drive_link" TargetMode="External"/><Relationship Id="rId88" Type="http://schemas.openxmlformats.org/officeDocument/2006/relationships/hyperlink" Target="https://drive.google.com/file/d/11jwNuBYahL157tIn5-kNW_Y6tzuggpfM/view?usp=sharing" TargetMode="External"/><Relationship Id="rId150" Type="http://schemas.openxmlformats.org/officeDocument/2006/relationships/hyperlink" Target="https://drive.google.com/drive/folders/1a0MUuB8rqwXn8kwQ3TJ4802X5d3gI1-l" TargetMode="External"/><Relationship Id="rId271" Type="http://schemas.openxmlformats.org/officeDocument/2006/relationships/hyperlink" Target="https://drive.google.com/drive/folders/1bkJbqheE2qUEN940i31TenkpiBsaFVa2?usp=drive_link" TargetMode="External"/><Relationship Id="rId87" Type="http://schemas.openxmlformats.org/officeDocument/2006/relationships/hyperlink" Target="https://drive.google.com/drive/folders/12N1IMILdkYNDs9sTisW0b_LJp4LooqUu?usp=drive_link" TargetMode="External"/><Relationship Id="rId270" Type="http://schemas.openxmlformats.org/officeDocument/2006/relationships/hyperlink" Target="https://drive.google.com/drive/folders/1tbdge4Wp9A7BkehYs0741UG_cGEyL5Cc?usp=drive_link" TargetMode="External"/><Relationship Id="rId89" Type="http://schemas.openxmlformats.org/officeDocument/2006/relationships/hyperlink" Target="https://drive.google.com/drive/folders/14LIZP09F947YkYvjnHsxKQBmSsnFw-BM?usp=drive_link" TargetMode="External"/><Relationship Id="rId80" Type="http://schemas.openxmlformats.org/officeDocument/2006/relationships/hyperlink" Target="https://drive.google.com/drive/folders/13SolS_cPyyg1MObE21mdRcNhEUn--G71?usp=drive_link" TargetMode="External"/><Relationship Id="rId82" Type="http://schemas.openxmlformats.org/officeDocument/2006/relationships/hyperlink" Target="https://drive.google.com/file/d/1fUSVLNdNnx-53-u-F7hX4hqVIoqbVCa9/view?usp=share_link" TargetMode="External"/><Relationship Id="rId81" Type="http://schemas.openxmlformats.org/officeDocument/2006/relationships/hyperlink" Target="https://drive.google.com/drive/folders/1smRsPnnlqYg4RDxq-lG8i5oKOmYQ6AKt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drive/folders/1hhv9HvdB0nLxmN6kMit0w42WvL4KQaB9?usp=drive_link" TargetMode="External"/><Relationship Id="rId4" Type="http://schemas.openxmlformats.org/officeDocument/2006/relationships/hyperlink" Target="https://drive.google.com/drive/folders/1g56xG-1-AB21cIw5Ah89BjdWfbMV0cUb?usp=sharing" TargetMode="External"/><Relationship Id="rId148" Type="http://schemas.openxmlformats.org/officeDocument/2006/relationships/hyperlink" Target="https://drive.google.com/drive/folders/1dMZ3O1Lh-pXUByu5cCYscLXEGfCh95-E" TargetMode="External"/><Relationship Id="rId269" Type="http://schemas.openxmlformats.org/officeDocument/2006/relationships/hyperlink" Target="https://drive.google.com/drive/folders/1aQ5aqMSZJNFR3NnYfhV1fJBGqMdBID2g?usp=drive_link" TargetMode="External"/><Relationship Id="rId9" Type="http://schemas.openxmlformats.org/officeDocument/2006/relationships/hyperlink" Target="https://drive.google.com/drive/folders/12A7kCqX1SrMd6cD_li5yjiqs9WPPxlT5?usp=drive_link" TargetMode="External"/><Relationship Id="rId143" Type="http://schemas.openxmlformats.org/officeDocument/2006/relationships/hyperlink" Target="https://drive.google.com/drive/folders/1CmoR8Q_q7u5b9k7ol0IZngR5pNSNrt_Q?usp=drive_link" TargetMode="External"/><Relationship Id="rId264" Type="http://schemas.openxmlformats.org/officeDocument/2006/relationships/hyperlink" Target="https://drive.google.com/drive/folders/1L3KHrhSmopM0KB_M4hs4e4oEVKP4OmFw?usp=drive_link" TargetMode="External"/><Relationship Id="rId142" Type="http://schemas.openxmlformats.org/officeDocument/2006/relationships/hyperlink" Target="https://drive.google.com/drive/folders/1EvTwZwPyqn7nSwnmu7RLMbRPzCWSU0Ev?usp=drive_link" TargetMode="External"/><Relationship Id="rId263" Type="http://schemas.openxmlformats.org/officeDocument/2006/relationships/hyperlink" Target="https://drive.google.com/drive/folders/10-v3rVrZ3zx1kfqL8sjM_95MNvp3Ucn5?usp=drive_link" TargetMode="External"/><Relationship Id="rId141" Type="http://schemas.openxmlformats.org/officeDocument/2006/relationships/hyperlink" Target="https://drive.google.com/drive/folders/1BnmbvR7ymJ6I-6unDq8m1FMITU1hSDXZ?usp=drive_link" TargetMode="External"/><Relationship Id="rId262" Type="http://schemas.openxmlformats.org/officeDocument/2006/relationships/hyperlink" Target="https://drive.google.com/drive/folders/1kNxDGEbgGK3m3jGjxwp0Pw7E2O_mDtm_?usp=drive_link" TargetMode="External"/><Relationship Id="rId140" Type="http://schemas.openxmlformats.org/officeDocument/2006/relationships/hyperlink" Target="https://drive.google.com/drive/folders/1nHjNDnjrrJBHvtFR-zpLgJN2PzjRe1xI" TargetMode="External"/><Relationship Id="rId261" Type="http://schemas.openxmlformats.org/officeDocument/2006/relationships/hyperlink" Target="https://drive.google.com/drive/folders/1nj7Grw4ma8D4m84dgaKnYE2GJINaR89q?usp=drive_link" TargetMode="External"/><Relationship Id="rId5" Type="http://schemas.openxmlformats.org/officeDocument/2006/relationships/hyperlink" Target="https://drive.google.com/drive/folders/1227Ay0HC-3MmxdUYPTEJWqzfXnFb3-1_?usp=drive_link" TargetMode="External"/><Relationship Id="rId147" Type="http://schemas.openxmlformats.org/officeDocument/2006/relationships/hyperlink" Target="https://drive.google.com/drive/folders/1BruSUkG2-dmCoHU7-IHDEVPjVPXFjCIe?usp=drive_link" TargetMode="External"/><Relationship Id="rId268" Type="http://schemas.openxmlformats.org/officeDocument/2006/relationships/hyperlink" Target="https://drive.google.com/drive/folders/1YDCAg5NiG1pQ0VBdVvvwyFeic0gvF6YM?usp=drive_link" TargetMode="External"/><Relationship Id="rId6" Type="http://schemas.openxmlformats.org/officeDocument/2006/relationships/hyperlink" Target="https://drive.google.com/file/d/1Wzp5LuQOA-BMsOucc5eqXPzP63KQiClc/view?usp=sharing" TargetMode="External"/><Relationship Id="rId146" Type="http://schemas.openxmlformats.org/officeDocument/2006/relationships/hyperlink" Target="https://drive.google.com/drive/folders/1BruSUkG2-dmCoHU7-IHDEVPjVPXFjCIe" TargetMode="External"/><Relationship Id="rId267" Type="http://schemas.openxmlformats.org/officeDocument/2006/relationships/hyperlink" Target="https://drive.google.com/drive/folders/1Irn3HHKq6nj-wqatPmCZWXt90MEDEdIH?usp=drive_link" TargetMode="External"/><Relationship Id="rId7" Type="http://schemas.openxmlformats.org/officeDocument/2006/relationships/hyperlink" Target="https://drive.google.com/drive/folders/1zmTQ8spQpmPVmuR0WJj2A074_WDtOTpl?usp=drive_link" TargetMode="External"/><Relationship Id="rId145" Type="http://schemas.openxmlformats.org/officeDocument/2006/relationships/hyperlink" Target="https://drive.google.com/drive/folders/1nu1T6TAMVHkme28L10k73a7kX8HzF4NJ?usp=drive_link" TargetMode="External"/><Relationship Id="rId266" Type="http://schemas.openxmlformats.org/officeDocument/2006/relationships/hyperlink" Target="https://drive.google.com/drive/folders/19jTvOsxhUkPAeiPBoDT6vXtlnDi8FIFR?usp=drive_link" TargetMode="External"/><Relationship Id="rId8" Type="http://schemas.openxmlformats.org/officeDocument/2006/relationships/hyperlink" Target="https://drive.google.com/drive/folders/1jZw1h3XIBR8IJglSciJKzz0t6wLROmlO?usp=drive_link" TargetMode="External"/><Relationship Id="rId144" Type="http://schemas.openxmlformats.org/officeDocument/2006/relationships/hyperlink" Target="https://drive.google.com/drive/folders/1JEWcB89y3CCzPoMa-MQznZ8CDV2LL-Wg" TargetMode="External"/><Relationship Id="rId265" Type="http://schemas.openxmlformats.org/officeDocument/2006/relationships/hyperlink" Target="https://drive.google.com/drive/folders/1aD9ROV3ly-Xez-YHOzAyH05vewIGXkuo?usp=drive_link" TargetMode="External"/><Relationship Id="rId73" Type="http://schemas.openxmlformats.org/officeDocument/2006/relationships/hyperlink" Target="https://drive.google.com/drive/folders/1VEckYRAGroY1r3ZnXHsB0N9u2O8sDPXd?usp=drive_link" TargetMode="External"/><Relationship Id="rId72" Type="http://schemas.openxmlformats.org/officeDocument/2006/relationships/hyperlink" Target="https://drive.google.com/drive/folders/14c5-9Lafak28kPxxrMMocbf-phLIPRcU?usp=sharing" TargetMode="External"/><Relationship Id="rId75" Type="http://schemas.openxmlformats.org/officeDocument/2006/relationships/hyperlink" Target="https://drive.google.com/drive/folders/18VkXBj1g9-ewgjsqPcOLaskIe2sJYUaR?usp=drive_link" TargetMode="External"/><Relationship Id="rId74" Type="http://schemas.openxmlformats.org/officeDocument/2006/relationships/hyperlink" Target="https://drive.google.com/drive/folders/10jIqtrzXzOXWOvh3m8Y-Zu5a6rlR2YCx?usp=drive_link" TargetMode="External"/><Relationship Id="rId77" Type="http://schemas.openxmlformats.org/officeDocument/2006/relationships/hyperlink" Target="https://drive.google.com/drive/folders/12y8WppvgyBqvLhTjVDHcea7rJOJpOe0X?usp=drive_link" TargetMode="External"/><Relationship Id="rId260" Type="http://schemas.openxmlformats.org/officeDocument/2006/relationships/hyperlink" Target="https://drive.google.com/drive/folders/1MscCMHO-lNLGHoNFhM5jGTOcajqR-g3g?usp=drive_link" TargetMode="External"/><Relationship Id="rId76" Type="http://schemas.openxmlformats.org/officeDocument/2006/relationships/hyperlink" Target="https://drive.google.com/drive/folders/1U05mPsAzMVS16jS1561FL0ck-N1LwmDq?usp=drive_link" TargetMode="External"/><Relationship Id="rId79" Type="http://schemas.openxmlformats.org/officeDocument/2006/relationships/hyperlink" Target="https://drive.google.com/drive/folders/1K9kdahj6v7nYe68aliousUj_7tgxHVSe?usp=drive_link" TargetMode="External"/><Relationship Id="rId78" Type="http://schemas.openxmlformats.org/officeDocument/2006/relationships/hyperlink" Target="https://drive.google.com/drive/folders/1FA4TspJdyC7qv_ipg6jG9xxDDErbaRBx?usp=drive_link" TargetMode="External"/><Relationship Id="rId71" Type="http://schemas.openxmlformats.org/officeDocument/2006/relationships/hyperlink" Target="https://drive.google.com/drive/folders/1Ny9fC0zV86ZqWaNwXKXCEfryrm6Bkrzd?usp=drive_link" TargetMode="External"/><Relationship Id="rId70" Type="http://schemas.openxmlformats.org/officeDocument/2006/relationships/hyperlink" Target="https://drive.google.com/drive/folders/1f7paif48d2IAj1CZCYFmdOLaorzKYUpX?usp=sharing" TargetMode="External"/><Relationship Id="rId139" Type="http://schemas.openxmlformats.org/officeDocument/2006/relationships/hyperlink" Target="https://drive.google.com/drive/folders/1QCGugflkwvkq-bUCCwhxu9l301tUcLml?usp=drive_link" TargetMode="External"/><Relationship Id="rId138" Type="http://schemas.openxmlformats.org/officeDocument/2006/relationships/hyperlink" Target="https://drive.google.com/drive/folders/1prUj-Ro7Y64OB9UW9XWpyCAQ3QX_5HCf" TargetMode="External"/><Relationship Id="rId259" Type="http://schemas.openxmlformats.org/officeDocument/2006/relationships/hyperlink" Target="https://drive.google.com/drive/folders/1w_DC3j17ehpNLHxcmkLmVQq2mQiLWki-?usp=drive_link" TargetMode="External"/><Relationship Id="rId137" Type="http://schemas.openxmlformats.org/officeDocument/2006/relationships/hyperlink" Target="https://drive.google.com/drive/folders/1hQEZzsMfR_5gWxw6hWJ6IcLY05GrgehF?usp=drive_link" TargetMode="External"/><Relationship Id="rId258" Type="http://schemas.openxmlformats.org/officeDocument/2006/relationships/hyperlink" Target="https://drive.google.com/drive/folders/12VTmC-pGaOmcqE-zKyIOLXG02LAbnl4N?usp=drive_link" TargetMode="External"/><Relationship Id="rId132" Type="http://schemas.openxmlformats.org/officeDocument/2006/relationships/hyperlink" Target="https://drive.google.com/drive/folders/1-e1z3tkFBuJf-K6OrdcMzrKAyMqEPHne?usp=drive_link" TargetMode="External"/><Relationship Id="rId253" Type="http://schemas.openxmlformats.org/officeDocument/2006/relationships/hyperlink" Target="https://drive.google.com/drive/folders/1lIvQg7ro4gZXj_krfZzzRyvze1O-T5R5?usp=drive_link" TargetMode="External"/><Relationship Id="rId131" Type="http://schemas.openxmlformats.org/officeDocument/2006/relationships/hyperlink" Target="https://drive.google.com/drive/folders/1uHo-NXQ74dBh_6e0W7IUD16GZDUqURX_?usp=drive_link" TargetMode="External"/><Relationship Id="rId252" Type="http://schemas.openxmlformats.org/officeDocument/2006/relationships/hyperlink" Target="https://drive.google.com/drive/folders/1UfBR0t8xOX1QVxkLQfknXWcLJrPZFEKC?usp=drive_link" TargetMode="External"/><Relationship Id="rId130" Type="http://schemas.openxmlformats.org/officeDocument/2006/relationships/hyperlink" Target="https://drive.google.com/drive/folders/1vP7vzsMzSZefgNYThHHXZ5YswJYfpzw0?usp=drive_link" TargetMode="External"/><Relationship Id="rId251" Type="http://schemas.openxmlformats.org/officeDocument/2006/relationships/hyperlink" Target="https://drive.google.com/drive/folders/1i63TjGxXE-p1ObreFuuTyhx1mXiEXaHM?usp=drive_link" TargetMode="External"/><Relationship Id="rId250" Type="http://schemas.openxmlformats.org/officeDocument/2006/relationships/hyperlink" Target="https://drive.google.com/drive/folders/1FXOGNqVwV5v4xM1k9VR24qb5UZF067Ru?usp=drive_link" TargetMode="External"/><Relationship Id="rId136" Type="http://schemas.openxmlformats.org/officeDocument/2006/relationships/hyperlink" Target="https://drive.google.com/drive/folders/1jle0BK3n6GavYjSfPGXwPyJf38RhmJgK" TargetMode="External"/><Relationship Id="rId257" Type="http://schemas.openxmlformats.org/officeDocument/2006/relationships/hyperlink" Target="https://drive.google.com/drive/folders/1YiVBJOrN4pG0Lh_suH4Aa3IpiCIqyVy_?usp=drive_link" TargetMode="External"/><Relationship Id="rId135" Type="http://schemas.openxmlformats.org/officeDocument/2006/relationships/hyperlink" Target="https://drive.google.com/drive/folders/1KmZN3IUWWrURt8uGPEFFwHgB_1vHE1OF?usp=drive_link" TargetMode="External"/><Relationship Id="rId256" Type="http://schemas.openxmlformats.org/officeDocument/2006/relationships/hyperlink" Target="https://drive.google.com/drive/folders/1aCyFy3m7tzdCl6Ifxbx-fWrIujYpvAGR?usp=drive_link" TargetMode="External"/><Relationship Id="rId134" Type="http://schemas.openxmlformats.org/officeDocument/2006/relationships/hyperlink" Target="https://drive.google.com/drive/folders/1SGkxw3lgfhGDsoUZVkFK3qPiUE2vaG86" TargetMode="External"/><Relationship Id="rId255" Type="http://schemas.openxmlformats.org/officeDocument/2006/relationships/hyperlink" Target="https://drive.google.com/drive/folders/1lXJiNDnzmJaSnmP5PyqLZo0oH8j5ZdV0?usp=drive_link" TargetMode="External"/><Relationship Id="rId133" Type="http://schemas.openxmlformats.org/officeDocument/2006/relationships/hyperlink" Target="https://drive.google.com/drive/folders/1fVI_ge653-BuzJgK1Vm-36r1VhKKw7ty?usp=drive_link" TargetMode="External"/><Relationship Id="rId254" Type="http://schemas.openxmlformats.org/officeDocument/2006/relationships/hyperlink" Target="https://drive.google.com/drive/folders/1j15Siz2_1n2bkI_DWnkBMdzPjB7RYE9v?usp=drive_link" TargetMode="External"/><Relationship Id="rId62" Type="http://schemas.openxmlformats.org/officeDocument/2006/relationships/hyperlink" Target="https://drive.google.com/drive/folders/1lfDffSH4yqbNxsXX_M0pEODvYXBDJpp0?usp=drive_link" TargetMode="External"/><Relationship Id="rId61" Type="http://schemas.openxmlformats.org/officeDocument/2006/relationships/hyperlink" Target="https://drive.google.com/drive/folders/1lfDffSH4yqbNxsXX_M0pEODvYXBDJpp0?usp=drive_link" TargetMode="External"/><Relationship Id="rId64" Type="http://schemas.openxmlformats.org/officeDocument/2006/relationships/hyperlink" Target="https://drive.google.com/drive/folders/1GIEc1q33QlTDGCUTegZ93VL23HQnGjDR?usp=drive_link" TargetMode="External"/><Relationship Id="rId63" Type="http://schemas.openxmlformats.org/officeDocument/2006/relationships/hyperlink" Target="https://drive.google.com/drive/folders/1jO8QsOgMdYgxmx_pY5tRK4zsJZIATb5C?usp=drive_link" TargetMode="External"/><Relationship Id="rId66" Type="http://schemas.openxmlformats.org/officeDocument/2006/relationships/hyperlink" Target="https://drive.google.com/drive/folders/1IEwQ3q4QoHjdg7mUoPZUHO-CqjQH7dOd?usp=drive_link" TargetMode="External"/><Relationship Id="rId172" Type="http://schemas.openxmlformats.org/officeDocument/2006/relationships/hyperlink" Target="https://drive.google.com/drive/folders/1nWS5d_kdeZtt3d1n7NoGOlEyOWprVoQJ?usp=drive_link" TargetMode="External"/><Relationship Id="rId293" Type="http://schemas.openxmlformats.org/officeDocument/2006/relationships/hyperlink" Target="https://drive.google.com/drive/folders/1XMPbFSZ_64xKKW-5tkl8zgIDbZyFCIWc?usp=drive_link" TargetMode="External"/><Relationship Id="rId65" Type="http://schemas.openxmlformats.org/officeDocument/2006/relationships/hyperlink" Target="https://drive.google.com/drive/folders/1nYTaeXYYBl8aNqP4KPak5TTKS02y2AQn?usp=drive_link" TargetMode="External"/><Relationship Id="rId171" Type="http://schemas.openxmlformats.org/officeDocument/2006/relationships/hyperlink" Target="https://drive.google.com/drive/folders/1gG6i5hXTeVq-oUYol-fAromObEwUf3dn?usp=drive_link" TargetMode="External"/><Relationship Id="rId292" Type="http://schemas.openxmlformats.org/officeDocument/2006/relationships/hyperlink" Target="https://drive.google.com/drive/folders/1h5ukiLQzzHXDr39X30zSVx8m01cl6gM0?usp=drive_link" TargetMode="External"/><Relationship Id="rId68" Type="http://schemas.openxmlformats.org/officeDocument/2006/relationships/hyperlink" Target="https://drive.google.com/drive/folders/1zqKZTWX6UqhIoDA9CL1Vrf217TIRmiYg?usp=sharing" TargetMode="External"/><Relationship Id="rId170" Type="http://schemas.openxmlformats.org/officeDocument/2006/relationships/hyperlink" Target="https://drive.google.com/drive/folders/1nddQPw0Q0wJaNswgllHBq-EuFR8eBoOm?usp=drive_link" TargetMode="External"/><Relationship Id="rId291" Type="http://schemas.openxmlformats.org/officeDocument/2006/relationships/hyperlink" Target="https://drive.google.com/drive/folders/1cw3xD6N319-n9gcnQknfkrSgYfcUOmLu?usp=drive_link" TargetMode="External"/><Relationship Id="rId67" Type="http://schemas.openxmlformats.org/officeDocument/2006/relationships/hyperlink" Target="https://drive.google.com/drive/folders/1hP4qr09FHRfRS2CvP6BSaiJCIOtdE4c7?usp=sharing" TargetMode="External"/><Relationship Id="rId290" Type="http://schemas.openxmlformats.org/officeDocument/2006/relationships/hyperlink" Target="https://drive.google.com/drive/folders/1PCCEFs-bXoeOutdRb3G6ZhYzT9wUBzTJ?usp=drive_link" TargetMode="External"/><Relationship Id="rId60" Type="http://schemas.openxmlformats.org/officeDocument/2006/relationships/hyperlink" Target="https://drive.google.com/drive/folders/1ZU-QFcT61CL0BxRpczKJPqGGY5iduDCp?usp=drive_link" TargetMode="External"/><Relationship Id="rId165" Type="http://schemas.openxmlformats.org/officeDocument/2006/relationships/hyperlink" Target="https://drive.google.com/drive/folders/127UY1N-Mw85fBpltQ-dO5C324_9MBcYZ?usp=drive_link" TargetMode="External"/><Relationship Id="rId286" Type="http://schemas.openxmlformats.org/officeDocument/2006/relationships/hyperlink" Target="https://drive.google.com/drive/folders/11Fcl9rNtyeEKmSUpwNRo3tQUaMcLGwAk?usp=drive_link" TargetMode="External"/><Relationship Id="rId69" Type="http://schemas.openxmlformats.org/officeDocument/2006/relationships/hyperlink" Target="https://drive.google.com/drive/folders/10hP2ZwuQDeKybU_TXglo21Az81YUvCH_?usp=drive_link" TargetMode="External"/><Relationship Id="rId164" Type="http://schemas.openxmlformats.org/officeDocument/2006/relationships/hyperlink" Target="https://drive.google.com/drive/folders/1x9rMwWm04qPSxpjSy1KzJ3VyQIZyr8CM?usp=drive_link" TargetMode="External"/><Relationship Id="rId285" Type="http://schemas.openxmlformats.org/officeDocument/2006/relationships/hyperlink" Target="https://drive.google.com/drive/folders/1NkS4tCqdwFM6nAOHrYe0Pb_lXeuSZYJV?usp=drive_link" TargetMode="External"/><Relationship Id="rId163" Type="http://schemas.openxmlformats.org/officeDocument/2006/relationships/hyperlink" Target="https://drive.google.com/drive/folders/1Bb0_oEGPmZd3axm31qBY9bZli-x14ZtU?usp=drive_link" TargetMode="External"/><Relationship Id="rId284" Type="http://schemas.openxmlformats.org/officeDocument/2006/relationships/hyperlink" Target="https://drive.google.com/drive/folders/1YnWGfTuAF8F-BsfUjm_rE8hyPZ2pXB20?usp=drive_link" TargetMode="External"/><Relationship Id="rId162" Type="http://schemas.openxmlformats.org/officeDocument/2006/relationships/hyperlink" Target="https://drive.google.com/drive/folders/11DrxWDVIevqQavhVbkOryZ_ZH8DRLO43?usp=sharing" TargetMode="External"/><Relationship Id="rId283" Type="http://schemas.openxmlformats.org/officeDocument/2006/relationships/hyperlink" Target="https://drive.google.com/drive/folders/1q4iv9uubzvhBbOsEVdbLqJlY7UqFChSo?usp=drive_link" TargetMode="External"/><Relationship Id="rId169" Type="http://schemas.openxmlformats.org/officeDocument/2006/relationships/hyperlink" Target="https://drive.google.com/drive/folders/1Jl3sET_HuueODpA_T2COsbMzrQNg9feR?usp=drive_link" TargetMode="External"/><Relationship Id="rId168" Type="http://schemas.openxmlformats.org/officeDocument/2006/relationships/hyperlink" Target="https://drive.google.com/drive/folders/12cxzD7AtEr1_L-jKkhMt1Xcapcmozi8g?usp=drive_link" TargetMode="External"/><Relationship Id="rId289" Type="http://schemas.openxmlformats.org/officeDocument/2006/relationships/hyperlink" Target="https://drive.google.com/drive/folders/1W5gFQ6T8GdwvhXLANC7UDxI4wZNcZg2D?usp=drive_link" TargetMode="External"/><Relationship Id="rId167" Type="http://schemas.openxmlformats.org/officeDocument/2006/relationships/hyperlink" Target="https://drive.google.com/drive/folders/1j8zQewyqEJBxX1U6BtW1JlJ3JjT09f66?usp=drive_link" TargetMode="External"/><Relationship Id="rId288" Type="http://schemas.openxmlformats.org/officeDocument/2006/relationships/hyperlink" Target="https://drive.google.com/drive/folders/1HfbLqiu_H5s5J0PTxQxv51t-A4nu4b9S?usp=drive_link" TargetMode="External"/><Relationship Id="rId166" Type="http://schemas.openxmlformats.org/officeDocument/2006/relationships/hyperlink" Target="https://drive.google.com/drive/folders/1CL3AP3swsm5ECw2U-ObMjbX329t7-i3H?usp=drive_link" TargetMode="External"/><Relationship Id="rId287" Type="http://schemas.openxmlformats.org/officeDocument/2006/relationships/hyperlink" Target="https://drive.google.com/drive/folders/1j5b4nwak3nN5OkS2sonWDv2IeQtQpjC2?usp=drive_link" TargetMode="External"/><Relationship Id="rId51" Type="http://schemas.openxmlformats.org/officeDocument/2006/relationships/hyperlink" Target="https://drive.google.com/drive/folders/1KF4StVCa_ypa4xK7gGRFZyMe84N7Bo8o?usp=drive_link" TargetMode="External"/><Relationship Id="rId50" Type="http://schemas.openxmlformats.org/officeDocument/2006/relationships/hyperlink" Target="https://drive.google.com/drive/folders/1aaS0dQoEjkdj7E7KQDsuPBvNaPbTfhln?usp=drive_link" TargetMode="External"/><Relationship Id="rId53" Type="http://schemas.openxmlformats.org/officeDocument/2006/relationships/hyperlink" Target="https://drive.google.com/drive/folders/1_j4obFhoDOf0SWk035Eh9AX6BioxG1fe?usp=drive_link" TargetMode="External"/><Relationship Id="rId52" Type="http://schemas.openxmlformats.org/officeDocument/2006/relationships/hyperlink" Target="https://drive.google.com/drive/folders/18CxUl5M5AmHkVxOzFRdCnuZuMntPIoP_?usp=drive_link" TargetMode="External"/><Relationship Id="rId55" Type="http://schemas.openxmlformats.org/officeDocument/2006/relationships/hyperlink" Target="https://drive.google.com/drive/folders/1fxr-pLbynlTk6fbtM9sm_uvnci52ptsJ?usp=drive_link" TargetMode="External"/><Relationship Id="rId161" Type="http://schemas.openxmlformats.org/officeDocument/2006/relationships/hyperlink" Target="https://drive.google.com/drive/folders/1r-n1Cz9qFGpJ6qHaH4UhD1iIMYvckl2h?usp=drive_link" TargetMode="External"/><Relationship Id="rId282" Type="http://schemas.openxmlformats.org/officeDocument/2006/relationships/hyperlink" Target="https://drive.google.com/drive/folders/1vYhou4Rh06vzbjubAyoBItq39uJsZKPF?usp=drive_link" TargetMode="External"/><Relationship Id="rId54" Type="http://schemas.openxmlformats.org/officeDocument/2006/relationships/hyperlink" Target="https://drive.google.com/drive/folders/1XGv9m8EA8qiBiNado0viqIgq-7dUyBxU?usp=drive_link" TargetMode="External"/><Relationship Id="rId160" Type="http://schemas.openxmlformats.org/officeDocument/2006/relationships/hyperlink" Target="https://drive.google.com/drive/folders/1NfdNz_k1O7FO_8HYMT2-nw5OYK7pnj_W?usp=drive_link" TargetMode="External"/><Relationship Id="rId281" Type="http://schemas.openxmlformats.org/officeDocument/2006/relationships/hyperlink" Target="https://drive.google.com/drive/folders/1vYhou4Rh06vzbjubAyoBItq39uJsZKPF?usp=drive_link" TargetMode="External"/><Relationship Id="rId57" Type="http://schemas.openxmlformats.org/officeDocument/2006/relationships/hyperlink" Target="https://drive.google.com/drive/folders/1022qr4mZlakU8R8nboXiNmcG72ZEnNUG?usp=drive_link" TargetMode="External"/><Relationship Id="rId280" Type="http://schemas.openxmlformats.org/officeDocument/2006/relationships/hyperlink" Target="https://drive.google.com/drive/folders/1HrRoC-Y6dfRooxY6Ggb_J3XZR_DdhbLd?usp=drive_link" TargetMode="External"/><Relationship Id="rId56" Type="http://schemas.openxmlformats.org/officeDocument/2006/relationships/hyperlink" Target="https://drive.google.com/drive/folders/1MtwALAl9agJVWKkHBaGV9tge9FaIdK1r?usp=drive_link" TargetMode="External"/><Relationship Id="rId159" Type="http://schemas.openxmlformats.org/officeDocument/2006/relationships/hyperlink" Target="https://drive.google.com/drive/folders/1jXSs9YTuzIfn1TKfYpaq_NLAba9HtlB3?usp=drive_link" TargetMode="External"/><Relationship Id="rId59" Type="http://schemas.openxmlformats.org/officeDocument/2006/relationships/hyperlink" Target="https://drive.google.com/drive/folders/1S9Ib9iQnwwVZaCMw1UkMmKoKRy6vHtYg?usp=drive_link" TargetMode="External"/><Relationship Id="rId154" Type="http://schemas.openxmlformats.org/officeDocument/2006/relationships/hyperlink" Target="https://drive.google.com/drive/folders/1eh-n7tv6P5jGjcDcBIEGX2L5kBkrh-kS?usp=drive_link" TargetMode="External"/><Relationship Id="rId275" Type="http://schemas.openxmlformats.org/officeDocument/2006/relationships/hyperlink" Target="https://drive.google.com/drive/folders/1Lz7dJ2kGQGylNbDT3BG5p9NRcTgWLp6h?usp=drive_link" TargetMode="External"/><Relationship Id="rId58" Type="http://schemas.openxmlformats.org/officeDocument/2006/relationships/hyperlink" Target="https://drive.google.com/drive/folders/1k5Q6nbUuaAMaawtngg2X7nN5MclOzoid?usp=drive_link" TargetMode="External"/><Relationship Id="rId153" Type="http://schemas.openxmlformats.org/officeDocument/2006/relationships/hyperlink" Target="https://drive.google.com/drive/folders/1xNqnbzfk1Nyc4F01HLjCm_DVjJnzxAxq?usp=drive_link" TargetMode="External"/><Relationship Id="rId274" Type="http://schemas.openxmlformats.org/officeDocument/2006/relationships/hyperlink" Target="https://drive.google.com/drive/folders/1rahkTfDj8xUO1tu46t6OzBcZx8o9-AGJ?usp=drive_link" TargetMode="External"/><Relationship Id="rId152" Type="http://schemas.openxmlformats.org/officeDocument/2006/relationships/hyperlink" Target="https://drive.google.com/drive/folders/1ejRkk38-q80mnGEd_c_OZQn_SCLr7r6Y" TargetMode="External"/><Relationship Id="rId273" Type="http://schemas.openxmlformats.org/officeDocument/2006/relationships/hyperlink" Target="https://drive.google.com/drive/folders/1iVFexvT5t8TkcPwduYsKmEt94feHwJav?usp=drive_link" TargetMode="External"/><Relationship Id="rId151" Type="http://schemas.openxmlformats.org/officeDocument/2006/relationships/hyperlink" Target="https://drive.google.com/drive/folders/1C9iiMqnVN5QoZtGWmm41n0nDFhXDNBjw?usp=drive_link" TargetMode="External"/><Relationship Id="rId272" Type="http://schemas.openxmlformats.org/officeDocument/2006/relationships/hyperlink" Target="https://drive.google.com/drive/folders/1PaUJ73dt4Al6zMmqjZdfaAFSh2IUE6tb?usp=drive_link" TargetMode="External"/><Relationship Id="rId158" Type="http://schemas.openxmlformats.org/officeDocument/2006/relationships/hyperlink" Target="https://drive.google.com/drive/folders/1JP0Oron5OBNnaAQRzlVEjBPPYE25IRUm?usp=drive_link" TargetMode="External"/><Relationship Id="rId279" Type="http://schemas.openxmlformats.org/officeDocument/2006/relationships/hyperlink" Target="https://drive.google.com/drive/folders/1FL_hiihL0HYz_fohbdpMlunvrfyOHFE4?usp=drive_link" TargetMode="External"/><Relationship Id="rId157" Type="http://schemas.openxmlformats.org/officeDocument/2006/relationships/hyperlink" Target="https://drive.google.com/drive/folders/1CzhOh04hBmo4vMn4bOUDZCK-karFd3k1?usp=drive_link" TargetMode="External"/><Relationship Id="rId278" Type="http://schemas.openxmlformats.org/officeDocument/2006/relationships/hyperlink" Target="https://drive.google.com/drive/folders/1pDO642kt4oEXtWG4fnrPKSU-HC8bt5TU?usp=drive_link" TargetMode="External"/><Relationship Id="rId156" Type="http://schemas.openxmlformats.org/officeDocument/2006/relationships/hyperlink" Target="https://drive.google.com/drive/folders/175NeBdPJ8lT0QvDy_G0PoCiUPQWriLX_" TargetMode="External"/><Relationship Id="rId277" Type="http://schemas.openxmlformats.org/officeDocument/2006/relationships/hyperlink" Target="https://drive.google.com/drive/folders/1By-xSWkAJPOYLO-QCQScPRTFB9pcsc3Q?usp=drive_link" TargetMode="External"/><Relationship Id="rId155" Type="http://schemas.openxmlformats.org/officeDocument/2006/relationships/hyperlink" Target="https://drive.google.com/drive/folders/1rxoB891KwwVqLIvQ2f-KxVpGoKI9cncY?usp=drive_link" TargetMode="External"/><Relationship Id="rId276" Type="http://schemas.openxmlformats.org/officeDocument/2006/relationships/hyperlink" Target="https://drive.google.com/drive/folders/1etnwcR4N18Efyt__cSRxqdyRoLz0k4JR?usp=drive_link" TargetMode="External"/><Relationship Id="rId107" Type="http://schemas.openxmlformats.org/officeDocument/2006/relationships/hyperlink" Target="https://drive.google.com/drive/folders/1BmXJbaYLX8LjgPFDSoP6CWzYPrURphrO?usp=drive_link" TargetMode="External"/><Relationship Id="rId228" Type="http://schemas.openxmlformats.org/officeDocument/2006/relationships/hyperlink" Target="https://drive.google.com/drive/folders/100aRA3dluejzdGSuzAFG6xbbpImngMKK" TargetMode="External"/><Relationship Id="rId106" Type="http://schemas.openxmlformats.org/officeDocument/2006/relationships/hyperlink" Target="https://drive.google.com/drive/folders/1REEdin2EU1UHVYQOnV1pV99Ku5ZBQj55?usp=drive_link" TargetMode="External"/><Relationship Id="rId227" Type="http://schemas.openxmlformats.org/officeDocument/2006/relationships/hyperlink" Target="https://drive.google.com/drive/u/0/folders/1N6EdkDvMi0SH3i6nS12nPJDyQ6XQe-H4" TargetMode="External"/><Relationship Id="rId105" Type="http://schemas.openxmlformats.org/officeDocument/2006/relationships/hyperlink" Target="https://drive.google.com/drive/folders/1DPNnFopl3-xTWBbrSwQhLJHYlSsAGuy7?usp=drive_link" TargetMode="External"/><Relationship Id="rId226" Type="http://schemas.openxmlformats.org/officeDocument/2006/relationships/hyperlink" Target="https://drive.google.com/drive/u/0/folders/100jGzgemQjK8u_6ViigoZ8tOgtkJuYfF" TargetMode="External"/><Relationship Id="rId104" Type="http://schemas.openxmlformats.org/officeDocument/2006/relationships/hyperlink" Target="https://drive.google.com/drive/folders/11gfjxkvUjmVBuI28awcn7bWtgX6tmmuE?usp=drive_link" TargetMode="External"/><Relationship Id="rId225" Type="http://schemas.openxmlformats.org/officeDocument/2006/relationships/hyperlink" Target="https://drive.google.com/drive/folders/1_G1A5uNOx99cCqy_dQA0wkZfDsoqSlpo" TargetMode="External"/><Relationship Id="rId109" Type="http://schemas.openxmlformats.org/officeDocument/2006/relationships/hyperlink" Target="https://drive.google.com/drive/folders/1Xjr9Tmg6dZHkfydKf14hOvRAOgAqh7Ho?usp=drive_link" TargetMode="External"/><Relationship Id="rId108" Type="http://schemas.openxmlformats.org/officeDocument/2006/relationships/hyperlink" Target="https://drive.google.com/drive/folders/1VmzU9sR7a5CP8l9UiODaagLL_R_kJf5J?usp=drive_link" TargetMode="External"/><Relationship Id="rId229" Type="http://schemas.openxmlformats.org/officeDocument/2006/relationships/hyperlink" Target="https://drive.google.com/drive/folders/111noI_LSWPMM8tG19892NRguFBy0Kz3M" TargetMode="External"/><Relationship Id="rId220" Type="http://schemas.openxmlformats.org/officeDocument/2006/relationships/hyperlink" Target="https://drive.google.com/drive/folders/1kh_UKjMH-cSc7KPMQIwCY2b0xPFM2NX6" TargetMode="External"/><Relationship Id="rId103" Type="http://schemas.openxmlformats.org/officeDocument/2006/relationships/hyperlink" Target="https://drive.google.com/drive/folders/1WrLWxfHLM2XC3i1pX4IJRyF91tMeu29l?usp=drive_link" TargetMode="External"/><Relationship Id="rId224" Type="http://schemas.openxmlformats.org/officeDocument/2006/relationships/hyperlink" Target="https://drive.google.com/drive/folders/1iHsWmp292y-O9APo2dDt1qJrs-0U5YHh" TargetMode="External"/><Relationship Id="rId102" Type="http://schemas.openxmlformats.org/officeDocument/2006/relationships/hyperlink" Target="https://drive.google.com/drive/folders/18SZFUV85rJsNEOEc6eo0gBDe9tDdU50t?usp=drive_link" TargetMode="External"/><Relationship Id="rId223" Type="http://schemas.openxmlformats.org/officeDocument/2006/relationships/hyperlink" Target="https://drive.google.com/drive/folders/1YxhtVYvRQLZb-KABqvNS1n_wu4p3xtJC" TargetMode="External"/><Relationship Id="rId101" Type="http://schemas.openxmlformats.org/officeDocument/2006/relationships/hyperlink" Target="https://drive.google.com/drive/folders/1o3LM3RRaQYoQC9uZdV-uuIdmY6CrZFvG?usp=drive_link" TargetMode="External"/><Relationship Id="rId222" Type="http://schemas.openxmlformats.org/officeDocument/2006/relationships/hyperlink" Target="https://drive.google.com/drive/folders/1VwE7zg5HAvboqeK2eAVnfN-39Nek8mft" TargetMode="External"/><Relationship Id="rId100" Type="http://schemas.openxmlformats.org/officeDocument/2006/relationships/hyperlink" Target="https://drive.google.com/drive/folders/14xO7kVNihja0sqh1VJR-sC5dko7h9j-K?usp=drive_link" TargetMode="External"/><Relationship Id="rId221" Type="http://schemas.openxmlformats.org/officeDocument/2006/relationships/hyperlink" Target="https://drive.google.com/drive/folders/1NNfK6wzASxPf_c1K0qvbgLDqsRCws4zw%5C" TargetMode="External"/><Relationship Id="rId217" Type="http://schemas.openxmlformats.org/officeDocument/2006/relationships/hyperlink" Target="https://drive.google.com/drive/folders/1X-L5EI7nvFa3AewaprR5xAtp2YL087Rb" TargetMode="External"/><Relationship Id="rId216" Type="http://schemas.openxmlformats.org/officeDocument/2006/relationships/hyperlink" Target="https://drive.google.com/drive/folders/1Alwb9XpKtzuudXSCmmMbU__aDMcTHCTT?usp=drive_link" TargetMode="External"/><Relationship Id="rId215" Type="http://schemas.openxmlformats.org/officeDocument/2006/relationships/hyperlink" Target="https://drive.google.com/drive/folders/1BgLVzWecCZ4_oQ8ZGdRfD-vN4pHKkzZ3?usp=drive_link" TargetMode="External"/><Relationship Id="rId214" Type="http://schemas.openxmlformats.org/officeDocument/2006/relationships/hyperlink" Target="https://drive.google.com/drive/folders/1x0yXL4L93nmQSX_JvWnobQYBKG4EOqaR" TargetMode="External"/><Relationship Id="rId219" Type="http://schemas.openxmlformats.org/officeDocument/2006/relationships/hyperlink" Target="https://drive.google.com/drive/folders/1xiKelfunfdpSLU0OHU033Hw97JZKNbXR?usp=drive_link" TargetMode="External"/><Relationship Id="rId218" Type="http://schemas.openxmlformats.org/officeDocument/2006/relationships/hyperlink" Target="https://drive.google.com/drive/folders/1JlvlG90uHQAdc4UX4sTsNSzF8mS5v5sh" TargetMode="External"/><Relationship Id="rId213" Type="http://schemas.openxmlformats.org/officeDocument/2006/relationships/hyperlink" Target="https://drive.google.com/drive/folders/1xgov4jJLsP0PuWe4eJ6T0CMFavRGpwF1?usp=drive_link" TargetMode="External"/><Relationship Id="rId212" Type="http://schemas.openxmlformats.org/officeDocument/2006/relationships/hyperlink" Target="https://drive.google.com/drive/folders/1YpmrrPiX75rgETfJ3fIp5-VqBiU4iFvm?usp=drive_link" TargetMode="External"/><Relationship Id="rId211" Type="http://schemas.openxmlformats.org/officeDocument/2006/relationships/hyperlink" Target="https://drive.google.com/drive/folders/1Xr30yztoQDNUiuaJOCYbdMwNAq8rBAdj" TargetMode="External"/><Relationship Id="rId210" Type="http://schemas.openxmlformats.org/officeDocument/2006/relationships/hyperlink" Target="https://drive.google.com/drive/folders/1aeMnXVNHUZmlNDQw6bJ45zsArgL203Q6?usp=drive_link" TargetMode="External"/><Relationship Id="rId129" Type="http://schemas.openxmlformats.org/officeDocument/2006/relationships/hyperlink" Target="https://drive.google.com/drive/folders/1fWqs0xjGv6tiyKQJkNq9hNqc-2QFDrc1?usp=drive_link" TargetMode="External"/><Relationship Id="rId128" Type="http://schemas.openxmlformats.org/officeDocument/2006/relationships/hyperlink" Target="https://drive.google.com/drive/folders/1GSYw7hVpbt6_6xrDr6x5bqAV9IafKp7_" TargetMode="External"/><Relationship Id="rId249" Type="http://schemas.openxmlformats.org/officeDocument/2006/relationships/hyperlink" Target="https://drive.google.com/drive/folders/1fkM05F7SXntZM-SAxzz6rM6XCtW4eeGP?usp=drive_link" TargetMode="External"/><Relationship Id="rId127" Type="http://schemas.openxmlformats.org/officeDocument/2006/relationships/hyperlink" Target="https://drive.google.com/drive/folders/1HfB6t2l_Di3rhxVCuc20MwP9ddJEkN2w?usp=drive_link" TargetMode="External"/><Relationship Id="rId248" Type="http://schemas.openxmlformats.org/officeDocument/2006/relationships/hyperlink" Target="https://drive.google.com/drive/folders/1o2es1hKJEcVVv0WWvOHx7yaaU5UdOEi_?usp=drive_link" TargetMode="External"/><Relationship Id="rId126" Type="http://schemas.openxmlformats.org/officeDocument/2006/relationships/hyperlink" Target="https://drive.google.com/drive/folders/1ARfNBP_sn7XNBdGeYOFL02MVU4Wb9Zwb?usp=drive_link" TargetMode="External"/><Relationship Id="rId247" Type="http://schemas.openxmlformats.org/officeDocument/2006/relationships/hyperlink" Target="https://drive.google.com/drive/folders/1mdd7OOyKP8JgLk9kJOi0oM7x2UFdmcBB?usp=drive_link" TargetMode="External"/><Relationship Id="rId121" Type="http://schemas.openxmlformats.org/officeDocument/2006/relationships/hyperlink" Target="https://drive.google.com/drive/folders/1dX2-pV6o8whf6EEr00F_c_YNjDkdkU1C?usp=drive_link" TargetMode="External"/><Relationship Id="rId242" Type="http://schemas.openxmlformats.org/officeDocument/2006/relationships/hyperlink" Target="https://drive.google.com/drive/folders/1dwgHHlmqHFNvpeqmjWJ0YT315ecogCDB?usp=drive_link" TargetMode="External"/><Relationship Id="rId120" Type="http://schemas.openxmlformats.org/officeDocument/2006/relationships/hyperlink" Target="https://drive.google.com/drive/u/0/folders/1a4sWpJXtUB-QGO6_CrH23uwsDedsH-97" TargetMode="External"/><Relationship Id="rId241" Type="http://schemas.openxmlformats.org/officeDocument/2006/relationships/hyperlink" Target="https://drive.google.com/drive/folders/1sKrqYssocQCvoCZ1Rw3IGxw-gg8yEg6m?usp=drive_link" TargetMode="External"/><Relationship Id="rId240" Type="http://schemas.openxmlformats.org/officeDocument/2006/relationships/hyperlink" Target="https://drive.google.com/drive/folders/1wnH_ElDZFbQipZWfSJOzCqxM0ogzuiqx?usp=drive_link" TargetMode="External"/><Relationship Id="rId125" Type="http://schemas.openxmlformats.org/officeDocument/2006/relationships/hyperlink" Target="https://drive.google.com/drive/folders/11FfTnKwR49nc89hPxMMfHkAX28gWJPXT?usp=drive_link" TargetMode="External"/><Relationship Id="rId246" Type="http://schemas.openxmlformats.org/officeDocument/2006/relationships/hyperlink" Target="https://drive.google.com/drive/folders/1JlvxzlbkIRbfL6e2JrOacUf3vBt1Hgog?usp=drive_link" TargetMode="External"/><Relationship Id="rId124" Type="http://schemas.openxmlformats.org/officeDocument/2006/relationships/hyperlink" Target="https://drive.google.com/drive/folders/11NckOksc3KF3ld8pT5rxcFeSrvxQW48m" TargetMode="External"/><Relationship Id="rId245" Type="http://schemas.openxmlformats.org/officeDocument/2006/relationships/hyperlink" Target="https://drive.google.com/drive/folders/10_0fKBtAQ2gxIdtyhA1SssUUl5BXOstl?usp=drive_link" TargetMode="External"/><Relationship Id="rId123" Type="http://schemas.openxmlformats.org/officeDocument/2006/relationships/hyperlink" Target="https://drive.google.com/file/d/1O7iWoP7q1t6t10FMCA53bMyUU4Vyt3Cq/view?usp=drive_link" TargetMode="External"/><Relationship Id="rId244" Type="http://schemas.openxmlformats.org/officeDocument/2006/relationships/hyperlink" Target="https://drive.google.com/drive/folders/1FWeSChABievXyOLublTb6J95mpDSd8aW?usp=drive_link" TargetMode="External"/><Relationship Id="rId122" Type="http://schemas.openxmlformats.org/officeDocument/2006/relationships/hyperlink" Target="https://drive.google.com/drive/u/0/folders/1Xj3JXQAuEXNeqeCVIFHfMiQV5HPT35DT" TargetMode="External"/><Relationship Id="rId243" Type="http://schemas.openxmlformats.org/officeDocument/2006/relationships/hyperlink" Target="https://drive.google.com/drive/folders/1YiXqsR9YJyy13Kr1d20gqbxiuNrbMPiE?usp=drive_link" TargetMode="External"/><Relationship Id="rId95" Type="http://schemas.openxmlformats.org/officeDocument/2006/relationships/hyperlink" Target="https://drive.google.com/drive/folders/1NLmEeY20lM2MBvJsZhEqinUnKUWyabdF?usp=drive_link" TargetMode="External"/><Relationship Id="rId94" Type="http://schemas.openxmlformats.org/officeDocument/2006/relationships/hyperlink" Target="https://drive.google.com/drive/folders/1NLmEeY20lM2MBvJsZhEqinUnKUWyabdF?usp=drive_link" TargetMode="External"/><Relationship Id="rId97" Type="http://schemas.openxmlformats.org/officeDocument/2006/relationships/hyperlink" Target="https://drive.google.com/drive/folders/16Ugrf5hrdvkmcIvyrOPuuOlvS4orjDND?usp=drive_link" TargetMode="External"/><Relationship Id="rId96" Type="http://schemas.openxmlformats.org/officeDocument/2006/relationships/hyperlink" Target="https://drive.google.com/file/d/18nxVruaqEyS2L-FoDQt4IspPXN3Hl8zB/view?usp=share_link" TargetMode="External"/><Relationship Id="rId99" Type="http://schemas.openxmlformats.org/officeDocument/2006/relationships/hyperlink" Target="https://drive.google.com/drive/folders/1w9yZTJxJHk_194uXF_ZEvaYaxS-cfYUM?usp=drive_link" TargetMode="External"/><Relationship Id="rId98" Type="http://schemas.openxmlformats.org/officeDocument/2006/relationships/hyperlink" Target="https://drive.google.com/file/d/1hA0hVIRtso73UgY5597zJUm_M5mES7op/view?usp=share_link" TargetMode="External"/><Relationship Id="rId91" Type="http://schemas.openxmlformats.org/officeDocument/2006/relationships/hyperlink" Target="https://drive.google.com/drive/folders/14M-6P1kCqT5oiegjvNAfmataJJeFEDiF?usp=drive_link" TargetMode="External"/><Relationship Id="rId90" Type="http://schemas.openxmlformats.org/officeDocument/2006/relationships/hyperlink" Target="https://drive.google.com/drive/folders/14M-6P1kCqT5oiegjvNAfmataJJeFEDiF?usp=drive_link" TargetMode="External"/><Relationship Id="rId93" Type="http://schemas.openxmlformats.org/officeDocument/2006/relationships/hyperlink" Target="https://drive.google.com/drive/folders/1EgaUvrLjtKnLlMtdqM_XuXLxZ_L34gT-?usp=drive_link" TargetMode="External"/><Relationship Id="rId92" Type="http://schemas.openxmlformats.org/officeDocument/2006/relationships/hyperlink" Target="https://drive.google.com/drive/folders/1EgaUvrLjtKnLlMtdqM_XuXLxZ_L34gT-?usp=drive_link" TargetMode="External"/><Relationship Id="rId118" Type="http://schemas.openxmlformats.org/officeDocument/2006/relationships/hyperlink" Target="https://drive.google.com/drive/folders/1QgzpdyEay7TijVslXInDpflOGlxItvFd?usp=drive_link" TargetMode="External"/><Relationship Id="rId239" Type="http://schemas.openxmlformats.org/officeDocument/2006/relationships/hyperlink" Target="https://drive.google.com/drive/folders/136T_YNXwupbWiqNA8Xw_n1g8do9Zl2Gn?usp=drive_link" TargetMode="External"/><Relationship Id="rId117" Type="http://schemas.openxmlformats.org/officeDocument/2006/relationships/hyperlink" Target="https://drive.google.com/drive/folders/1hqvnADkdFaFH-wrvwWo8YOvFtxNgyACl?usp=drive_link" TargetMode="External"/><Relationship Id="rId238" Type="http://schemas.openxmlformats.org/officeDocument/2006/relationships/hyperlink" Target="https://drive.google.com/file/d/12lXG500c8ZF5cNFqOGXXdfxxy7Dn18Eh/view?usp=sharingN1N2vYSbJL3hwZRgaS7qVdo3cClxIvt?usp=drive_link" TargetMode="External"/><Relationship Id="rId116" Type="http://schemas.openxmlformats.org/officeDocument/2006/relationships/hyperlink" Target="https://drive.google.com/drive/folders/1ankIkq7Cq5hlOlmBGt0mdut2f5Z7vE6O?usp=drive_link" TargetMode="External"/><Relationship Id="rId237" Type="http://schemas.openxmlformats.org/officeDocument/2006/relationships/hyperlink" Target="https://drive.google.com/drive/folders/1meZDSfahR-nDxLoqn12-MO7DjzAKzIgH?usp=drive_link" TargetMode="External"/><Relationship Id="rId115" Type="http://schemas.openxmlformats.org/officeDocument/2006/relationships/hyperlink" Target="https://drive.google.com/drive/folders/1qFXZ9QdPgiu6m7YCyUsKyeo6e0DcS1Xe?usp=drive_link" TargetMode="External"/><Relationship Id="rId236" Type="http://schemas.openxmlformats.org/officeDocument/2006/relationships/hyperlink" Target="https://drive.google.com/drive/u/0/folders/1i60tDAlaJIJY_ICcANyTzlY5zeKI0Xi_" TargetMode="External"/><Relationship Id="rId119" Type="http://schemas.openxmlformats.org/officeDocument/2006/relationships/hyperlink" Target="https://drive.google.com/drive/u/0/folders/1b4UiQe3ApARdDCqG75cAhF7eYRBocV2a" TargetMode="External"/><Relationship Id="rId110" Type="http://schemas.openxmlformats.org/officeDocument/2006/relationships/hyperlink" Target="https://drive.google.com/drive/folders/1Z4TEoJR7obQ7tlJGoPZ7xhHMLbmLzGbF?usp=drive_link" TargetMode="External"/><Relationship Id="rId231" Type="http://schemas.openxmlformats.org/officeDocument/2006/relationships/hyperlink" Target="https://drive.google.com/drive/folders/1dVGr_sfB_mc2NtMloIt5vzuc5UsdBucN" TargetMode="External"/><Relationship Id="rId230" Type="http://schemas.openxmlformats.org/officeDocument/2006/relationships/hyperlink" Target="https://drive.google.com/drive/folders/1u1bRnfK2eaRFI7p_sijnjoe5yzLjBO49" TargetMode="External"/><Relationship Id="rId114" Type="http://schemas.openxmlformats.org/officeDocument/2006/relationships/hyperlink" Target="https://drive.google.com/drive/folders/1ZfdsoM_IObUy0OIjprzBRvLf64Rem8XV?usp=drive_link" TargetMode="External"/><Relationship Id="rId235" Type="http://schemas.openxmlformats.org/officeDocument/2006/relationships/hyperlink" Target="https://drive.google.com/drive/u/0/folders/1Wrxq55AxXIVuK9PlMTcUKIHhT2Qqb4mt" TargetMode="External"/><Relationship Id="rId113" Type="http://schemas.openxmlformats.org/officeDocument/2006/relationships/hyperlink" Target="https://drive.google.com/drive/folders/1YLEnzTOV2-5v1YhEFa1hy5VCbRgqECyX?usp=drive_link" TargetMode="External"/><Relationship Id="rId234" Type="http://schemas.openxmlformats.org/officeDocument/2006/relationships/hyperlink" Target="https://drive.google.com/drive/u/0/folders/19flh6E-NY-x1RCx-uiTQueCA-UtWVcdL" TargetMode="External"/><Relationship Id="rId112" Type="http://schemas.openxmlformats.org/officeDocument/2006/relationships/hyperlink" Target="https://drive.google.com/drive/folders/1YLEnzTOV2-5v1YhEFa1hy5VCbRgqECyX?usp=drive_link" TargetMode="External"/><Relationship Id="rId233" Type="http://schemas.openxmlformats.org/officeDocument/2006/relationships/hyperlink" Target="https://drive.google.com/drive/folders/1ze9WH6MocZnJOWhG1H1jCVpb8M0wfbLG" TargetMode="External"/><Relationship Id="rId111" Type="http://schemas.openxmlformats.org/officeDocument/2006/relationships/hyperlink" Target="https://drive.google.com/drive/folders/1_Gi3Dgo7RQX_rw_BxZMPQbB_WOWkWnsQ?usp=drive_link" TargetMode="External"/><Relationship Id="rId232" Type="http://schemas.openxmlformats.org/officeDocument/2006/relationships/hyperlink" Target="https://drive.google.com/drive/folders/1fw5JlcJDii1tuvcoqDmsBnlIGFRsZ8le" TargetMode="External"/><Relationship Id="rId305" Type="http://schemas.openxmlformats.org/officeDocument/2006/relationships/hyperlink" Target="https://drive.google.com/drive/folders/1vwJHAU_9GHF0IiWsBgGGED7gVuCQEmBA?usp=drive_link" TargetMode="External"/><Relationship Id="rId304" Type="http://schemas.openxmlformats.org/officeDocument/2006/relationships/hyperlink" Target="https://drive.google.com/drive/folders/1ImZvtTv-wC0b_ZG5Wfsj3poZwk_ZucPH?usp=drive_link" TargetMode="External"/><Relationship Id="rId303" Type="http://schemas.openxmlformats.org/officeDocument/2006/relationships/hyperlink" Target="https://drive.google.com/drive/folders/1q6Khz5sWjeNp8OUHgdCBVbO4_RPTyi1d?usp=drive_link" TargetMode="External"/><Relationship Id="rId302" Type="http://schemas.openxmlformats.org/officeDocument/2006/relationships/hyperlink" Target="https://drive.google.com/drive/folders/1AvA4Yiwi0wAhQQeL-H_pObGAzIBtrvEc?usp=drive_link" TargetMode="External"/><Relationship Id="rId309" Type="http://schemas.openxmlformats.org/officeDocument/2006/relationships/hyperlink" Target="https://drive.google.com/drive/folders/1vuWdbXDGwnpTZwGc1eIKSoZI8P6KPELe?usp=drive_link" TargetMode="External"/><Relationship Id="rId308" Type="http://schemas.openxmlformats.org/officeDocument/2006/relationships/hyperlink" Target="https://drive.google.com/drive/folders/19_QdLi2GzSL8h1-992hMxFqIyh50fRf9?usp=drive_link" TargetMode="External"/><Relationship Id="rId307" Type="http://schemas.openxmlformats.org/officeDocument/2006/relationships/hyperlink" Target="https://drive.google.com/drive/folders/1yeodJlDRvzcpwgrXhhlQILf5Hfx52004?usp=drive_link" TargetMode="External"/><Relationship Id="rId306" Type="http://schemas.openxmlformats.org/officeDocument/2006/relationships/hyperlink" Target="https://drive.google.com/drive/folders/1dg3HP_7EMATSJ_9YF3WDKE28gLJvFlAR?usp=drive_link" TargetMode="External"/><Relationship Id="rId301" Type="http://schemas.openxmlformats.org/officeDocument/2006/relationships/hyperlink" Target="https://drive.google.com/drive/folders/146X2vFNQLM1lXNioLlEJ6SpmXVbtX273?usp=drive_link" TargetMode="External"/><Relationship Id="rId300" Type="http://schemas.openxmlformats.org/officeDocument/2006/relationships/hyperlink" Target="https://drive.google.com/drive/folders/1EW0VeaS3jHuKOqb2jEyzDAGl3c-JiY9g?usp=drive_link" TargetMode="External"/><Relationship Id="rId206" Type="http://schemas.openxmlformats.org/officeDocument/2006/relationships/hyperlink" Target="https://drive.google.com/drive/u/0/folders/14NJCCm5J7I3Eerk63JFaf-qxivn4KR1A" TargetMode="External"/><Relationship Id="rId205" Type="http://schemas.openxmlformats.org/officeDocument/2006/relationships/hyperlink" Target="https://drive.google.com/drive/folders/1QUxCv1mH5PQ79h8fh3bXMWBxCRqGWEKc?usp=drive_link" TargetMode="External"/><Relationship Id="rId204" Type="http://schemas.openxmlformats.org/officeDocument/2006/relationships/hyperlink" Target="https://drive.google.com/drive/folders/1-p73YUEFuxMKHM4r5srzi-_b5LuFz2OV?usp=drive_link" TargetMode="External"/><Relationship Id="rId203" Type="http://schemas.openxmlformats.org/officeDocument/2006/relationships/hyperlink" Target="https://drive.google.com/drive/folders/1y5N50U_wWTb0tJBZTGOyp1MP2q-boesc?usp=drive_link" TargetMode="External"/><Relationship Id="rId209" Type="http://schemas.openxmlformats.org/officeDocument/2006/relationships/hyperlink" Target="https://drive.google.com/drive/folders/1kKjcHOLGtAIOolOvfeERHIuNOM5aO4iM?usp=drive_link" TargetMode="External"/><Relationship Id="rId208" Type="http://schemas.openxmlformats.org/officeDocument/2006/relationships/hyperlink" Target="https://drive.google.com/drive/folders/1kcX8XgB7M20oCWV48_Q2tHgWvmXsfyjZ?usp=drive_link" TargetMode="External"/><Relationship Id="rId207" Type="http://schemas.openxmlformats.org/officeDocument/2006/relationships/hyperlink" Target="https://drive.google.com/drive/folders/17YCiLxMgMjLybYLnMYU1pDpuh2zkChmU" TargetMode="External"/><Relationship Id="rId202" Type="http://schemas.openxmlformats.org/officeDocument/2006/relationships/hyperlink" Target="https://drive.google.com/drive/folders/1344Jk2Vdb4e8_7_CiXgZVjf3NgasXbsr?usp=drive_link" TargetMode="External"/><Relationship Id="rId323" Type="http://schemas.openxmlformats.org/officeDocument/2006/relationships/vmlDrawing" Target="../drawings/vmlDrawing1.vml"/><Relationship Id="rId201" Type="http://schemas.openxmlformats.org/officeDocument/2006/relationships/hyperlink" Target="https://drive.google.com/drive/folders/15e6oHJLBsUdvZ1ZuWq-WSB-YY3aHfA_v?usp=drive_link" TargetMode="External"/><Relationship Id="rId322" Type="http://schemas.openxmlformats.org/officeDocument/2006/relationships/drawing" Target="../drawings/drawing2.xml"/><Relationship Id="rId200" Type="http://schemas.openxmlformats.org/officeDocument/2006/relationships/hyperlink" Target="https://drive.google.com/drive/folders/1HAXI4Af38Itoylp6-OSqF27EzBpjIANZ?usp=drive_link" TargetMode="External"/><Relationship Id="rId321" Type="http://schemas.openxmlformats.org/officeDocument/2006/relationships/hyperlink" Target="https://drive.google.com/drive/folders/15u2SCRYhJHzsktnkQqdM4ycxlOkZqpfj?usp=sharing" TargetMode="External"/><Relationship Id="rId320" Type="http://schemas.openxmlformats.org/officeDocument/2006/relationships/hyperlink" Target="https://drive.google.com/drive/folders/15u2SCRYhJHzsktnkQqdM4ycxlOkZqpfj?usp=sharing" TargetMode="External"/><Relationship Id="rId316" Type="http://schemas.openxmlformats.org/officeDocument/2006/relationships/hyperlink" Target="https://drive.google.com/file/d/1LI3VKJ1KQkry60QkEXrxq4u6yfzB-8Rr/view?usp=drive_link" TargetMode="External"/><Relationship Id="rId315" Type="http://schemas.openxmlformats.org/officeDocument/2006/relationships/hyperlink" Target="https://drive.google.com/drive/folders/15u2SCRYhJHzsktnkQqdM4ycxlOkZqpfj?usp=sharing" TargetMode="External"/><Relationship Id="rId314" Type="http://schemas.openxmlformats.org/officeDocument/2006/relationships/hyperlink" Target="https://drive.google.com/drive/folders/15u2SCRYhJHzsktnkQqdM4ycxlOkZqpfj?usp=sharing" TargetMode="External"/><Relationship Id="rId313" Type="http://schemas.openxmlformats.org/officeDocument/2006/relationships/hyperlink" Target="https://drive.google.com/drive/folders/15u2SCRYhJHzsktnkQqdM4ycxlOkZqpfj?usp=sharing" TargetMode="External"/><Relationship Id="rId319" Type="http://schemas.openxmlformats.org/officeDocument/2006/relationships/hyperlink" Target="https://drive.google.com/file/d/1yGSGJ5scSAKKNJAVrp-XdWjngfig2TI-/view?usp=drive_link" TargetMode="External"/><Relationship Id="rId318" Type="http://schemas.openxmlformats.org/officeDocument/2006/relationships/hyperlink" Target="https://drive.google.com/file/d/1ytHZb7ODvGuYXHPBC6biuvTZgkR7Wc6e/view?usp=drive_link" TargetMode="External"/><Relationship Id="rId317" Type="http://schemas.openxmlformats.org/officeDocument/2006/relationships/hyperlink" Target="https://drive.google.com/drive/folders/15u2SCRYhJHzsktnkQqdM4ycxlOkZqpfj?usp=sharing" TargetMode="External"/><Relationship Id="rId312" Type="http://schemas.openxmlformats.org/officeDocument/2006/relationships/hyperlink" Target="https://drive.google.com/file/d/1_g_Zx_xCt-sxHI2hswdZcmMXdAj6z7lx/view?usp=drive_link" TargetMode="External"/><Relationship Id="rId311" Type="http://schemas.openxmlformats.org/officeDocument/2006/relationships/hyperlink" Target="https://drive.google.com/drive/folders/19s815gmWK_ptsbzZ-Vsr6iu8gXPutrhl?usp=sharing" TargetMode="External"/><Relationship Id="rId310" Type="http://schemas.openxmlformats.org/officeDocument/2006/relationships/hyperlink" Target="https://drive.google.com/drive/folders/10zPmMozfL3fTIQL0qDlicaIfzDaMGjVK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drive.google.com/drive/folders/1MtwALAl9agJVWKkHBaGV9tge9FaIdK1r?usp=drive_link" TargetMode="External"/><Relationship Id="rId1" Type="http://schemas.openxmlformats.org/officeDocument/2006/relationships/hyperlink" Target="https://drive.google.com/drive/folders/1227Ay0HC-3MmxdUYPTEJWqzfXnFb3-1_?usp=drive_link" TargetMode="External"/><Relationship Id="rId2" Type="http://schemas.openxmlformats.org/officeDocument/2006/relationships/hyperlink" Target="https://drive.google.com/drive/folders/12A7kCqX1SrMd6cD_li5yjiqs9WPPxlT5?usp=drive_link" TargetMode="External"/><Relationship Id="rId3" Type="http://schemas.openxmlformats.org/officeDocument/2006/relationships/hyperlink" Target="https://drive.google.com/drive/folders/126fd07J2Q5OWHd3ehCB_Q0AQSmAtmMLy?usp=drive_link" TargetMode="External"/><Relationship Id="rId4" Type="http://schemas.openxmlformats.org/officeDocument/2006/relationships/hyperlink" Target="https://drive.google.com/drive/folders/1IFP9QNmZa7S6mOSUtYadEv39pP-S1EUV?usp=drive_link" TargetMode="External"/><Relationship Id="rId9" Type="http://schemas.openxmlformats.org/officeDocument/2006/relationships/hyperlink" Target="https://drive.google.com/drive/folders/14LIZP09F947YkYvjnHsxKQBmSsnFw-BM?usp=drive_link" TargetMode="External"/><Relationship Id="rId5" Type="http://schemas.openxmlformats.org/officeDocument/2006/relationships/hyperlink" Target="https://drive.google.com/drive/folders/1k5Q6nbUuaAMaawtngg2X7nN5MclOzoid?usp=drive_link" TargetMode="External"/><Relationship Id="rId6" Type="http://schemas.openxmlformats.org/officeDocument/2006/relationships/hyperlink" Target="https://drive.google.com/drive/folders/1K9kdahj6v7nYe68aliousUj_7tgxHVSe?usp=drive_link" TargetMode="External"/><Relationship Id="rId7" Type="http://schemas.openxmlformats.org/officeDocument/2006/relationships/hyperlink" Target="https://drive.google.com/drive/folders/1smRsPnnlqYg4RDxq-lG8i5oKOmYQ6AKt?usp=drive_link" TargetMode="External"/><Relationship Id="rId8" Type="http://schemas.openxmlformats.org/officeDocument/2006/relationships/hyperlink" Target="https://drive.google.com/drive/folders/12N1IMILdkYNDs9sTisW0b_LJp4LooqUu?usp=drive_link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WrLWxfHLM2XC3i1pX4IJRyF91tMeu29l?usp=drive_link" TargetMode="External"/><Relationship Id="rId22" Type="http://schemas.openxmlformats.org/officeDocument/2006/relationships/hyperlink" Target="https://drive.google.com/drive/folders/1ankIkq7Cq5hlOlmBGt0mdut2f5Z7vE6O?usp=drive_link" TargetMode="External"/><Relationship Id="rId21" Type="http://schemas.openxmlformats.org/officeDocument/2006/relationships/hyperlink" Target="https://drive.google.com/drive/folders/1qFXZ9QdPgiu6m7YCyUsKyeo6e0DcS1Xe?usp=drive_link" TargetMode="External"/><Relationship Id="rId23" Type="http://schemas.openxmlformats.org/officeDocument/2006/relationships/drawing" Target="../drawings/drawing4.xml"/><Relationship Id="rId11" Type="http://schemas.openxmlformats.org/officeDocument/2006/relationships/hyperlink" Target="https://drive.google.com/drive/folders/14M-6P1kCqT5oiegjvNAfmataJJeFEDiF?usp=drive_link" TargetMode="External"/><Relationship Id="rId10" Type="http://schemas.openxmlformats.org/officeDocument/2006/relationships/hyperlink" Target="https://drive.google.com/drive/folders/1f7paif48d2IAj1CZCYFmdOLaorzKYUpX?usp=sharing" TargetMode="External"/><Relationship Id="rId13" Type="http://schemas.openxmlformats.org/officeDocument/2006/relationships/hyperlink" Target="https://drive.google.com/drive/folders/1EgaUvrLjtKnLlMtdqM_XuXLxZ_L34gT-?usp=drive_link" TargetMode="External"/><Relationship Id="rId12" Type="http://schemas.openxmlformats.org/officeDocument/2006/relationships/hyperlink" Target="https://drive.google.com/drive/folders/14M-6P1kCqT5oiegjvNAfmataJJeFEDiF?usp=drive_link" TargetMode="External"/><Relationship Id="rId15" Type="http://schemas.openxmlformats.org/officeDocument/2006/relationships/hyperlink" Target="https://drive.google.com/drive/folders/1NLmEeY20lM2MBvJsZhEqinUnKUWyabdF?usp=drive_link" TargetMode="External"/><Relationship Id="rId14" Type="http://schemas.openxmlformats.org/officeDocument/2006/relationships/hyperlink" Target="https://drive.google.com/drive/folders/1EgaUvrLjtKnLlMtdqM_XuXLxZ_L34gT-?usp=drive_link" TargetMode="External"/><Relationship Id="rId17" Type="http://schemas.openxmlformats.org/officeDocument/2006/relationships/hyperlink" Target="https://drive.google.com/file/d/18nxVruaqEyS2L-FoDQt4IspPXN3Hl8zB/view?usp=share_link" TargetMode="External"/><Relationship Id="rId16" Type="http://schemas.openxmlformats.org/officeDocument/2006/relationships/hyperlink" Target="https://drive.google.com/drive/folders/1NLmEeY20lM2MBvJsZhEqinUnKUWyabdF?usp=drive_link" TargetMode="External"/><Relationship Id="rId19" Type="http://schemas.openxmlformats.org/officeDocument/2006/relationships/hyperlink" Target="https://drive.google.com/drive/folders/18SZFUV85rJsNEOEc6eo0gBDe9tDdU50t?usp=drive_link" TargetMode="External"/><Relationship Id="rId18" Type="http://schemas.openxmlformats.org/officeDocument/2006/relationships/hyperlink" Target="https://drive.google.com/drive/folders/16Ugrf5hrdvkmcIvyrOPuuOlvS4orjDND?usp=drive_link" TargetMode="External"/><Relationship Id="rId1" Type="http://schemas.openxmlformats.org/officeDocument/2006/relationships/hyperlink" Target="https://drive.google.com/file/d/1yeGSiBjT982N7yP2HsZsvMSjP97i_L9N/view?usp=share_link" TargetMode="External"/><Relationship Id="rId2" Type="http://schemas.openxmlformats.org/officeDocument/2006/relationships/hyperlink" Target="https://drive.google.com/drive/folders/12c72wl4QUDHviCbIbNch-kadKvYcvT76?usp=drive_link" TargetMode="External"/><Relationship Id="rId3" Type="http://schemas.openxmlformats.org/officeDocument/2006/relationships/hyperlink" Target="https://drive.google.com/drive/folders/1u9XQr6meaKQYP4nwzeZrGLsnFKsc7N4R?usp=drive_link" TargetMode="External"/><Relationship Id="rId4" Type="http://schemas.openxmlformats.org/officeDocument/2006/relationships/hyperlink" Target="https://drive.google.com/drive/folders/1oTstdPGcoA2OErYCIJVcZeffXC4fg7UJ?usp=drive_link" TargetMode="External"/><Relationship Id="rId9" Type="http://schemas.openxmlformats.org/officeDocument/2006/relationships/hyperlink" Target="https://drive.google.com/drive/folders/1_j4obFhoDOf0SWk035Eh9AX6BioxG1fe?usp=drive_link" TargetMode="External"/><Relationship Id="rId5" Type="http://schemas.openxmlformats.org/officeDocument/2006/relationships/hyperlink" Target="https://drive.google.com/drive/folders/1tQ7nixKCzeHLtpBwsg1yoNcpH_YgU_Yf?usp=drive_link" TargetMode="External"/><Relationship Id="rId6" Type="http://schemas.openxmlformats.org/officeDocument/2006/relationships/hyperlink" Target="https://drive.google.com/drive/folders/1tQ7nixKCzeHLtpBwsg1yoNcpH_YgU_Yf?usp=drive_link" TargetMode="External"/><Relationship Id="rId7" Type="http://schemas.openxmlformats.org/officeDocument/2006/relationships/hyperlink" Target="https://drive.google.com/drive/folders/1KF4StVCa_ypa4xK7gGRFZyMe84N7Bo8o?usp=drive_link" TargetMode="External"/><Relationship Id="rId8" Type="http://schemas.openxmlformats.org/officeDocument/2006/relationships/hyperlink" Target="https://drive.google.com/drive/folders/18CxUl5M5AmHkVxOzFRdCnuZuMntPIoP_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1FfTnKwR49nc89hPxMMfHkAX28gWJPXT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fB6t2l_Di3rhxVCuc20MwP9ddJEkN2w?usp=drive_link" TargetMode="External"/><Relationship Id="rId2" Type="http://schemas.openxmlformats.org/officeDocument/2006/relationships/hyperlink" Target="https://drive.google.com/drive/folders/1fWqs0xjGv6tiyKQJkNq9hNqc-2QFDrc1?usp=drive_link" TargetMode="External"/><Relationship Id="rId3" Type="http://schemas.openxmlformats.org/officeDocument/2006/relationships/hyperlink" Target="https://drive.google.com/drive/folders/1uHo-NXQ74dBh_6e0W7IUD16GZDUqURX_?usp=drive_link" TargetMode="External"/><Relationship Id="rId4" Type="http://schemas.openxmlformats.org/officeDocument/2006/relationships/hyperlink" Target="https://drive.google.com/drive/folders/1fVI_ge653-BuzJgK1Vm-36r1VhKKw7ty?usp=drive_link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rive.google.com/drive/folders/1hQEZzsMfR_5gWxw6hWJ6IcLY05GrgehF?usp=drive_link" TargetMode="External"/><Relationship Id="rId6" Type="http://schemas.openxmlformats.org/officeDocument/2006/relationships/hyperlink" Target="https://drive.google.com/drive/folders/1zmTQ8spQpmPVmuR0WJj2A074_WDtOTpl?usp=drive_link" TargetMode="External"/><Relationship Id="rId7" Type="http://schemas.openxmlformats.org/officeDocument/2006/relationships/hyperlink" Target="https://drive.google.com/drive/folders/1jFABZi_0jt_oaLOhIHil8OaYIFRTMUCE?usp=drive_link" TargetMode="External"/><Relationship Id="rId8" Type="http://schemas.openxmlformats.org/officeDocument/2006/relationships/hyperlink" Target="https://drive.google.com/drive/folders/1BJN_Z73b38MvdFAKyN-_jKhiWgVV-gi9?usp=drive_lin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u6e5OfCvlE3sZF6MjGp6ZVxI3ofEt1xl?usp=drive_link" TargetMode="External"/><Relationship Id="rId42" Type="http://schemas.openxmlformats.org/officeDocument/2006/relationships/hyperlink" Target="https://drive.google.com/drive/folders/1QUxCv1mH5PQ79h8fh3bXMWBxCRqGWEKc?usp=drive_link" TargetMode="External"/><Relationship Id="rId41" Type="http://schemas.openxmlformats.org/officeDocument/2006/relationships/hyperlink" Target="https://drive.google.com/drive/folders/1w_DC3j17ehpNLHxcmkLmVQq2mQiLWki-?usp=drive_link" TargetMode="External"/><Relationship Id="rId44" Type="http://schemas.openxmlformats.org/officeDocument/2006/relationships/drawing" Target="../drawings/drawing7.xml"/><Relationship Id="rId43" Type="http://schemas.openxmlformats.org/officeDocument/2006/relationships/hyperlink" Target="https://drive.google.com/drive/folders/1Alwb9XpKtzuudXSCmmMbU__aDMcTHCTT?usp=drive_link" TargetMode="External"/><Relationship Id="rId31" Type="http://schemas.openxmlformats.org/officeDocument/2006/relationships/hyperlink" Target="https://drive.google.com/drive/folders/1ZaIdyVQDze0TBf5UqJe1l-7xdbFqVTuL" TargetMode="External"/><Relationship Id="rId30" Type="http://schemas.openxmlformats.org/officeDocument/2006/relationships/hyperlink" Target="https://drive.google.com/drive/folders/1zNnJydiJOpeVvsX7B_DSA4qeFvk7SE7u?usp=drive_link" TargetMode="External"/><Relationship Id="rId33" Type="http://schemas.openxmlformats.org/officeDocument/2006/relationships/hyperlink" Target="https://drive.google.com/drive/folders/1eqDkkxZOsuc5sMVPqqhakfqUpkPpoFWc" TargetMode="External"/><Relationship Id="rId32" Type="http://schemas.openxmlformats.org/officeDocument/2006/relationships/hyperlink" Target="https://drive.google.com/drive/folders/1XghMnVDzW1aOqROo9Uff6hYOv8jC2e6w?usp=drive_link" TargetMode="External"/><Relationship Id="rId35" Type="http://schemas.openxmlformats.org/officeDocument/2006/relationships/hyperlink" Target="https://drive.google.com/drive/folders/1BruSUkG2-dmCoHU7-IHDEVPjVPXFjCIe" TargetMode="External"/><Relationship Id="rId34" Type="http://schemas.openxmlformats.org/officeDocument/2006/relationships/hyperlink" Target="https://drive.google.com/drive/folders/1BruSUkG2-dmCoHU7-IHDEVPjVPXFjCIe?usp=drive_link" TargetMode="External"/><Relationship Id="rId37" Type="http://schemas.openxmlformats.org/officeDocument/2006/relationships/hyperlink" Target="https://drive.google.com/drive/folders/1jXSs9YTuzIfn1TKfYpaq_NLAba9HtlB3?usp=drive_link" TargetMode="External"/><Relationship Id="rId36" Type="http://schemas.openxmlformats.org/officeDocument/2006/relationships/hyperlink" Target="https://drive.google.com/drive/folders/1JP0Oron5OBNnaAQRzlVEjBPPYE25IRUm?usp=drive_link" TargetMode="External"/><Relationship Id="rId39" Type="http://schemas.openxmlformats.org/officeDocument/2006/relationships/hyperlink" Target="https://drive.google.com/drive/folders/12VTmC-pGaOmcqE-zKyIOLXG02LAbnl4N?usp=drive_link" TargetMode="External"/><Relationship Id="rId38" Type="http://schemas.openxmlformats.org/officeDocument/2006/relationships/hyperlink" Target="https://drive.google.com/drive/folders/1da8vX97-u7TIwVY0ZSA2Q8RCUCTsFbxK?usp=drive_link" TargetMode="External"/><Relationship Id="rId20" Type="http://schemas.openxmlformats.org/officeDocument/2006/relationships/hyperlink" Target="https://drive.google.com/drive/folders/14M-6P1kCqT5oiegjvNAfmataJJeFEDiF?usp=drive_link" TargetMode="External"/><Relationship Id="rId22" Type="http://schemas.openxmlformats.org/officeDocument/2006/relationships/hyperlink" Target="https://drive.google.com/drive/folders/1EgaUvrLjtKnLlMtdqM_XuXLxZ_L34gT-?usp=drive_link" TargetMode="External"/><Relationship Id="rId21" Type="http://schemas.openxmlformats.org/officeDocument/2006/relationships/hyperlink" Target="https://drive.google.com/drive/folders/1EgaUvrLjtKnLlMtdqM_XuXLxZ_L34gT-?usp=drive_link" TargetMode="External"/><Relationship Id="rId24" Type="http://schemas.openxmlformats.org/officeDocument/2006/relationships/hyperlink" Target="https://drive.google.com/drive/folders/1NLmEeY20lM2MBvJsZhEqinUnKUWyabdF?usp=drive_link" TargetMode="External"/><Relationship Id="rId23" Type="http://schemas.openxmlformats.org/officeDocument/2006/relationships/hyperlink" Target="https://drive.google.com/drive/folders/1NLmEeY20lM2MBvJsZhEqinUnKUWyabdF?usp=drive_link" TargetMode="External"/><Relationship Id="rId26" Type="http://schemas.openxmlformats.org/officeDocument/2006/relationships/hyperlink" Target="https://drive.google.com/drive/folders/1-R9LAWAoKulVvIOsv394Wt77N_oDh28M?usp=drive_link" TargetMode="External"/><Relationship Id="rId25" Type="http://schemas.openxmlformats.org/officeDocument/2006/relationships/hyperlink" Target="https://drive.google.com/drive/folders/11FfTnKwR49nc89hPxMMfHkAX28gWJPXT?usp=drive_link" TargetMode="External"/><Relationship Id="rId28" Type="http://schemas.openxmlformats.org/officeDocument/2006/relationships/hyperlink" Target="https://drive.google.com/drive/folders/151WXnjAGZ6U-dbNBGD4Xpq7tlG2Ymso3?usp=drive_link" TargetMode="External"/><Relationship Id="rId27" Type="http://schemas.openxmlformats.org/officeDocument/2006/relationships/hyperlink" Target="https://drive.google.com/drive/folders/1XYgSe-xteU_M9xTwKoBfq2dGLt7JefIV?usp=drive_link" TargetMode="External"/><Relationship Id="rId29" Type="http://schemas.openxmlformats.org/officeDocument/2006/relationships/hyperlink" Target="https://drive.google.com/drive/folders/1t4U-1l1tfyrkyGvQbB6he1kZ-KVtytmv?usp=drive_link" TargetMode="External"/><Relationship Id="rId11" Type="http://schemas.openxmlformats.org/officeDocument/2006/relationships/hyperlink" Target="https://drive.google.com/drive/folders/1ZU-QFcT61CL0BxRpczKJPqGGY5iduDCp?usp=drive_link" TargetMode="External"/><Relationship Id="rId10" Type="http://schemas.openxmlformats.org/officeDocument/2006/relationships/hyperlink" Target="https://drive.google.com/drive/folders/1KF4StVCa_ypa4xK7gGRFZyMe84N7Bo8o?usp=drive_link" TargetMode="External"/><Relationship Id="rId13" Type="http://schemas.openxmlformats.org/officeDocument/2006/relationships/hyperlink" Target="https://drive.google.com/drive/folders/1VEckYRAGroY1r3ZnXHsB0N9u2O8sDPXd?usp=drive_link" TargetMode="External"/><Relationship Id="rId12" Type="http://schemas.openxmlformats.org/officeDocument/2006/relationships/hyperlink" Target="https://drive.google.com/drive/folders/1S9Ib9iQnwwVZaCMw1UkMmKoKRy6vHtYg?usp=drive_link" TargetMode="External"/><Relationship Id="rId15" Type="http://schemas.openxmlformats.org/officeDocument/2006/relationships/hyperlink" Target="https://drive.google.com/drive/folders/18VkXBj1g9-ewgjsqPcOLaskIe2sJYUaR?usp=drive_link" TargetMode="External"/><Relationship Id="rId14" Type="http://schemas.openxmlformats.org/officeDocument/2006/relationships/hyperlink" Target="https://drive.google.com/drive/folders/14c5-9Lafak28kPxxrMMocbf-phLIPRcU?usp=sharing" TargetMode="External"/><Relationship Id="rId17" Type="http://schemas.openxmlformats.org/officeDocument/2006/relationships/hyperlink" Target="https://drive.google.com/drive/folders/1vdB5P6Xfgs8dinuce-gKYyUpTMzbNtMW?usp=drive_link" TargetMode="External"/><Relationship Id="rId16" Type="http://schemas.openxmlformats.org/officeDocument/2006/relationships/hyperlink" Target="https://drive.google.com/drive/folders/10jIqtrzXzOXWOvh3m8Y-Zu5a6rlR2YCx?usp=drive_link" TargetMode="External"/><Relationship Id="rId19" Type="http://schemas.openxmlformats.org/officeDocument/2006/relationships/hyperlink" Target="https://drive.google.com/drive/folders/14M-6P1kCqT5oiegjvNAfmataJJeFEDiF?usp=drive_link" TargetMode="External"/><Relationship Id="rId18" Type="http://schemas.openxmlformats.org/officeDocument/2006/relationships/hyperlink" Target="https://drive.google.com/file/d/1fUSVLNdNnx-53-u-F7hX4hqVIoqbVCa9/view?usp=share_link" TargetMode="External"/><Relationship Id="rId1" Type="http://schemas.openxmlformats.org/officeDocument/2006/relationships/hyperlink" Target="https://drive.google.com/drive/folders/12c72wl4QUDHviCbIbNch-kadKvYcvT76?usp=drive_link" TargetMode="External"/><Relationship Id="rId2" Type="http://schemas.openxmlformats.org/officeDocument/2006/relationships/hyperlink" Target="https://drive.google.com/file/d/1yeGSiBjT982N7yP2HsZsvMSjP97i_L9N/view?usp=share_link" TargetMode="External"/><Relationship Id="rId3" Type="http://schemas.openxmlformats.org/officeDocument/2006/relationships/hyperlink" Target="https://drive.google.com/drive/folders/1oTstdPGcoA2OErYCIJVcZeffXC4fg7UJ?usp=drive_link" TargetMode="External"/><Relationship Id="rId4" Type="http://schemas.openxmlformats.org/officeDocument/2006/relationships/hyperlink" Target="https://drive.google.com/drive/folders/1u9XQr6meaKQYP4nwzeZrGLsnFKsc7N4R?usp=drive_link" TargetMode="External"/><Relationship Id="rId9" Type="http://schemas.openxmlformats.org/officeDocument/2006/relationships/hyperlink" Target="https://drive.google.com/drive/folders/18CxUl5M5AmHkVxOzFRdCnuZuMntPIoP_?usp=drive_link" TargetMode="External"/><Relationship Id="rId5" Type="http://schemas.openxmlformats.org/officeDocument/2006/relationships/hyperlink" Target="https://drive.google.com/drive/folders/1tQ7nixKCzeHLtpBwsg1yoNcpH_YgU_Yf?usp=drive_link" TargetMode="External"/><Relationship Id="rId6" Type="http://schemas.openxmlformats.org/officeDocument/2006/relationships/hyperlink" Target="https://drive.google.com/drive/folders/1tQ7nixKCzeHLtpBwsg1yoNcpH_YgU_Yf?usp=drive_link" TargetMode="External"/><Relationship Id="rId7" Type="http://schemas.openxmlformats.org/officeDocument/2006/relationships/hyperlink" Target="https://drive.google.com/drive/folders/1aaS0dQoEjkdj7E7KQDsuPBvNaPbTfhln?usp=drive_link" TargetMode="External"/><Relationship Id="rId8" Type="http://schemas.openxmlformats.org/officeDocument/2006/relationships/hyperlink" Target="https://drive.google.com/drive/folders/1LSEWT19YXgC9nGsNIIa7bFsl4MXmybws?usp=drive_li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VmzU9sR7a5CP8l9UiODaagLL_R_kJf5J?usp=drive_link" TargetMode="External"/><Relationship Id="rId42" Type="http://schemas.openxmlformats.org/officeDocument/2006/relationships/hyperlink" Target="https://drive.google.com/drive/folders/11FfTnKwR49nc89hPxMMfHkAX28gWJPXT?usp=drive_link" TargetMode="External"/><Relationship Id="rId41" Type="http://schemas.openxmlformats.org/officeDocument/2006/relationships/hyperlink" Target="https://drive.google.com/drive/folders/1ZfdsoM_IObUy0OIjprzBRvLf64Rem8XV?usp=drive_link" TargetMode="External"/><Relationship Id="rId44" Type="http://schemas.openxmlformats.org/officeDocument/2006/relationships/hyperlink" Target="https://drive.google.com/drive/folders/1Ny9fC0zV86ZqWaNwXKXCEfryrm6Bkrzd?usp=drive_link" TargetMode="External"/><Relationship Id="rId43" Type="http://schemas.openxmlformats.org/officeDocument/2006/relationships/hyperlink" Target="https://drive.google.com/drive/folders/1f7paif48d2IAj1CZCYFmdOLaorzKYUpX?usp=sharing" TargetMode="External"/><Relationship Id="rId46" Type="http://schemas.openxmlformats.org/officeDocument/2006/relationships/hyperlink" Target="https://drive.google.com/drive/folders/18VkXBj1g9-ewgjsqPcOLaskIe2sJYUaR?usp=drive_link" TargetMode="External"/><Relationship Id="rId45" Type="http://schemas.openxmlformats.org/officeDocument/2006/relationships/hyperlink" Target="https://drive.google.com/drive/folders/10jIqtrzXzOXWOvh3m8Y-Zu5a6rlR2YCx?usp=drive_link" TargetMode="External"/><Relationship Id="rId48" Type="http://schemas.openxmlformats.org/officeDocument/2006/relationships/hyperlink" Target="https://drive.google.com/drive/folders/1WrLWxfHLM2XC3i1pX4IJRyF91tMeu29l?usp=drive_link" TargetMode="External"/><Relationship Id="rId47" Type="http://schemas.openxmlformats.org/officeDocument/2006/relationships/hyperlink" Target="https://drive.google.com/drive/folders/18SZFUV85rJsNEOEc6eo0gBDe9tDdU50t?usp=drive_link" TargetMode="External"/><Relationship Id="rId49" Type="http://schemas.openxmlformats.org/officeDocument/2006/relationships/hyperlink" Target="https://drive.google.com/drive/folders/1XYgSe-xteU_M9xTwKoBfq2dGLt7JefIV?usp=drive_link" TargetMode="External"/><Relationship Id="rId31" Type="http://schemas.openxmlformats.org/officeDocument/2006/relationships/hyperlink" Target="https://drive.google.com/drive/folders/1smRsPnnlqYg4RDxq-lG8i5oKOmYQ6AKt?usp=drive_link" TargetMode="External"/><Relationship Id="rId30" Type="http://schemas.openxmlformats.org/officeDocument/2006/relationships/hyperlink" Target="https://drive.google.com/drive/folders/13SolS_cPyyg1MObE21mdRcNhEUn--G71?usp=drive_link" TargetMode="External"/><Relationship Id="rId33" Type="http://schemas.openxmlformats.org/officeDocument/2006/relationships/hyperlink" Target="https://drive.google.com/drive/folders/12N1IMILdkYNDs9sTisW0b_LJp4LooqUu?usp=drive_link" TargetMode="External"/><Relationship Id="rId32" Type="http://schemas.openxmlformats.org/officeDocument/2006/relationships/hyperlink" Target="https://drive.google.com/file/d/1aAGGwlwR9I9kWJKCMkyOgjN9u_g7mZ28/view?usp=sharing" TargetMode="External"/><Relationship Id="rId35" Type="http://schemas.openxmlformats.org/officeDocument/2006/relationships/hyperlink" Target="https://drive.google.com/drive/folders/14LIZP09F947YkYvjnHsxKQBmSsnFw-BM?usp=drive_link" TargetMode="External"/><Relationship Id="rId34" Type="http://schemas.openxmlformats.org/officeDocument/2006/relationships/hyperlink" Target="https://drive.google.com/file/d/11jwNuBYahL157tIn5-kNW_Y6tzuggpfM/view?usp=sharing" TargetMode="External"/><Relationship Id="rId37" Type="http://schemas.openxmlformats.org/officeDocument/2006/relationships/hyperlink" Target="https://drive.google.com/drive/folders/10zPmMozfL3fTIQL0qDlicaIfzDaMGjVK?usp=drive_link" TargetMode="External"/><Relationship Id="rId36" Type="http://schemas.openxmlformats.org/officeDocument/2006/relationships/hyperlink" Target="https://drive.google.com/drive/folders/1dg3HP_7EMATSJ_9YF3WDKE28gLJvFlAR?usp=drive_link" TargetMode="External"/><Relationship Id="rId39" Type="http://schemas.openxmlformats.org/officeDocument/2006/relationships/hyperlink" Target="https://drive.google.com/drive/folders/1BmXJbaYLX8LjgPFDSoP6CWzYPrURphrO?usp=drive_link" TargetMode="External"/><Relationship Id="rId38" Type="http://schemas.openxmlformats.org/officeDocument/2006/relationships/hyperlink" Target="https://drive.google.com/drive/folders/1REEdin2EU1UHVYQOnV1pV99Ku5ZBQj55?usp=drive_link" TargetMode="External"/><Relationship Id="rId20" Type="http://schemas.openxmlformats.org/officeDocument/2006/relationships/hyperlink" Target="https://drive.google.com/drive/folders/1aaS0dQoEjkdj7E7KQDsuPBvNaPbTfhln?usp=drive_link" TargetMode="External"/><Relationship Id="rId22" Type="http://schemas.openxmlformats.org/officeDocument/2006/relationships/hyperlink" Target="https://drive.google.com/drive/folders/15u2SCRYhJHzsktnkQqdM4ycxlOkZqpfj?usp=sharing" TargetMode="External"/><Relationship Id="rId21" Type="http://schemas.openxmlformats.org/officeDocument/2006/relationships/hyperlink" Target="https://drive.google.com/drive/folders/19s815gmWK_ptsbzZ-Vsr6iu8gXPutrhl?usp=sharing" TargetMode="External"/><Relationship Id="rId24" Type="http://schemas.openxmlformats.org/officeDocument/2006/relationships/hyperlink" Target="https://drive.google.com/drive/folders/1ZU-QFcT61CL0BxRpczKJPqGGY5iduDCp?usp=drive_link" TargetMode="External"/><Relationship Id="rId23" Type="http://schemas.openxmlformats.org/officeDocument/2006/relationships/hyperlink" Target="https://drive.google.com/drive/folders/1S9Ib9iQnwwVZaCMw1UkMmKoKRy6vHtYg?usp=drive_link" TargetMode="External"/><Relationship Id="rId26" Type="http://schemas.openxmlformats.org/officeDocument/2006/relationships/hyperlink" Target="https://drive.google.com/drive/folders/14c5-9Lafak28kPxxrMMocbf-phLIPRcU?usp=sharing" TargetMode="External"/><Relationship Id="rId25" Type="http://schemas.openxmlformats.org/officeDocument/2006/relationships/hyperlink" Target="https://drive.google.com/drive/folders/14uGv3VZFGgoiJ8MOKsIMklcqdoau-zaX?usp=drive_link" TargetMode="External"/><Relationship Id="rId28" Type="http://schemas.openxmlformats.org/officeDocument/2006/relationships/hyperlink" Target="https://drive.google.com/drive/folders/1FA4TspJdyC7qv_ipg6jG9xxDDErbaRBx?usp=drive_link" TargetMode="External"/><Relationship Id="rId27" Type="http://schemas.openxmlformats.org/officeDocument/2006/relationships/hyperlink" Target="https://drive.google.com/drive/folders/1VEckYRAGroY1r3ZnXHsB0N9u2O8sDPXd?usp=drive_link" TargetMode="External"/><Relationship Id="rId29" Type="http://schemas.openxmlformats.org/officeDocument/2006/relationships/hyperlink" Target="https://drive.google.com/drive/folders/1K9kdahj6v7nYe68aliousUj_7tgxHVSe?usp=drive_link" TargetMode="External"/><Relationship Id="rId11" Type="http://schemas.openxmlformats.org/officeDocument/2006/relationships/hyperlink" Target="https://drive.google.com/drive/folders/16bAn1ISUu12pigIrR13qUHAtnGs6ttpz?usp=drive_link" TargetMode="External"/><Relationship Id="rId10" Type="http://schemas.openxmlformats.org/officeDocument/2006/relationships/hyperlink" Target="https://drive.google.com/drive/folders/1P40pARzSGJ1zb72rAlHNwjX30E9iQa62?usp=drive_link" TargetMode="External"/><Relationship Id="rId13" Type="http://schemas.openxmlformats.org/officeDocument/2006/relationships/hyperlink" Target="https://drive.google.com/drive/folders/1IL1HNSX4lOU7BAJYZCxNCQGcvUwIQ_S5?usp=drive_link" TargetMode="External"/><Relationship Id="rId12" Type="http://schemas.openxmlformats.org/officeDocument/2006/relationships/hyperlink" Target="https://drive.google.com/drive/folders/14GUhyshJKLctZ0-Z5mksZuyRfh3sp8cM?usp=drive_link" TargetMode="External"/><Relationship Id="rId15" Type="http://schemas.openxmlformats.org/officeDocument/2006/relationships/hyperlink" Target="https://drive.google.com/drive/folders/1XGv9m8EA8qiBiNado0viqIgq-7dUyBxU?usp=drive_link" TargetMode="External"/><Relationship Id="rId14" Type="http://schemas.openxmlformats.org/officeDocument/2006/relationships/hyperlink" Target="https://drive.google.com/drive/folders/1_j4obFhoDOf0SWk035Eh9AX6BioxG1fe?usp=drive_link" TargetMode="External"/><Relationship Id="rId17" Type="http://schemas.openxmlformats.org/officeDocument/2006/relationships/hyperlink" Target="https://drive.google.com/drive/folders/1fxr-pLbynlTk6fbtM9sm_uvnci52ptsJ?usp=drive_link" TargetMode="External"/><Relationship Id="rId16" Type="http://schemas.openxmlformats.org/officeDocument/2006/relationships/hyperlink" Target="https://drive.google.com/drive/folders/1n8wj_122Th0fm5ADnzYXNT0-Hy3bJh-s?usp=drive_link" TargetMode="External"/><Relationship Id="rId19" Type="http://schemas.openxmlformats.org/officeDocument/2006/relationships/hyperlink" Target="https://drive.google.com/drive/folders/1LSEWT19YXgC9nGsNIIa7bFsl4MXmybws?usp=drive_link" TargetMode="External"/><Relationship Id="rId18" Type="http://schemas.openxmlformats.org/officeDocument/2006/relationships/hyperlink" Target="https://drive.google.com/drive/folders/1MtwALAl9agJVWKkHBaGV9tge9FaIdK1r?usp=drive_link" TargetMode="External"/><Relationship Id="rId84" Type="http://schemas.openxmlformats.org/officeDocument/2006/relationships/hyperlink" Target="https://drive.google.com/drive/folders/15e6oHJLBsUdvZ1ZuWq-WSB-YY3aHfA_v?usp=drive_link" TargetMode="External"/><Relationship Id="rId83" Type="http://schemas.openxmlformats.org/officeDocument/2006/relationships/hyperlink" Target="https://drive.google.com/drive/folders/1HAXI4Af38Itoylp6-OSqF27EzBpjIANZ?usp=drive_link" TargetMode="External"/><Relationship Id="rId86" Type="http://schemas.openxmlformats.org/officeDocument/2006/relationships/hyperlink" Target="https://drive.google.com/drive/folders/1kcX8XgB7M20oCWV48_Q2tHgWvmXsfyjZ?usp=drive_link" TargetMode="External"/><Relationship Id="rId85" Type="http://schemas.openxmlformats.org/officeDocument/2006/relationships/hyperlink" Target="https://drive.google.com/drive/folders/1QUxCv1mH5PQ79h8fh3bXMWBxCRqGWEKc?usp=drive_link" TargetMode="External"/><Relationship Id="rId88" Type="http://schemas.openxmlformats.org/officeDocument/2006/relationships/hyperlink" Target="https://drive.google.com/drive/folders/1aeMnXVNHUZmlNDQw6bJ45zsArgL203Q6?usp=drive_link" TargetMode="External"/><Relationship Id="rId87" Type="http://schemas.openxmlformats.org/officeDocument/2006/relationships/hyperlink" Target="https://drive.google.com/drive/folders/1kKjcHOLGtAIOolOvfeERHIuNOM5aO4iM?usp=drive_link" TargetMode="External"/><Relationship Id="rId89" Type="http://schemas.openxmlformats.org/officeDocument/2006/relationships/hyperlink" Target="https://drive.google.com/drive/folders/1BgLVzWecCZ4_oQ8ZGdRfD-vN4pHKkzZ3?usp=drive_link" TargetMode="External"/><Relationship Id="rId80" Type="http://schemas.openxmlformats.org/officeDocument/2006/relationships/hyperlink" Target="https://drive.google.com/drive/folders/1r-n1Cz9qFGpJ6qHaH4UhD1iIMYvckl2h?usp=drive_link" TargetMode="External"/><Relationship Id="rId82" Type="http://schemas.openxmlformats.org/officeDocument/2006/relationships/hyperlink" Target="https://drive.google.com/drive/folders/1CL3AP3swsm5ECw2U-ObMjbX329t7-i3H?usp=drive_link" TargetMode="External"/><Relationship Id="rId81" Type="http://schemas.openxmlformats.org/officeDocument/2006/relationships/hyperlink" Target="https://drive.google.com/drive/folders/127UY1N-Mw85fBpltQ-dO5C324_9MBcYZ?usp=drive_link" TargetMode="External"/><Relationship Id="rId1" Type="http://schemas.openxmlformats.org/officeDocument/2006/relationships/hyperlink" Target="https://drive.google.com/drive/folders/1YLEnzTOV2-5v1YhEFa1hy5VCbRgqECyX?usp=drive_link" TargetMode="External"/><Relationship Id="rId2" Type="http://schemas.openxmlformats.org/officeDocument/2006/relationships/hyperlink" Target="https://drive.google.com/drive/folders/1YLEnzTOV2-5v1YhEFa1hy5VCbRgqECyX?usp=drive_link" TargetMode="External"/><Relationship Id="rId3" Type="http://schemas.openxmlformats.org/officeDocument/2006/relationships/hyperlink" Target="https://drive.google.com/drive/folders/1CmMlXZVLXqqYztMIKd8z5vTL0ccnpD6N?usp=drive_link" TargetMode="External"/><Relationship Id="rId4" Type="http://schemas.openxmlformats.org/officeDocument/2006/relationships/hyperlink" Target="https://drive.google.com/drive/folders/1vmvsM1bK5S0BEAM8mNYQfhUQBvs-Bmy_?usp=drive_link" TargetMode="External"/><Relationship Id="rId9" Type="http://schemas.openxmlformats.org/officeDocument/2006/relationships/hyperlink" Target="https://drive.google.com/drive/folders/1NLmEeY20lM2MBvJsZhEqinUnKUWyabdF?usp=drive_link" TargetMode="External"/><Relationship Id="rId5" Type="http://schemas.openxmlformats.org/officeDocument/2006/relationships/hyperlink" Target="https://drive.google.com/drive/folders/1twlVmtM6mVahSJ52xut0gfxhMPXNURaO?usp=drive_link" TargetMode="External"/><Relationship Id="rId6" Type="http://schemas.openxmlformats.org/officeDocument/2006/relationships/hyperlink" Target="https://drive.google.com/drive/folders/1vwJHAU_9GHF0IiWsBgGGED7gVuCQEmBA?usp=drive_link" TargetMode="External"/><Relationship Id="rId7" Type="http://schemas.openxmlformats.org/officeDocument/2006/relationships/hyperlink" Target="https://drive.google.com/drive/folders/19_QdLi2GzSL8h1-992hMxFqIyh50fRf9?usp=drive_link" TargetMode="External"/><Relationship Id="rId8" Type="http://schemas.openxmlformats.org/officeDocument/2006/relationships/hyperlink" Target="https://drive.google.com/drive/folders/1NLmEeY20lM2MBvJsZhEqinUnKUWyabdF?usp=drive_link" TargetMode="External"/><Relationship Id="rId73" Type="http://schemas.openxmlformats.org/officeDocument/2006/relationships/hyperlink" Target="https://drive.google.com/drive/folders/1eqDkkxZOsuc5sMVPqqhakfqUpkPpoFWc" TargetMode="External"/><Relationship Id="rId72" Type="http://schemas.openxmlformats.org/officeDocument/2006/relationships/hyperlink" Target="https://drive.google.com/drive/folders/1nu1T6TAMVHkme28L10k73a7kX8HzF4NJ?usp=drive_link" TargetMode="External"/><Relationship Id="rId75" Type="http://schemas.openxmlformats.org/officeDocument/2006/relationships/hyperlink" Target="https://drive.google.com/drive/folders/1BruSUkG2-dmCoHU7-IHDEVPjVPXFjCIe" TargetMode="External"/><Relationship Id="rId74" Type="http://schemas.openxmlformats.org/officeDocument/2006/relationships/hyperlink" Target="https://drive.google.com/drive/folders/1XghMnVDzW1aOqROo9Uff6hYOv8jC2e6w?usp=drive_link" TargetMode="External"/><Relationship Id="rId77" Type="http://schemas.openxmlformats.org/officeDocument/2006/relationships/hyperlink" Target="https://drive.google.com/drive/folders/1JP0Oron5OBNnaAQRzlVEjBPPYE25IRUm?usp=drive_link" TargetMode="External"/><Relationship Id="rId76" Type="http://schemas.openxmlformats.org/officeDocument/2006/relationships/hyperlink" Target="https://drive.google.com/drive/folders/1BruSUkG2-dmCoHU7-IHDEVPjVPXFjCIe?usp=drive_link" TargetMode="External"/><Relationship Id="rId79" Type="http://schemas.openxmlformats.org/officeDocument/2006/relationships/hyperlink" Target="https://drive.google.com/drive/folders/1NfdNz_k1O7FO_8HYMT2-nw5OYK7pnj_W?usp=drive_link" TargetMode="External"/><Relationship Id="rId78" Type="http://schemas.openxmlformats.org/officeDocument/2006/relationships/hyperlink" Target="https://drive.google.com/drive/folders/1jXSs9YTuzIfn1TKfYpaq_NLAba9HtlB3?usp=drive_link" TargetMode="External"/><Relationship Id="rId71" Type="http://schemas.openxmlformats.org/officeDocument/2006/relationships/hyperlink" Target="https://drive.google.com/drive/folders/1JEWcB89y3CCzPoMa-MQznZ8CDV2LL-Wg" TargetMode="External"/><Relationship Id="rId70" Type="http://schemas.openxmlformats.org/officeDocument/2006/relationships/hyperlink" Target="https://drive.google.com/drive/folders/1zNnJydiJOpeVvsX7B_DSA4qeFvk7SE7u?usp=drive_link" TargetMode="External"/><Relationship Id="rId62" Type="http://schemas.openxmlformats.org/officeDocument/2006/relationships/hyperlink" Target="https://drive.google.com/drive/folders/1da8vX97-u7TIwVY0ZSA2Q8RCUCTsFbxK?usp=drive_link" TargetMode="External"/><Relationship Id="rId61" Type="http://schemas.openxmlformats.org/officeDocument/2006/relationships/hyperlink" Target="https://drive.google.com/drive/folders/12VTmC-pGaOmcqE-zKyIOLXG02LAbnl4N?usp=drive_link" TargetMode="External"/><Relationship Id="rId64" Type="http://schemas.openxmlformats.org/officeDocument/2006/relationships/hyperlink" Target="https://drive.google.com/drive/folders/1u6e5OfCvlE3sZF6MjGp6ZVxI3ofEt1xl?usp=drive_link" TargetMode="External"/><Relationship Id="rId63" Type="http://schemas.openxmlformats.org/officeDocument/2006/relationships/hyperlink" Target="https://drive.google.com/drive/folders/1w_DC3j17ehpNLHxcmkLmVQq2mQiLWki-?usp=drive_link" TargetMode="External"/><Relationship Id="rId66" Type="http://schemas.openxmlformats.org/officeDocument/2006/relationships/hyperlink" Target="https://drive.google.com/drive/folders/1aCyFy3m7tzdCl6Ifxbx-fWrIujYpvAGR?usp=drive_link" TargetMode="External"/><Relationship Id="rId65" Type="http://schemas.openxmlformats.org/officeDocument/2006/relationships/hyperlink" Target="https://drive.google.com/drive/folders/1lXJiNDnzmJaSnmP5PyqLZo0oH8j5ZdV0?usp=drive_link" TargetMode="External"/><Relationship Id="rId68" Type="http://schemas.openxmlformats.org/officeDocument/2006/relationships/hyperlink" Target="https://drive.google.com/drive/folders/1YiVBJOrN4pG0Lh_suH4Aa3IpiCIqyVy_?usp=drive_link" TargetMode="External"/><Relationship Id="rId67" Type="http://schemas.openxmlformats.org/officeDocument/2006/relationships/hyperlink" Target="https://drive.google.com/drive/folders/1aCyFy3m7tzdCl6Ifxbx-fWrIujYpvAGR?usp=drive_link" TargetMode="External"/><Relationship Id="rId60" Type="http://schemas.openxmlformats.org/officeDocument/2006/relationships/hyperlink" Target="https://drive.google.com/drive/folders/1CmoR8Q_q7u5b9k7ol0IZngR5pNSNrt_Q?usp=drive_link" TargetMode="External"/><Relationship Id="rId69" Type="http://schemas.openxmlformats.org/officeDocument/2006/relationships/hyperlink" Target="https://drive.google.com/drive/folders/1ZaIdyVQDze0TBf5UqJe1l-7xdbFqVTuL" TargetMode="External"/><Relationship Id="rId51" Type="http://schemas.openxmlformats.org/officeDocument/2006/relationships/hyperlink" Target="https://drive.google.com/drive/folders/1t4U-1l1tfyrkyGvQbB6he1kZ-KVtytmv?usp=drive_link" TargetMode="External"/><Relationship Id="rId50" Type="http://schemas.openxmlformats.org/officeDocument/2006/relationships/hyperlink" Target="https://drive.google.com/drive/folders/1-R9LAWAoKulVvIOsv394Wt77N_oDh28M?usp=drive_link" TargetMode="External"/><Relationship Id="rId53" Type="http://schemas.openxmlformats.org/officeDocument/2006/relationships/hyperlink" Target="https://drive.google.com/drive/folders/1SGkxw3lgfhGDsoUZVkFK3qPiUE2vaG86" TargetMode="External"/><Relationship Id="rId52" Type="http://schemas.openxmlformats.org/officeDocument/2006/relationships/hyperlink" Target="https://drive.google.com/drive/folders/151WXnjAGZ6U-dbNBGD4Xpq7tlG2Ymso3?usp=drive_link" TargetMode="External"/><Relationship Id="rId55" Type="http://schemas.openxmlformats.org/officeDocument/2006/relationships/hyperlink" Target="https://drive.google.com/drive/folders/1prUj-Ro7Y64OB9UW9XWpyCAQ3QX_5HCf" TargetMode="External"/><Relationship Id="rId54" Type="http://schemas.openxmlformats.org/officeDocument/2006/relationships/hyperlink" Target="https://drive.google.com/drive/folders/1KmZN3IUWWrURt8uGPEFFwHgB_1vHE1OF?usp=drive_link" TargetMode="External"/><Relationship Id="rId57" Type="http://schemas.openxmlformats.org/officeDocument/2006/relationships/hyperlink" Target="https://drive.google.com/drive/folders/1nHjNDnjrrJBHvtFR-zpLgJN2PzjRe1xI" TargetMode="External"/><Relationship Id="rId56" Type="http://schemas.openxmlformats.org/officeDocument/2006/relationships/hyperlink" Target="https://drive.google.com/drive/folders/1QCGugflkwvkq-bUCCwhxu9l301tUcLml?usp=drive_link" TargetMode="External"/><Relationship Id="rId59" Type="http://schemas.openxmlformats.org/officeDocument/2006/relationships/hyperlink" Target="https://drive.google.com/drive/folders/1EvTwZwPyqn7nSwnmu7RLMbRPzCWSU0Ev?usp=drive_link" TargetMode="External"/><Relationship Id="rId58" Type="http://schemas.openxmlformats.org/officeDocument/2006/relationships/hyperlink" Target="https://drive.google.com/drive/folders/1BnmbvR7ymJ6I-6unDq8m1FMITU1hSDXZ?usp=drive_link" TargetMode="External"/><Relationship Id="rId107" Type="http://schemas.openxmlformats.org/officeDocument/2006/relationships/hyperlink" Target="https://drive.google.com/drive/folders/1CMUmTZLKQhPDJcIVQajw7yyUMN3jRI7v?usp=drive_link" TargetMode="External"/><Relationship Id="rId106" Type="http://schemas.openxmlformats.org/officeDocument/2006/relationships/hyperlink" Target="https://drive.google.com/drive/folders/1moMUeEjoAPALd9cUZ9rmoLY3OYHxo_8S?usp=drive_link" TargetMode="External"/><Relationship Id="rId105" Type="http://schemas.openxmlformats.org/officeDocument/2006/relationships/hyperlink" Target="https://drive.google.com/drive/folders/1EvsTgRv3_llLk9hRJTItzG2yDXiDKlz-?usp=drive_link" TargetMode="External"/><Relationship Id="rId104" Type="http://schemas.openxmlformats.org/officeDocument/2006/relationships/hyperlink" Target="https://drive.google.com/drive/folders/1cw3xD6N319-n9gcnQknfkrSgYfcUOmLu?usp=drive_link" TargetMode="External"/><Relationship Id="rId109" Type="http://schemas.openxmlformats.org/officeDocument/2006/relationships/hyperlink" Target="https://drive.google.com/drive/folders/1etnwcR4N18Efyt__cSRxqdyRoLz0k4JR?usp=drive_link" TargetMode="External"/><Relationship Id="rId108" Type="http://schemas.openxmlformats.org/officeDocument/2006/relationships/hyperlink" Target="https://drive.google.com/drive/folders/1Lz7dJ2kGQGylNbDT3BG5p9NRcTgWLp6h?usp=drive_link" TargetMode="External"/><Relationship Id="rId103" Type="http://schemas.openxmlformats.org/officeDocument/2006/relationships/hyperlink" Target="https://drive.google.com/drive/folders/1PCCEFs-bXoeOutdRb3G6ZhYzT9wUBzTJ?usp=drive_link" TargetMode="External"/><Relationship Id="rId102" Type="http://schemas.openxmlformats.org/officeDocument/2006/relationships/hyperlink" Target="https://drive.google.com/drive/folders/1NkS4tCqdwFM6nAOHrYe0Pb_lXeuSZYJV?usp=drive_link" TargetMode="External"/><Relationship Id="rId101" Type="http://schemas.openxmlformats.org/officeDocument/2006/relationships/hyperlink" Target="https://drive.google.com/drive/folders/1YnWGfTuAF8F-BsfUjm_rE8hyPZ2pXB20?usp=drive_link" TargetMode="External"/><Relationship Id="rId100" Type="http://schemas.openxmlformats.org/officeDocument/2006/relationships/hyperlink" Target="https://drive.google.com/drive/folders/1YDCAg5NiG1pQ0VBdVvvwyFeic0gvF6YM?usp=drive_link" TargetMode="External"/><Relationship Id="rId95" Type="http://schemas.openxmlformats.org/officeDocument/2006/relationships/hyperlink" Target="https://drive.google.com/drive/folders/1dwgHHlmqHFNvpeqmjWJ0YT315ecogCDB?usp=drive_link" TargetMode="External"/><Relationship Id="rId94" Type="http://schemas.openxmlformats.org/officeDocument/2006/relationships/hyperlink" Target="https://drive.google.com/drive/folders/1sKrqYssocQCvoCZ1Rw3IGxw-gg8yEg6m?usp=drive_link" TargetMode="External"/><Relationship Id="rId97" Type="http://schemas.openxmlformats.org/officeDocument/2006/relationships/hyperlink" Target="https://drive.google.com/drive/folders/1FWeSChABievXyOLublTb6J95mpDSd8aW?usp=drive_link" TargetMode="External"/><Relationship Id="rId96" Type="http://schemas.openxmlformats.org/officeDocument/2006/relationships/hyperlink" Target="https://drive.google.com/drive/folders/1YiXqsR9YJyy13Kr1d20gqbxiuNrbMPiE?usp=drive_link" TargetMode="External"/><Relationship Id="rId99" Type="http://schemas.openxmlformats.org/officeDocument/2006/relationships/hyperlink" Target="https://drive.google.com/drive/folders/1Irn3HHKq6nj-wqatPmCZWXt90MEDEdIH?usp=drive_link" TargetMode="External"/><Relationship Id="rId98" Type="http://schemas.openxmlformats.org/officeDocument/2006/relationships/hyperlink" Target="https://drive.google.com/drive/folders/10_0fKBtAQ2gxIdtyhA1SssUUl5BXOstl?usp=drive_link" TargetMode="External"/><Relationship Id="rId91" Type="http://schemas.openxmlformats.org/officeDocument/2006/relationships/hyperlink" Target="https://drive.google.com/file/d/12lXG500c8ZF5cNFqOGXXdfxxy7Dn18Eh/view?usp=sharingN1N2vYSbJL3hwZRgaS7qVdo3cClxIvt?usp=drive_link" TargetMode="External"/><Relationship Id="rId90" Type="http://schemas.openxmlformats.org/officeDocument/2006/relationships/hyperlink" Target="https://drive.google.com/drive/folders/1Alwb9XpKtzuudXSCmmMbU__aDMcTHCTT?usp=drive_link" TargetMode="External"/><Relationship Id="rId93" Type="http://schemas.openxmlformats.org/officeDocument/2006/relationships/hyperlink" Target="https://drive.google.com/drive/folders/1wnH_ElDZFbQipZWfSJOzCqxM0ogzuiqx?usp=drive_link" TargetMode="External"/><Relationship Id="rId92" Type="http://schemas.openxmlformats.org/officeDocument/2006/relationships/hyperlink" Target="https://drive.google.com/drive/folders/136T_YNXwupbWiqNA8Xw_n1g8do9Zl2Gn?usp=drive_link" TargetMode="External"/><Relationship Id="rId110" Type="http://schemas.openxmlformats.org/officeDocument/2006/relationships/hyperlink" Target="https://drive.google.com/drive/folders/1aQ5aqMSZJNFR3NnYfhV1fJBGqMdBID2g?usp=drive_link" TargetMode="External"/><Relationship Id="rId112" Type="http://schemas.openxmlformats.org/officeDocument/2006/relationships/drawing" Target="../drawings/drawing8.xml"/><Relationship Id="rId111" Type="http://schemas.openxmlformats.org/officeDocument/2006/relationships/hyperlink" Target="https://drive.google.com/drive/folders/1tbdge4Wp9A7BkehYs0741UG_cGEyL5Cc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YiVBJOrN4pG0Lh_suH4Aa3IpiCIqyVy_?usp=drive_link" TargetMode="External"/><Relationship Id="rId22" Type="http://schemas.openxmlformats.org/officeDocument/2006/relationships/hyperlink" Target="https://drive.google.com/drive/folders/1FWeSChABievXyOLublTb6J95mpDSd8aW?usp=drive_link" TargetMode="External"/><Relationship Id="rId21" Type="http://schemas.openxmlformats.org/officeDocument/2006/relationships/hyperlink" Target="https://drive.google.com/file/d/12lXG500c8ZF5cNFqOGXXdfxxy7Dn18Eh/view?usp=sharingN1N2vYSbJL3hwZRgaS7qVdo3cClxIvt?usp=drive_link" TargetMode="External"/><Relationship Id="rId24" Type="http://schemas.openxmlformats.org/officeDocument/2006/relationships/hyperlink" Target="https://drive.google.com/drive/folders/1NkS4tCqdwFM6nAOHrYe0Pb_lXeuSZYJV?usp=drive_link" TargetMode="External"/><Relationship Id="rId23" Type="http://schemas.openxmlformats.org/officeDocument/2006/relationships/hyperlink" Target="https://drive.google.com/drive/folders/1YnWGfTuAF8F-BsfUjm_rE8hyPZ2pXB20?usp=drive_link" TargetMode="External"/><Relationship Id="rId26" Type="http://schemas.openxmlformats.org/officeDocument/2006/relationships/hyperlink" Target="https://drive.google.com/drive/folders/1cw3xD6N319-n9gcnQknfkrSgYfcUOmLu?usp=drive_link" TargetMode="External"/><Relationship Id="rId25" Type="http://schemas.openxmlformats.org/officeDocument/2006/relationships/hyperlink" Target="https://drive.google.com/drive/folders/1PCCEFs-bXoeOutdRb3G6ZhYzT9wUBzTJ?usp=drive_link" TargetMode="External"/><Relationship Id="rId27" Type="http://schemas.openxmlformats.org/officeDocument/2006/relationships/drawing" Target="../drawings/drawing11.xml"/><Relationship Id="rId11" Type="http://schemas.openxmlformats.org/officeDocument/2006/relationships/hyperlink" Target="https://drive.google.com/drive/folders/13SolS_cPyyg1MObE21mdRcNhEUn--G71?usp=drive_link" TargetMode="External"/><Relationship Id="rId10" Type="http://schemas.openxmlformats.org/officeDocument/2006/relationships/hyperlink" Target="https://drive.google.com/drive/folders/1FA4TspJdyC7qv_ipg6jG9xxDDErbaRBx?usp=drive_link" TargetMode="External"/><Relationship Id="rId13" Type="http://schemas.openxmlformats.org/officeDocument/2006/relationships/hyperlink" Target="https://drive.google.com/file/d/1aAGGwlwR9I9kWJKCMkyOgjN9u_g7mZ28/view?usp=sharing" TargetMode="External"/><Relationship Id="rId12" Type="http://schemas.openxmlformats.org/officeDocument/2006/relationships/hyperlink" Target="https://drive.google.com/file/d/1fUSVLNdNnx-53-u-F7hX4hqVIoqbVCa9/view?usp=share_link" TargetMode="External"/><Relationship Id="rId15" Type="http://schemas.openxmlformats.org/officeDocument/2006/relationships/hyperlink" Target="https://drive.google.com/drive/folders/1REEdin2EU1UHVYQOnV1pV99Ku5ZBQj55?usp=drive_link" TargetMode="External"/><Relationship Id="rId14" Type="http://schemas.openxmlformats.org/officeDocument/2006/relationships/hyperlink" Target="https://drive.google.com/file/d/11jwNuBYahL157tIn5-kNW_Y6tzuggpfM/view?usp=sharing" TargetMode="External"/><Relationship Id="rId17" Type="http://schemas.openxmlformats.org/officeDocument/2006/relationships/hyperlink" Target="https://drive.google.com/drive/folders/1w_DC3j17ehpNLHxcmkLmVQq2mQiLWki-?usp=drive_link" TargetMode="External"/><Relationship Id="rId16" Type="http://schemas.openxmlformats.org/officeDocument/2006/relationships/hyperlink" Target="https://drive.google.com/drive/folders/12VTmC-pGaOmcqE-zKyIOLXG02LAbnl4N?usp=drive_link" TargetMode="External"/><Relationship Id="rId19" Type="http://schemas.openxmlformats.org/officeDocument/2006/relationships/hyperlink" Target="https://drive.google.com/drive/folders/1aCyFy3m7tzdCl6Ifxbx-fWrIujYpvAGR?usp=drive_link" TargetMode="External"/><Relationship Id="rId18" Type="http://schemas.openxmlformats.org/officeDocument/2006/relationships/hyperlink" Target="https://drive.google.com/drive/folders/1lXJiNDnzmJaSnmP5PyqLZo0oH8j5ZdV0?usp=drive_link" TargetMode="External"/><Relationship Id="rId1" Type="http://schemas.openxmlformats.org/officeDocument/2006/relationships/hyperlink" Target="https://drive.google.com/drive/folders/1g56xG-1-AB21cIw5Ah89BjdWfbMV0cUb?usp=sharing" TargetMode="External"/><Relationship Id="rId2" Type="http://schemas.openxmlformats.org/officeDocument/2006/relationships/hyperlink" Target="https://drive.google.com/drive/folders/1jZw1h3XIBR8IJglSciJKzz0t6wLROmlO?usp=drive_link" TargetMode="External"/><Relationship Id="rId3" Type="http://schemas.openxmlformats.org/officeDocument/2006/relationships/hyperlink" Target="https://drive.google.com/file/d/1yeGSiBjT982N7yP2HsZsvMSjP97i_L9N/view?usp=share_link" TargetMode="External"/><Relationship Id="rId4" Type="http://schemas.openxmlformats.org/officeDocument/2006/relationships/hyperlink" Target="https://drive.google.com/drive/folders/14oFyIPBtFgFlG03iiJSNmqNR561tXbXa?usp=sharing" TargetMode="External"/><Relationship Id="rId9" Type="http://schemas.openxmlformats.org/officeDocument/2006/relationships/hyperlink" Target="https://drive.google.com/drive/folders/14c5-9Lafak28kPxxrMMocbf-phLIPRcU?usp=sharing" TargetMode="External"/><Relationship Id="rId5" Type="http://schemas.openxmlformats.org/officeDocument/2006/relationships/hyperlink" Target="https://drive.google.com/drive/folders/1IFP9QNmZa7S6mOSUtYadEv39pP-S1EUV?usp=drive_link" TargetMode="External"/><Relationship Id="rId6" Type="http://schemas.openxmlformats.org/officeDocument/2006/relationships/hyperlink" Target="https://drive.google.com/drive/folders/1tQ7nixKCzeHLtpBwsg1yoNcpH_YgU_Yf?usp=drive_link" TargetMode="External"/><Relationship Id="rId7" Type="http://schemas.openxmlformats.org/officeDocument/2006/relationships/hyperlink" Target="https://drive.google.com/drive/folders/1LSEWT19YXgC9nGsNIIa7bFsl4MXmybws?usp=drive_link" TargetMode="External"/><Relationship Id="rId8" Type="http://schemas.openxmlformats.org/officeDocument/2006/relationships/hyperlink" Target="https://drive.google.com/drive/folders/1S9Ib9iQnwwVZaCMw1UkMmKoKRy6vHtYg?usp=drive_link" TargetMode="External"/></Relationships>
</file>

<file path=xl/worksheets/_rels/sheet12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drive/folders/1MTgBhCVG4G9Mww1McGO5FGIcrwWFO5qz?usp=drive_link" TargetMode="External"/><Relationship Id="rId30" Type="http://schemas.openxmlformats.org/officeDocument/2006/relationships/hyperlink" Target="https://drive.google.com/drive/folders/1SXfSWw1jAe_y01YyNDF_3VoSN_ugX_NB?usp=drive_link" TargetMode="External"/><Relationship Id="rId33" Type="http://schemas.openxmlformats.org/officeDocument/2006/relationships/hyperlink" Target="https://drive.google.com/drive/folders/1DFFjcCGFZXmMn8F0sYoBRdwdEnVduKVf?usp=drive_link" TargetMode="External"/><Relationship Id="rId32" Type="http://schemas.openxmlformats.org/officeDocument/2006/relationships/hyperlink" Target="https://drive.google.com/drive/folders/1xnGyC7IeuT-V9cPYRbUi2uoc5Ihf5pk5?usp=drive_link" TargetMode="External"/><Relationship Id="rId35" Type="http://schemas.openxmlformats.org/officeDocument/2006/relationships/hyperlink" Target="https://drive.google.com/drive/folders/1NCdGZALZppmpGzFsEBaReWePidxHEAin?usp=drive_link" TargetMode="External"/><Relationship Id="rId34" Type="http://schemas.openxmlformats.org/officeDocument/2006/relationships/hyperlink" Target="https://drive.google.com/drive/folders/1MVaet2AvM_Lf2S8cCNQGcEwvl6xQdGuR?usp=drive_link" TargetMode="External"/><Relationship Id="rId36" Type="http://schemas.openxmlformats.org/officeDocument/2006/relationships/drawing" Target="../drawings/drawing12.xml"/><Relationship Id="rId20" Type="http://schemas.openxmlformats.org/officeDocument/2006/relationships/hyperlink" Target="https://drive.google.com/drive/folders/1n5HMAoXwwIu9SxuIYNQ0CEyX2pIocYAC?usp=drive_link" TargetMode="External"/><Relationship Id="rId22" Type="http://schemas.openxmlformats.org/officeDocument/2006/relationships/hyperlink" Target="https://drive.google.com/drive/folders/1DeD4fBuwMX5qNW14FzyeOl6z8ziuWDbs?usp=drive_link" TargetMode="External"/><Relationship Id="rId21" Type="http://schemas.openxmlformats.org/officeDocument/2006/relationships/hyperlink" Target="https://drive.google.com/drive/folders/1Tj5bZkcmb8yYDu43NhJH0xfo7XlTXpno?usp=drive_link" TargetMode="External"/><Relationship Id="rId24" Type="http://schemas.openxmlformats.org/officeDocument/2006/relationships/hyperlink" Target="https://drive.google.com/drive/folders/1bpkAxYWmbrYg7FNlEUKDPj2rxmGw8kKo?usp=drive_link" TargetMode="External"/><Relationship Id="rId23" Type="http://schemas.openxmlformats.org/officeDocument/2006/relationships/hyperlink" Target="https://drive.google.com/drive/folders/1MsYnFdyDqmitzi61e5S0m5tuZFwGGBDB?usp=drive_link" TargetMode="External"/><Relationship Id="rId26" Type="http://schemas.openxmlformats.org/officeDocument/2006/relationships/hyperlink" Target="https://drive.google.com/drive/folders/1UpV3UfsYjY8Cxlxn_2-7vd5Bqy175QAo?usp=drive_link" TargetMode="External"/><Relationship Id="rId25" Type="http://schemas.openxmlformats.org/officeDocument/2006/relationships/hyperlink" Target="https://drive.google.com/drive/folders/1ot25UfsLsaQlkAHtckHfA-1Pcqc-AoWk?usp=drive_link" TargetMode="External"/><Relationship Id="rId28" Type="http://schemas.openxmlformats.org/officeDocument/2006/relationships/hyperlink" Target="https://drive.google.com/drive/folders/1ot25UfsLsaQlkAHtckHfA-1Pcqc-AoWk?usp=drive_link" TargetMode="External"/><Relationship Id="rId27" Type="http://schemas.openxmlformats.org/officeDocument/2006/relationships/hyperlink" Target="https://drive.google.com/drive/folders/1AiIrnVXtxD4x-qE87zch0UgY9KWJ925-?usp=drive_link" TargetMode="External"/><Relationship Id="rId29" Type="http://schemas.openxmlformats.org/officeDocument/2006/relationships/hyperlink" Target="https://drive.google.com/drive/folders/1BTpiQVdkZT_6Grwo6yI5_34NXKaP9wJ_?usp=sharing" TargetMode="External"/><Relationship Id="rId11" Type="http://schemas.openxmlformats.org/officeDocument/2006/relationships/hyperlink" Target="https://drive.google.com/drive/folders/1NwVg3x-HWQevgzR_qHok5jFAm0HKsW8j?usp=drive_link" TargetMode="External"/><Relationship Id="rId10" Type="http://schemas.openxmlformats.org/officeDocument/2006/relationships/hyperlink" Target="https://drive.google.com/drive/folders/1uXc5gHW-oCVVjSBTdz4Xf3k13OVQ5RZM?usp=sharing" TargetMode="External"/><Relationship Id="rId13" Type="http://schemas.openxmlformats.org/officeDocument/2006/relationships/hyperlink" Target="https://drive.google.com/drive/folders/11FfTnKwR49nc89hPxMMfHkAX28gWJPXT?usp=drive_link" TargetMode="External"/><Relationship Id="rId12" Type="http://schemas.openxmlformats.org/officeDocument/2006/relationships/hyperlink" Target="https://drive.google.com/drive/folders/153HdCyAC1zY8yz1XzI2c-JlUauxT3b7y?usp=drive_link" TargetMode="External"/><Relationship Id="rId15" Type="http://schemas.openxmlformats.org/officeDocument/2006/relationships/hyperlink" Target="https://drive.google.com/drive/folders/1s3lWYPdGKAEs0FzMyDeEtjS8DkzWvAXr?usp=drive_link" TargetMode="External"/><Relationship Id="rId14" Type="http://schemas.openxmlformats.org/officeDocument/2006/relationships/hyperlink" Target="https://drive.google.com/drive/folders/14fSXccCE39yksUAm0NMvHQIf5J9qPsrH?usp=sharing" TargetMode="External"/><Relationship Id="rId17" Type="http://schemas.openxmlformats.org/officeDocument/2006/relationships/hyperlink" Target="https://drive.google.com/drive/folders/1utsI-LB9LWnwUAA-OAtdbArSFbpBYE1X?usp=drive_link" TargetMode="External"/><Relationship Id="rId16" Type="http://schemas.openxmlformats.org/officeDocument/2006/relationships/hyperlink" Target="https://drive.google.com/drive/folders/1ZmWO58HQWMj3nKviSA-_bnAG-2ZeVh42?usp=drive_link" TargetMode="External"/><Relationship Id="rId19" Type="http://schemas.openxmlformats.org/officeDocument/2006/relationships/hyperlink" Target="https://drive.google.com/drive/folders/1rMqBbxapvYLxq6Xsjj07M6Z0tEHRZHzQ?usp=drive_link" TargetMode="External"/><Relationship Id="rId18" Type="http://schemas.openxmlformats.org/officeDocument/2006/relationships/hyperlink" Target="https://drive.google.com/drive/folders/1KHwvtb5lubBbAZU7QEvBGbdHvd4vQiDN?usp=drive_link" TargetMode="External"/><Relationship Id="rId1" Type="http://schemas.openxmlformats.org/officeDocument/2006/relationships/hyperlink" Target="https://drive.google.com/drive/folders/1txL7tQwzftb3CJOoSh2TA32xLGlN1Msa?usp=drive_link" TargetMode="External"/><Relationship Id="rId2" Type="http://schemas.openxmlformats.org/officeDocument/2006/relationships/hyperlink" Target="https://drive.google.com/drive/folders/12aym3Unn13U6hcPZ2f4PArtdAzVlgGBp?usp=drive_link" TargetMode="External"/><Relationship Id="rId3" Type="http://schemas.openxmlformats.org/officeDocument/2006/relationships/hyperlink" Target="https://drive.google.com/drive/folders/1EqTFstD1d-0zzv5wejYH_1yddYYAsHNK?usp=sharing" TargetMode="External"/><Relationship Id="rId4" Type="http://schemas.openxmlformats.org/officeDocument/2006/relationships/hyperlink" Target="https://drive.google.com/drive/folders/18GCmTodnRikekkwtaemY9ka0H_znk6B6?usp=drive_link" TargetMode="External"/><Relationship Id="rId9" Type="http://schemas.openxmlformats.org/officeDocument/2006/relationships/hyperlink" Target="https://drive.google.com/drive/folders/1phoOxVyOzgEGoiA_r_tk2eVMp8mCW_uO?usp=drive_link" TargetMode="External"/><Relationship Id="rId5" Type="http://schemas.openxmlformats.org/officeDocument/2006/relationships/hyperlink" Target="https://drive.google.com/drive/folders/1B7meSQpWe1h4poVWfSeMmwTWBj97TkwA?usp=drive_link" TargetMode="External"/><Relationship Id="rId6" Type="http://schemas.openxmlformats.org/officeDocument/2006/relationships/hyperlink" Target="https://drive.google.com/drive/folders/14c5-9Lafak28kPxxrMMocbf-phLIPRcU?usp=sharing" TargetMode="External"/><Relationship Id="rId7" Type="http://schemas.openxmlformats.org/officeDocument/2006/relationships/hyperlink" Target="https://drive.google.com/drive/folders/16ye5YGlH-7VvkZSkDWk1FhdCoTncxtwd?usp=drive_link" TargetMode="External"/><Relationship Id="rId8" Type="http://schemas.openxmlformats.org/officeDocument/2006/relationships/hyperlink" Target="https://drive.google.com/drive/folders/1tANmalHadJXEt5M5E6SH-B4t5H5aHRpb?usp=sharing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Ny9fC0zV86ZqWaNwXKXCEfryrm6Bkrzd?usp=drive_link" TargetMode="External"/><Relationship Id="rId190" Type="http://schemas.openxmlformats.org/officeDocument/2006/relationships/hyperlink" Target="https://drive.google.com/drive/folders/1BJN_Z73b38MvdFAKyN-_jKhiWgVV-gi9?usp=drive_link" TargetMode="External"/><Relationship Id="rId42" Type="http://schemas.openxmlformats.org/officeDocument/2006/relationships/hyperlink" Target="https://drive.google.com/drive/folders/1VEckYRAGroY1r3ZnXHsB0N9u2O8sDPXd?usp=drive_link" TargetMode="External"/><Relationship Id="rId41" Type="http://schemas.openxmlformats.org/officeDocument/2006/relationships/hyperlink" Target="https://drive.google.com/drive/folders/14c5-9Lafak28kPxxrMMocbf-phLIPRcU?usp=sharing" TargetMode="External"/><Relationship Id="rId44" Type="http://schemas.openxmlformats.org/officeDocument/2006/relationships/hyperlink" Target="https://drive.google.com/drive/folders/1U05mPsAzMVS16jS1561FL0ck-N1LwmDq?usp=drive_link" TargetMode="External"/><Relationship Id="rId194" Type="http://schemas.openxmlformats.org/officeDocument/2006/relationships/hyperlink" Target="https://drive.google.com/file/d/12lXG500c8ZF5cNFqOGXXdfxxy7Dn18Eh/view?usp=sharingN1N2vYSbJL3hwZRgaS7qVdo3cClxIvt?usp=drive_link" TargetMode="External"/><Relationship Id="rId43" Type="http://schemas.openxmlformats.org/officeDocument/2006/relationships/hyperlink" Target="https://drive.google.com/drive/folders/1KwJD7LsZYRJXgSWtp55T7qYstgfw44iy?usp=drive_link" TargetMode="External"/><Relationship Id="rId193" Type="http://schemas.openxmlformats.org/officeDocument/2006/relationships/hyperlink" Target="https://drive.google.com/drive/folders/1twlVmtM6mVahSJ52xut0gfxhMPXNURaO?usp=drive_link" TargetMode="External"/><Relationship Id="rId46" Type="http://schemas.openxmlformats.org/officeDocument/2006/relationships/hyperlink" Target="https://drive.google.com/drive/folders/1FA4TspJdyC7qv_ipg6jG9xxDDErbaRBx?usp=drive_link" TargetMode="External"/><Relationship Id="rId192" Type="http://schemas.openxmlformats.org/officeDocument/2006/relationships/hyperlink" Target="https://drive.google.com/drive/folders/1vmvsM1bK5S0BEAM8mNYQfhUQBvs-Bmy_?usp=drive_link" TargetMode="External"/><Relationship Id="rId45" Type="http://schemas.openxmlformats.org/officeDocument/2006/relationships/hyperlink" Target="https://drive.google.com/drive/folders/12y8WppvgyBqvLhTjVDHcea7rJOJpOe0X?usp=drive_link" TargetMode="External"/><Relationship Id="rId191" Type="http://schemas.openxmlformats.org/officeDocument/2006/relationships/hyperlink" Target="https://drive.google.com/drive/folders/1CmMlXZVLXqqYztMIKd8z5vTL0ccnpD6N?usp=drive_link" TargetMode="External"/><Relationship Id="rId48" Type="http://schemas.openxmlformats.org/officeDocument/2006/relationships/hyperlink" Target="https://drive.google.com/drive/folders/13SolS_cPyyg1MObE21mdRcNhEUn--G71?usp=drive_link" TargetMode="External"/><Relationship Id="rId187" Type="http://schemas.openxmlformats.org/officeDocument/2006/relationships/hyperlink" Target="https://drive.google.com/drive/folders/1u9XQr6meaKQYP4nwzeZrGLsnFKsc7N4R?usp=drive_link" TargetMode="External"/><Relationship Id="rId47" Type="http://schemas.openxmlformats.org/officeDocument/2006/relationships/hyperlink" Target="https://drive.google.com/drive/folders/1K9kdahj6v7nYe68aliousUj_7tgxHVSe?usp=drive_link" TargetMode="External"/><Relationship Id="rId186" Type="http://schemas.openxmlformats.org/officeDocument/2006/relationships/hyperlink" Target="https://drive.google.com/drive/folders/1BpuN5sGocv7m86_eyEWOBGJ6w2yu1eDg?usp=drive_link" TargetMode="External"/><Relationship Id="rId185" Type="http://schemas.openxmlformats.org/officeDocument/2006/relationships/hyperlink" Target="https://drive.google.com/drive/folders/1BSxLTDgNvo1mDinZSPfTXAP9azJQ8H74?usp=drive_link" TargetMode="External"/><Relationship Id="rId49" Type="http://schemas.openxmlformats.org/officeDocument/2006/relationships/hyperlink" Target="https://drive.google.com/drive/folders/1smRsPnnlqYg4RDxq-lG8i5oKOmYQ6AKt?usp=drive_link" TargetMode="External"/><Relationship Id="rId184" Type="http://schemas.openxmlformats.org/officeDocument/2006/relationships/hyperlink" Target="https://drive.google.com/drive/folders/1VQ12-3HspL2QzjHYGhGJ56A1NMx2Fv8X?usp=drive_link" TargetMode="External"/><Relationship Id="rId189" Type="http://schemas.openxmlformats.org/officeDocument/2006/relationships/hyperlink" Target="https://drive.google.com/drive/folders/1BcLPJekPi1JqQasVlc5nLAZSYgb3XVwn?usp=drive_link" TargetMode="External"/><Relationship Id="rId188" Type="http://schemas.openxmlformats.org/officeDocument/2006/relationships/hyperlink" Target="https://drive.google.com/drive/folders/1oTstdPGcoA2OErYCIJVcZeffXC4fg7UJ?usp=drive_link" TargetMode="External"/><Relationship Id="rId31" Type="http://schemas.openxmlformats.org/officeDocument/2006/relationships/hyperlink" Target="https://drive.google.com/drive/folders/1B8n7GXeUgB2TAiLfSuDArS9UxLgr79GI?usp=drive_link" TargetMode="External"/><Relationship Id="rId30" Type="http://schemas.openxmlformats.org/officeDocument/2006/relationships/hyperlink" Target="https://drive.google.com/drive/folders/1-NGhcWN9yU8AnzIIO3nMubpU-EWTUFO3?usp=drive_link" TargetMode="External"/><Relationship Id="rId33" Type="http://schemas.openxmlformats.org/officeDocument/2006/relationships/hyperlink" Target="https://drive.google.com/drive/folders/19kBis4Z2qtDCP4EIAFd7paf2kki-teOo?usp=drive_link" TargetMode="External"/><Relationship Id="rId183" Type="http://schemas.openxmlformats.org/officeDocument/2006/relationships/hyperlink" Target="https://drive.google.com/drive/folders/1VsIfl3-L6xmuWtOdc8FN0S-owZhMqv99?usp=drive_link" TargetMode="External"/><Relationship Id="rId32" Type="http://schemas.openxmlformats.org/officeDocument/2006/relationships/hyperlink" Target="https://drive.google.com/drive/folders/17JkNpHSdudIyY7UAP_c3Rqr0sooHyQ-L?usp=drive_link" TargetMode="External"/><Relationship Id="rId182" Type="http://schemas.openxmlformats.org/officeDocument/2006/relationships/hyperlink" Target="https://drive.google.com/drive/folders/1Han3t5NvLSmEUjqT5clIHLT3ltOjAqY_?usp=drive_link" TargetMode="External"/><Relationship Id="rId35" Type="http://schemas.openxmlformats.org/officeDocument/2006/relationships/hyperlink" Target="https://drive.google.com/drive/folders/1ZU-QFcT61CL0BxRpczKJPqGGY5iduDCp?usp=drive_link" TargetMode="External"/><Relationship Id="rId181" Type="http://schemas.openxmlformats.org/officeDocument/2006/relationships/hyperlink" Target="https://drive.google.com/drive/folders/11NckOksc3KF3ld8pT5rxcFeSrvxQW48m" TargetMode="External"/><Relationship Id="rId34" Type="http://schemas.openxmlformats.org/officeDocument/2006/relationships/hyperlink" Target="https://drive.google.com/drive/folders/1S9Ib9iQnwwVZaCMw1UkMmKoKRy6vHtYg?usp=drive_link" TargetMode="External"/><Relationship Id="rId180" Type="http://schemas.openxmlformats.org/officeDocument/2006/relationships/hyperlink" Target="https://drive.google.com/drive/folders/1o2es1hKJEcVVv0WWvOHx7yaaU5UdOEi_?usp=drive_link" TargetMode="External"/><Relationship Id="rId37" Type="http://schemas.openxmlformats.org/officeDocument/2006/relationships/hyperlink" Target="https://drive.google.com/drive/folders/1TvwLBvzNSrQOSIFf1NZ5bvkofRBmBuXJ?usp=drive_link" TargetMode="External"/><Relationship Id="rId176" Type="http://schemas.openxmlformats.org/officeDocument/2006/relationships/hyperlink" Target="https://drive.google.com/drive/folders/1zqKZTWX6UqhIoDA9CL1Vrf217TIRmiYg?usp=sharing" TargetMode="External"/><Relationship Id="rId36" Type="http://schemas.openxmlformats.org/officeDocument/2006/relationships/hyperlink" Target="https://drive.google.com/drive/folders/1dHQczWLZi-hYt2OTQdP-8MlKP3Qip2fi?usp=drive_link" TargetMode="External"/><Relationship Id="rId175" Type="http://schemas.openxmlformats.org/officeDocument/2006/relationships/hyperlink" Target="https://drive.google.com/drive/folders/16Ugrf5hrdvkmcIvyrOPuuOlvS4orjDND?usp=drive_link" TargetMode="External"/><Relationship Id="rId39" Type="http://schemas.openxmlformats.org/officeDocument/2006/relationships/hyperlink" Target="https://drive.google.com/drive/folders/1f7paif48d2IAj1CZCYFmdOLaorzKYUpX?usp=sharing" TargetMode="External"/><Relationship Id="rId174" Type="http://schemas.openxmlformats.org/officeDocument/2006/relationships/hyperlink" Target="https://drive.google.com/file/d/18nxVruaqEyS2L-FoDQt4IspPXN3Hl8zB/view?usp=share_link" TargetMode="External"/><Relationship Id="rId38" Type="http://schemas.openxmlformats.org/officeDocument/2006/relationships/hyperlink" Target="https://drive.google.com/drive/folders/1NhFFCSwORF9yiWsrTC8g186EhYxZSWcn?usp=drive_link" TargetMode="External"/><Relationship Id="rId173" Type="http://schemas.openxmlformats.org/officeDocument/2006/relationships/hyperlink" Target="https://drive.google.com/drive/folders/18VkXBj1g9-ewgjsqPcOLaskIe2sJYUaR?usp=drive_link" TargetMode="External"/><Relationship Id="rId179" Type="http://schemas.openxmlformats.org/officeDocument/2006/relationships/hyperlink" Target="https://drive.google.com/drive/folders/1FXOGNqVwV5v4xM1k9VR24qb5UZF067Ru?usp=drive_link" TargetMode="External"/><Relationship Id="rId178" Type="http://schemas.openxmlformats.org/officeDocument/2006/relationships/hyperlink" Target="https://drive.google.com/drive/folders/1MscCMHO-lNLGHoNFhM5jGTOcajqR-g3g?usp=drive_link" TargetMode="External"/><Relationship Id="rId177" Type="http://schemas.openxmlformats.org/officeDocument/2006/relationships/hyperlink" Target="https://drive.google.com/drive/folders/10hP2ZwuQDeKybU_TXglo21Az81YUvCH_?usp=drive_link" TargetMode="External"/><Relationship Id="rId20" Type="http://schemas.openxmlformats.org/officeDocument/2006/relationships/hyperlink" Target="https://drive.google.com/drive/folders/1gG6i5hXTeVq-oUYol-fAromObEwUf3dn?usp=drive_link" TargetMode="External"/><Relationship Id="rId22" Type="http://schemas.openxmlformats.org/officeDocument/2006/relationships/hyperlink" Target="https://drive.google.com/drive/folders/16bAn1ISUu12pigIrR13qUHAtnGs6ttpz?usp=drive_link" TargetMode="External"/><Relationship Id="rId21" Type="http://schemas.openxmlformats.org/officeDocument/2006/relationships/hyperlink" Target="https://drive.google.com/drive/folders/1P40pARzSGJ1zb72rAlHNwjX30E9iQa62?usp=drive_link" TargetMode="External"/><Relationship Id="rId24" Type="http://schemas.openxmlformats.org/officeDocument/2006/relationships/hyperlink" Target="https://drive.google.com/drive/folders/14GUhyshJKLctZ0-Z5mksZuyRfh3sp8cM?usp=drive_link" TargetMode="External"/><Relationship Id="rId23" Type="http://schemas.openxmlformats.org/officeDocument/2006/relationships/hyperlink" Target="https://drive.google.com/drive/folders/1nWS5d_kdeZtt3d1n7NoGOlEyOWprVoQJ?usp=drive_link" TargetMode="External"/><Relationship Id="rId26" Type="http://schemas.openxmlformats.org/officeDocument/2006/relationships/hyperlink" Target="https://drive.google.com/drive/folders/145XxI4N4tjAFZy3OtMfwr4PW6xLoiIae?usp=drive_link" TargetMode="External"/><Relationship Id="rId25" Type="http://schemas.openxmlformats.org/officeDocument/2006/relationships/hyperlink" Target="https://drive.google.com/drive/folders/1IL1HNSX4lOU7BAJYZCxNCQGcvUwIQ_S5?usp=drive_link" TargetMode="External"/><Relationship Id="rId28" Type="http://schemas.openxmlformats.org/officeDocument/2006/relationships/hyperlink" Target="https://drive.google.com/drive/folders/1LSEWT19YXgC9nGsNIIa7bFsl4MXmybws?usp=drive_link" TargetMode="External"/><Relationship Id="rId27" Type="http://schemas.openxmlformats.org/officeDocument/2006/relationships/hyperlink" Target="https://drive.google.com/drive/folders/1-ksNNZ4QZG4C7zn8u2RCCLx8wIcaqo2w?usp=drive_link" TargetMode="External"/><Relationship Id="rId29" Type="http://schemas.openxmlformats.org/officeDocument/2006/relationships/hyperlink" Target="https://drive.google.com/drive/folders/1aaS0dQoEjkdj7E7KQDsuPBvNaPbTfhln?usp=drive_link" TargetMode="External"/><Relationship Id="rId11" Type="http://schemas.openxmlformats.org/officeDocument/2006/relationships/hyperlink" Target="https://drive.google.com/drive/folders/126fd07J2Q5OWHd3ehCB_Q0AQSmAtmMLy?usp=drive_link" TargetMode="External"/><Relationship Id="rId10" Type="http://schemas.openxmlformats.org/officeDocument/2006/relationships/hyperlink" Target="https://drive.google.com/drive/folders/14oFyIPBtFgFlG03iiJSNmqNR561tXbXa?usp=sharing" TargetMode="External"/><Relationship Id="rId13" Type="http://schemas.openxmlformats.org/officeDocument/2006/relationships/hyperlink" Target="https://drive.google.com/drive/folders/12cxzD7AtEr1_L-jKkhMt1Xcapcmozi8g?usp=drive_link" TargetMode="External"/><Relationship Id="rId12" Type="http://schemas.openxmlformats.org/officeDocument/2006/relationships/hyperlink" Target="https://drive.google.com/drive/folders/1j8zQewyqEJBxX1U6BtW1JlJ3JjT09f66?usp=drive_link" TargetMode="External"/><Relationship Id="rId15" Type="http://schemas.openxmlformats.org/officeDocument/2006/relationships/hyperlink" Target="https://drive.google.com/drive/folders/129a_xO5M4jV3TquP1VzNh8GHBlNofVcD?usp=drive_link" TargetMode="External"/><Relationship Id="rId198" Type="http://schemas.openxmlformats.org/officeDocument/2006/relationships/hyperlink" Target="https://drive.google.com/drive/folders/1dwgHHlmqHFNvpeqmjWJ0YT315ecogCDB?usp=drive_link" TargetMode="External"/><Relationship Id="rId14" Type="http://schemas.openxmlformats.org/officeDocument/2006/relationships/hyperlink" Target="https://drive.google.com/file/d/1_3pq-dO-XaAoLL_AGUSRD0tIvgS3EXUE/view?usp=drive_link" TargetMode="External"/><Relationship Id="rId197" Type="http://schemas.openxmlformats.org/officeDocument/2006/relationships/hyperlink" Target="https://drive.google.com/drive/folders/1sKrqYssocQCvoCZ1Rw3IGxw-gg8yEg6m?usp=drive_link" TargetMode="External"/><Relationship Id="rId17" Type="http://schemas.openxmlformats.org/officeDocument/2006/relationships/hyperlink" Target="https://drive.google.com/drive/folders/1hnilCUEeJUTEku6J1aAqXCMN-dMQ5l2w?usp=drive_link" TargetMode="External"/><Relationship Id="rId196" Type="http://schemas.openxmlformats.org/officeDocument/2006/relationships/hyperlink" Target="https://drive.google.com/drive/folders/1wnH_ElDZFbQipZWfSJOzCqxM0ogzuiqx?usp=drive_link" TargetMode="External"/><Relationship Id="rId16" Type="http://schemas.openxmlformats.org/officeDocument/2006/relationships/hyperlink" Target="https://drive.google.com/drive/folders/1tQ7nixKCzeHLtpBwsg1yoNcpH_YgU_Yf?usp=drive_link" TargetMode="External"/><Relationship Id="rId195" Type="http://schemas.openxmlformats.org/officeDocument/2006/relationships/hyperlink" Target="https://drive.google.com/drive/folders/136T_YNXwupbWiqNA8Xw_n1g8do9Zl2Gn?usp=drive_link" TargetMode="External"/><Relationship Id="rId19" Type="http://schemas.openxmlformats.org/officeDocument/2006/relationships/hyperlink" Target="https://drive.google.com/drive/folders/1nddQPw0Q0wJaNswgllHBq-EuFR8eBoOm?usp=drive_link" TargetMode="External"/><Relationship Id="rId18" Type="http://schemas.openxmlformats.org/officeDocument/2006/relationships/hyperlink" Target="https://drive.google.com/drive/folders/1Jl3sET_HuueODpA_T2COsbMzrQNg9feR?usp=drive_link" TargetMode="External"/><Relationship Id="rId199" Type="http://schemas.openxmlformats.org/officeDocument/2006/relationships/hyperlink" Target="https://drive.google.com/drive/folders/1YiXqsR9YJyy13Kr1d20gqbxiuNrbMPiE?usp=drive_link" TargetMode="External"/><Relationship Id="rId84" Type="http://schemas.openxmlformats.org/officeDocument/2006/relationships/hyperlink" Target="https://drive.google.com/drive/folders/1MVaet2AvM_Lf2S8cCNQGcEwvl6xQdGuR?usp=drive_link" TargetMode="External"/><Relationship Id="rId83" Type="http://schemas.openxmlformats.org/officeDocument/2006/relationships/hyperlink" Target="https://drive.google.com/drive/folders/1DFFjcCGFZXmMn8F0sYoBRdwdEnVduKVf?usp=drive_link" TargetMode="External"/><Relationship Id="rId86" Type="http://schemas.openxmlformats.org/officeDocument/2006/relationships/hyperlink" Target="https://drive.google.com/drive/folders/11OwV-RVV4W-_5f0bR25F1dicKsoMS3JN?usp=drive_link" TargetMode="External"/><Relationship Id="rId85" Type="http://schemas.openxmlformats.org/officeDocument/2006/relationships/hyperlink" Target="https://drive.google.com/drive/folders/1NCdGZALZppmpGzFsEBaReWePidxHEAin?usp=drive_link" TargetMode="External"/><Relationship Id="rId88" Type="http://schemas.openxmlformats.org/officeDocument/2006/relationships/hyperlink" Target="https://drive.google.com/drive/folders/1mz29fwW8T3-OkXTa23sjjIIKVvLoqgo0?usp=drive_link" TargetMode="External"/><Relationship Id="rId150" Type="http://schemas.openxmlformats.org/officeDocument/2006/relationships/hyperlink" Target="https://drive.google.com/drive/folders/1XYgSe-xteU_M9xTwKoBfq2dGLt7JefIV?usp=drive_link" TargetMode="External"/><Relationship Id="rId87" Type="http://schemas.openxmlformats.org/officeDocument/2006/relationships/hyperlink" Target="https://drive.google.com/drive/folders/1UeEMpgvUS-aQOJcSS9V65uAbAvXi3o7K?usp=drive_link" TargetMode="External"/><Relationship Id="rId89" Type="http://schemas.openxmlformats.org/officeDocument/2006/relationships/hyperlink" Target="https://drive.google.com/drive/folders/13pPGNsLWF1nlQhQaDNpC64iCQjkT-1J1?usp=drive_link" TargetMode="External"/><Relationship Id="rId80" Type="http://schemas.openxmlformats.org/officeDocument/2006/relationships/hyperlink" Target="https://drive.google.com/drive/folders/11xhroqKljhLgEy_XVNbK8zWKaf79jucc?usp=drive_link" TargetMode="External"/><Relationship Id="rId82" Type="http://schemas.openxmlformats.org/officeDocument/2006/relationships/hyperlink" Target="https://drive.google.com/drive/folders/1xnGyC7IeuT-V9cPYRbUi2uoc5Ihf5pk5?usp=drive_link" TargetMode="External"/><Relationship Id="rId81" Type="http://schemas.openxmlformats.org/officeDocument/2006/relationships/hyperlink" Target="https://drive.google.com/drive/folders/1SSRNdsMgdHOfH5DGDPA17Dm14z6Y01-F?usp=drive_link" TargetMode="External"/><Relationship Id="rId1" Type="http://schemas.openxmlformats.org/officeDocument/2006/relationships/hyperlink" Target="https://drive.google.com/drive/folders/1g56xG-1-AB21cIw5Ah89BjdWfbMV0cUb?usp=sharing" TargetMode="External"/><Relationship Id="rId2" Type="http://schemas.openxmlformats.org/officeDocument/2006/relationships/hyperlink" Target="https://drive.google.com/drive/folders/1227Ay0HC-3MmxdUYPTEJWqzfXnFb3-1_?usp=drive_link" TargetMode="External"/><Relationship Id="rId3" Type="http://schemas.openxmlformats.org/officeDocument/2006/relationships/hyperlink" Target="https://drive.google.com/drive/folders/1fxr-pLbynlTk6fbtM9sm_uvnci52ptsJ?usp=drive_link" TargetMode="External"/><Relationship Id="rId149" Type="http://schemas.openxmlformats.org/officeDocument/2006/relationships/hyperlink" Target="https://drive.google.com/drive/folders/1Bb0_oEGPmZd3axm31qBY9bZli-x14ZtU?usp=drive_link" TargetMode="External"/><Relationship Id="rId4" Type="http://schemas.openxmlformats.org/officeDocument/2006/relationships/hyperlink" Target="https://drive.google.com/drive/folders/1MtwALAl9agJVWKkHBaGV9tge9FaIdK1r?usp=drive_link" TargetMode="External"/><Relationship Id="rId148" Type="http://schemas.openxmlformats.org/officeDocument/2006/relationships/hyperlink" Target="https://drive.google.com/drive/folders/11DrxWDVIevqQavhVbkOryZ_ZH8DRLO43?usp=sharing" TargetMode="External"/><Relationship Id="rId9" Type="http://schemas.openxmlformats.org/officeDocument/2006/relationships/hyperlink" Target="https://drive.google.com/drive/folders/12c72wl4QUDHviCbIbNch-kadKvYcvT76?usp=drive_link" TargetMode="External"/><Relationship Id="rId143" Type="http://schemas.openxmlformats.org/officeDocument/2006/relationships/hyperlink" Target="https://drive.google.com/drive/folders/1jXSs9YTuzIfn1TKfYpaq_NLAba9HtlB3?usp=drive_link" TargetMode="External"/><Relationship Id="rId142" Type="http://schemas.openxmlformats.org/officeDocument/2006/relationships/hyperlink" Target="https://drive.google.com/drive/folders/1XghMnVDzW1aOqROo9Uff6hYOv8jC2e6w?usp=drive_link" TargetMode="External"/><Relationship Id="rId141" Type="http://schemas.openxmlformats.org/officeDocument/2006/relationships/hyperlink" Target="https://drive.google.com/drive/folders/1eqDkkxZOsuc5sMVPqqhakfqUpkPpoFWc" TargetMode="External"/><Relationship Id="rId140" Type="http://schemas.openxmlformats.org/officeDocument/2006/relationships/hyperlink" Target="https://drive.google.com/drive/folders/1nu1T6TAMVHkme28L10k73a7kX8HzF4NJ?usp=drive_link" TargetMode="External"/><Relationship Id="rId5" Type="http://schemas.openxmlformats.org/officeDocument/2006/relationships/hyperlink" Target="https://drive.google.com/drive/folders/1jZw1h3XIBR8IJglSciJKzz0t6wLROmlO?usp=drive_link" TargetMode="External"/><Relationship Id="rId147" Type="http://schemas.openxmlformats.org/officeDocument/2006/relationships/hyperlink" Target="https://drive.google.com/drive/folders/1r-n1Cz9qFGpJ6qHaH4UhD1iIMYvckl2h?usp=drive_link" TargetMode="External"/><Relationship Id="rId6" Type="http://schemas.openxmlformats.org/officeDocument/2006/relationships/hyperlink" Target="https://drive.google.com/drive/folders/12A7kCqX1SrMd6cD_li5yjiqs9WPPxlT5?usp=drive_link" TargetMode="External"/><Relationship Id="rId146" Type="http://schemas.openxmlformats.org/officeDocument/2006/relationships/hyperlink" Target="https://drive.google.com/drive/folders/1x9rMwWm04qPSxpjSy1KzJ3VyQIZyr8CM?usp=drive_link" TargetMode="External"/><Relationship Id="rId7" Type="http://schemas.openxmlformats.org/officeDocument/2006/relationships/hyperlink" Target="https://drive.google.com/drive/folders/1j9Xo8radYI676N0qh4PHAmUtvOLzWwUt?usp=drive_link" TargetMode="External"/><Relationship Id="rId145" Type="http://schemas.openxmlformats.org/officeDocument/2006/relationships/hyperlink" Target="https://drive.google.com/drive/folders/1zNnJydiJOpeVvsX7B_DSA4qeFvk7SE7u?usp=drive_link" TargetMode="External"/><Relationship Id="rId8" Type="http://schemas.openxmlformats.org/officeDocument/2006/relationships/hyperlink" Target="https://drive.google.com/file/d/1yeGSiBjT982N7yP2HsZsvMSjP97i_L9N/view?usp=share_link" TargetMode="External"/><Relationship Id="rId144" Type="http://schemas.openxmlformats.org/officeDocument/2006/relationships/hyperlink" Target="https://drive.google.com/drive/folders/1ZaIdyVQDze0TBf5UqJe1l-7xdbFqVTuL" TargetMode="External"/><Relationship Id="rId73" Type="http://schemas.openxmlformats.org/officeDocument/2006/relationships/hyperlink" Target="https://drive.google.com/drive/folders/1BmXJbaYLX8LjgPFDSoP6CWzYPrURphrO?usp=drive_link" TargetMode="External"/><Relationship Id="rId72" Type="http://schemas.openxmlformats.org/officeDocument/2006/relationships/hyperlink" Target="https://drive.google.com/drive/folders/1REEdin2EU1UHVYQOnV1pV99Ku5ZBQj55?usp=drive_link" TargetMode="External"/><Relationship Id="rId75" Type="http://schemas.openxmlformats.org/officeDocument/2006/relationships/hyperlink" Target="https://drive.google.com/file/d/1r2naM2t68NWMRPRHzohtfN2Pjtcf79DG/view?usp=drive_link" TargetMode="External"/><Relationship Id="rId74" Type="http://schemas.openxmlformats.org/officeDocument/2006/relationships/hyperlink" Target="https://drive.google.com/drive/folders/1VmzU9sR7a5CP8l9UiODaagLL_R_kJf5J?usp=drive_link" TargetMode="External"/><Relationship Id="rId77" Type="http://schemas.openxmlformats.org/officeDocument/2006/relationships/hyperlink" Target="https://drive.google.com/drive/folders/1gf1LuRZpTzOOrYjZoy-6xtcBCOJUZrIy?usp=drive_link" TargetMode="External"/><Relationship Id="rId76" Type="http://schemas.openxmlformats.org/officeDocument/2006/relationships/hyperlink" Target="https://drive.google.com/drive/folders/11wsbqzXRy1luhvAwzobarxZSi9fluDbB?usp=drive_link" TargetMode="External"/><Relationship Id="rId79" Type="http://schemas.openxmlformats.org/officeDocument/2006/relationships/hyperlink" Target="https://drive.google.com/drive/folders/11FfTnKwR49nc89hPxMMfHkAX28gWJPXT?usp=drive_link" TargetMode="External"/><Relationship Id="rId78" Type="http://schemas.openxmlformats.org/officeDocument/2006/relationships/hyperlink" Target="https://drive.google.com/drive/folders/1z0WLaJveNZYef2a5RxEBCG7gwuxfqSBx?usp=drive_link" TargetMode="External"/><Relationship Id="rId71" Type="http://schemas.openxmlformats.org/officeDocument/2006/relationships/hyperlink" Target="https://drive.google.com/drive/folders/1xnLK4qYppgatBXoPL373TX1Dka6PjhY0?usp=drive_link" TargetMode="External"/><Relationship Id="rId70" Type="http://schemas.openxmlformats.org/officeDocument/2006/relationships/hyperlink" Target="https://drive.google.com/drive/folders/1fgluR6SGn1zQzc6AzTi1LSB6JL-8a0RL?usp=drive_link" TargetMode="External"/><Relationship Id="rId139" Type="http://schemas.openxmlformats.org/officeDocument/2006/relationships/hyperlink" Target="https://drive.google.com/drive/folders/1JEWcB89y3CCzPoMa-MQznZ8CDV2LL-Wg" TargetMode="External"/><Relationship Id="rId138" Type="http://schemas.openxmlformats.org/officeDocument/2006/relationships/hyperlink" Target="https://drive.google.com/drive/folders/1NfdNz_k1O7FO_8HYMT2-nw5OYK7pnj_W?usp=drive_link" TargetMode="External"/><Relationship Id="rId137" Type="http://schemas.openxmlformats.org/officeDocument/2006/relationships/hyperlink" Target="https://drive.google.com/drive/folders/1hQEZzsMfR_5gWxw6hWJ6IcLY05GrgehF?usp=drive_link" TargetMode="External"/><Relationship Id="rId132" Type="http://schemas.openxmlformats.org/officeDocument/2006/relationships/hyperlink" Target="https://drive.google.com/drive/folders/1aCyFy3m7tzdCl6Ifxbx-fWrIujYpvAGR?usp=drive_link" TargetMode="External"/><Relationship Id="rId131" Type="http://schemas.openxmlformats.org/officeDocument/2006/relationships/hyperlink" Target="https://drive.google.com/drive/folders/1lXJiNDnzmJaSnmP5PyqLZo0oH8j5ZdV0?usp=drive_link" TargetMode="External"/><Relationship Id="rId130" Type="http://schemas.openxmlformats.org/officeDocument/2006/relationships/hyperlink" Target="https://drive.google.com/drive/folders/1u6e5OfCvlE3sZF6MjGp6ZVxI3ofEt1xl?usp=drive_link" TargetMode="External"/><Relationship Id="rId136" Type="http://schemas.openxmlformats.org/officeDocument/2006/relationships/hyperlink" Target="https://drive.google.com/drive/folders/1jle0BK3n6GavYjSfPGXwPyJf38RhmJgK" TargetMode="External"/><Relationship Id="rId135" Type="http://schemas.openxmlformats.org/officeDocument/2006/relationships/hyperlink" Target="https://drive.google.com/drive/folders/1j15Siz2_1n2bkI_DWnkBMdzPjB7RYE9v?usp=drive_link" TargetMode="External"/><Relationship Id="rId134" Type="http://schemas.openxmlformats.org/officeDocument/2006/relationships/hyperlink" Target="https://drive.google.com/drive/folders/1YiVBJOrN4pG0Lh_suH4Aa3IpiCIqyVy_?usp=drive_link" TargetMode="External"/><Relationship Id="rId133" Type="http://schemas.openxmlformats.org/officeDocument/2006/relationships/hyperlink" Target="https://drive.google.com/drive/folders/1aCyFy3m7tzdCl6Ifxbx-fWrIujYpvAGR?usp=drive_link" TargetMode="External"/><Relationship Id="rId62" Type="http://schemas.openxmlformats.org/officeDocument/2006/relationships/hyperlink" Target="https://drive.google.com/drive/folders/153HdCyAC1zY8yz1XzI2c-JlUauxT3b7y?usp=drive_link" TargetMode="External"/><Relationship Id="rId61" Type="http://schemas.openxmlformats.org/officeDocument/2006/relationships/hyperlink" Target="https://drive.google.com/drive/folders/1NLmEeY20lM2MBvJsZhEqinUnKUWyabdF?usp=drive_link" TargetMode="External"/><Relationship Id="rId64" Type="http://schemas.openxmlformats.org/officeDocument/2006/relationships/hyperlink" Target="https://drive.google.com/drive/folders/1oFYcvOPQZNcKVL7SqF6lvlPMjYjpushe?usp=drive_link" TargetMode="External"/><Relationship Id="rId63" Type="http://schemas.openxmlformats.org/officeDocument/2006/relationships/hyperlink" Target="https://drive.google.com/drive/folders/153HdCyAC1zY8yz1XzI2c-JlUauxT3b7y?usp=drive_link" TargetMode="External"/><Relationship Id="rId66" Type="http://schemas.openxmlformats.org/officeDocument/2006/relationships/hyperlink" Target="https://drive.google.com/drive/folders/14xO7kVNihja0sqh1VJR-sC5dko7h9j-K?usp=drive_link" TargetMode="External"/><Relationship Id="rId172" Type="http://schemas.openxmlformats.org/officeDocument/2006/relationships/hyperlink" Target="https://drive.google.com/drive/folders/10jIqtrzXzOXWOvh3m8Y-Zu5a6rlR2YCx?usp=drive_link" TargetMode="External"/><Relationship Id="rId65" Type="http://schemas.openxmlformats.org/officeDocument/2006/relationships/hyperlink" Target="https://drive.google.com/drive/folders/1ntC_k3vWbMuhGPPFMcEXd3rj1XL2Dzrw?usp=drive_link" TargetMode="External"/><Relationship Id="rId171" Type="http://schemas.openxmlformats.org/officeDocument/2006/relationships/hyperlink" Target="https://drive.google.com/drive/folders/1tuydN2vrvE70VdN3RbT3_S9YiZ3hbbkz?usp=drive_link" TargetMode="External"/><Relationship Id="rId68" Type="http://schemas.openxmlformats.org/officeDocument/2006/relationships/hyperlink" Target="https://drive.google.com/drive/folders/18SZFUV85rJsNEOEc6eo0gBDe9tDdU50t?usp=drive_link" TargetMode="External"/><Relationship Id="rId170" Type="http://schemas.openxmlformats.org/officeDocument/2006/relationships/hyperlink" Target="https://drive.google.com/file/d/1PqU-V7qDXpQ628QWUa89sbW5zIOu3QDn/view?usp=share_link" TargetMode="External"/><Relationship Id="rId67" Type="http://schemas.openxmlformats.org/officeDocument/2006/relationships/hyperlink" Target="https://drive.google.com/drive/folders/1o3LM3RRaQYoQC9uZdV-uuIdmY6CrZFvG?usp=drive_link" TargetMode="External"/><Relationship Id="rId60" Type="http://schemas.openxmlformats.org/officeDocument/2006/relationships/hyperlink" Target="https://drive.google.com/drive/folders/1NLmEeY20lM2MBvJsZhEqinUnKUWyabdF?usp=drive_link" TargetMode="External"/><Relationship Id="rId165" Type="http://schemas.openxmlformats.org/officeDocument/2006/relationships/hyperlink" Target="https://drive.google.com/drive/folders/1XGv9m8EA8qiBiNado0viqIgq-7dUyBxU?usp=drive_link" TargetMode="External"/><Relationship Id="rId69" Type="http://schemas.openxmlformats.org/officeDocument/2006/relationships/hyperlink" Target="https://drive.google.com/drive/folders/1WrLWxfHLM2XC3i1pX4IJRyF91tMeu29l?usp=drive_link" TargetMode="External"/><Relationship Id="rId164" Type="http://schemas.openxmlformats.org/officeDocument/2006/relationships/hyperlink" Target="https://drive.google.com/drive/folders/1_j4obFhoDOf0SWk035Eh9AX6BioxG1fe?usp=drive_link" TargetMode="External"/><Relationship Id="rId163" Type="http://schemas.openxmlformats.org/officeDocument/2006/relationships/hyperlink" Target="https://drive.google.com/drive/folders/1k5Q6nbUuaAMaawtngg2X7nN5MclOzoid?usp=drive_link" TargetMode="External"/><Relationship Id="rId162" Type="http://schemas.openxmlformats.org/officeDocument/2006/relationships/hyperlink" Target="https://drive.google.com/drive/folders/1022qr4mZlakU8R8nboXiNmcG72ZEnNUG?usp=drive_link" TargetMode="External"/><Relationship Id="rId169" Type="http://schemas.openxmlformats.org/officeDocument/2006/relationships/hyperlink" Target="https://drive.google.com/drive/folders/1w9yZTJxJHk_194uXF_ZEvaYaxS-cfYUM?usp=drive_link" TargetMode="External"/><Relationship Id="rId168" Type="http://schemas.openxmlformats.org/officeDocument/2006/relationships/hyperlink" Target="https://drive.google.com/file/d/1hA0hVIRtso73UgY5597zJUm_M5mES7op/view?usp=share_link" TargetMode="External"/><Relationship Id="rId167" Type="http://schemas.openxmlformats.org/officeDocument/2006/relationships/hyperlink" Target="https://drive.google.com/drive/folders/1DPNnFopl3-xTWBbrSwQhLJHYlSsAGuy7?usp=drive_link" TargetMode="External"/><Relationship Id="rId166" Type="http://schemas.openxmlformats.org/officeDocument/2006/relationships/hyperlink" Target="https://drive.google.com/drive/folders/11gfjxkvUjmVBuI28awcn7bWtgX6tmmuE?usp=drive_link" TargetMode="External"/><Relationship Id="rId51" Type="http://schemas.openxmlformats.org/officeDocument/2006/relationships/hyperlink" Target="https://drive.google.com/drive/folders/1vdB5P6Xfgs8dinuce-gKYyUpTMzbNtMW?usp=drive_link" TargetMode="External"/><Relationship Id="rId50" Type="http://schemas.openxmlformats.org/officeDocument/2006/relationships/hyperlink" Target="https://drive.google.com/file/d/1fUSVLNdNnx-53-u-F7hX4hqVIoqbVCa9/view?usp=share_link" TargetMode="External"/><Relationship Id="rId53" Type="http://schemas.openxmlformats.org/officeDocument/2006/relationships/hyperlink" Target="https://drive.google.com/file/d/1aAGGwlwR9I9kWJKCMkyOgjN9u_g7mZ28/view?usp=sharing" TargetMode="External"/><Relationship Id="rId52" Type="http://schemas.openxmlformats.org/officeDocument/2006/relationships/hyperlink" Target="https://drive.google.com/drive/folders/1ig5_mbwMk8i4gPQ1BFQ3Qd_bti582Us8?usp=drive_link" TargetMode="External"/><Relationship Id="rId55" Type="http://schemas.openxmlformats.org/officeDocument/2006/relationships/hyperlink" Target="https://drive.google.com/file/d/11jwNuBYahL157tIn5-kNW_Y6tzuggpfM/view?usp=sharing" TargetMode="External"/><Relationship Id="rId161" Type="http://schemas.openxmlformats.org/officeDocument/2006/relationships/hyperlink" Target="https://drive.google.com/drive/folders/18CxUl5M5AmHkVxOzFRdCnuZuMntPIoP_?usp=drive_link" TargetMode="External"/><Relationship Id="rId54" Type="http://schemas.openxmlformats.org/officeDocument/2006/relationships/hyperlink" Target="https://drive.google.com/drive/folders/12N1IMILdkYNDs9sTisW0b_LJp4LooqUu?usp=drive_link" TargetMode="External"/><Relationship Id="rId160" Type="http://schemas.openxmlformats.org/officeDocument/2006/relationships/hyperlink" Target="https://drive.google.com/drive/folders/1KF4StVCa_ypa4xK7gGRFZyMe84N7Bo8o?usp=drive_link" TargetMode="External"/><Relationship Id="rId57" Type="http://schemas.openxmlformats.org/officeDocument/2006/relationships/hyperlink" Target="https://drive.google.com/drive/folders/14M-6P1kCqT5oiegjvNAfmataJJeFEDiF?usp=drive_link" TargetMode="External"/><Relationship Id="rId56" Type="http://schemas.openxmlformats.org/officeDocument/2006/relationships/hyperlink" Target="https://drive.google.com/drive/folders/14LIZP09F947YkYvjnHsxKQBmSsnFw-BM?usp=drive_link" TargetMode="External"/><Relationship Id="rId159" Type="http://schemas.openxmlformats.org/officeDocument/2006/relationships/hyperlink" Target="https://drive.google.com/drive/folders/1lfDffSH4yqbNxsXX_M0pEODvYXBDJpp0?usp=drive_link" TargetMode="External"/><Relationship Id="rId59" Type="http://schemas.openxmlformats.org/officeDocument/2006/relationships/hyperlink" Target="https://drive.google.com/drive/folders/1EgaUvrLjtKnLlMtdqM_XuXLxZ_L34gT-?usp=drive_link" TargetMode="External"/><Relationship Id="rId154" Type="http://schemas.openxmlformats.org/officeDocument/2006/relationships/hyperlink" Target="https://drive.google.com/drive/folders/1JP0Oron5OBNnaAQRzlVEjBPPYE25IRUm?usp=drive_link" TargetMode="External"/><Relationship Id="rId58" Type="http://schemas.openxmlformats.org/officeDocument/2006/relationships/hyperlink" Target="https://drive.google.com/drive/folders/1EgaUvrLjtKnLlMtdqM_XuXLxZ_L34gT-?usp=drive_link" TargetMode="External"/><Relationship Id="rId153" Type="http://schemas.openxmlformats.org/officeDocument/2006/relationships/hyperlink" Target="https://docs.google.com/spreadsheets/d/1TQHVULTcUx8ttVVF0t2bFcT_7tJii6lkdAlMiTde2t4/edit?gid=771822297" TargetMode="External"/><Relationship Id="rId152" Type="http://schemas.openxmlformats.org/officeDocument/2006/relationships/hyperlink" Target="https://docs.google.com/spreadsheets/d/1TQHVULTcUx8ttVVF0t2bFcT_7tJii6lkdAlMiTde2t4/edit?gid=771822297" TargetMode="External"/><Relationship Id="rId151" Type="http://schemas.openxmlformats.org/officeDocument/2006/relationships/hyperlink" Target="https://drive.google.com/drive/folders/1-R9LAWAoKulVvIOsv394Wt77N_oDh28M?usp=drive_link" TargetMode="External"/><Relationship Id="rId158" Type="http://schemas.openxmlformats.org/officeDocument/2006/relationships/hyperlink" Target="https://drive.google.com/drive/folders/1lfDffSH4yqbNxsXX_M0pEODvYXBDJpp0?usp=drive_link" TargetMode="External"/><Relationship Id="rId157" Type="http://schemas.openxmlformats.org/officeDocument/2006/relationships/hyperlink" Target="https://drive.google.com/drive/folders/1BruSUkG2-dmCoHU7-IHDEVPjVPXFjCIe?usp=drive_link" TargetMode="External"/><Relationship Id="rId156" Type="http://schemas.openxmlformats.org/officeDocument/2006/relationships/hyperlink" Target="https://drive.google.com/drive/folders/151WXnjAGZ6U-dbNBGD4Xpq7tlG2Ymso3?usp=drive_link" TargetMode="External"/><Relationship Id="rId155" Type="http://schemas.openxmlformats.org/officeDocument/2006/relationships/hyperlink" Target="https://drive.google.com/drive/folders/1t4U-1l1tfyrkyGvQbB6he1kZ-KVtytmv?usp=drive_link" TargetMode="External"/><Relationship Id="rId107" Type="http://schemas.openxmlformats.org/officeDocument/2006/relationships/hyperlink" Target="https://drive.google.com/drive/folders/1rxoB891KwwVqLIvQ2f-KxVpGoKI9cncY?usp=drive_link" TargetMode="External"/><Relationship Id="rId106" Type="http://schemas.openxmlformats.org/officeDocument/2006/relationships/hyperlink" Target="https://drive.google.com/drive/folders/1eh-n7tv6P5jGjcDcBIEGX2L5kBkrh-kS?usp=drive_link" TargetMode="External"/><Relationship Id="rId105" Type="http://schemas.openxmlformats.org/officeDocument/2006/relationships/hyperlink" Target="https://drive.google.com/drive/folders/1xNqnbzfk1Nyc4F01HLjCm_DVjJnzxAxq?usp=drive_link" TargetMode="External"/><Relationship Id="rId104" Type="http://schemas.openxmlformats.org/officeDocument/2006/relationships/hyperlink" Target="https://drive.google.com/drive/folders/1ejRkk38-q80mnGEd_c_OZQn_SCLr7r6Y" TargetMode="External"/><Relationship Id="rId225" Type="http://schemas.openxmlformats.org/officeDocument/2006/relationships/drawing" Target="../drawings/drawing14.xml"/><Relationship Id="rId109" Type="http://schemas.openxmlformats.org/officeDocument/2006/relationships/hyperlink" Target="https://drive.google.com/drive/folders/1CzhOh04hBmo4vMn4bOUDZCK-karFd3k1?usp=drive_link" TargetMode="External"/><Relationship Id="rId108" Type="http://schemas.openxmlformats.org/officeDocument/2006/relationships/hyperlink" Target="https://drive.google.com/drive/folders/175NeBdPJ8lT0QvDy_G0PoCiUPQWriLX_" TargetMode="External"/><Relationship Id="rId220" Type="http://schemas.openxmlformats.org/officeDocument/2006/relationships/hyperlink" Target="https://drive.google.com/drive/folders/19s815gmWK_ptsbzZ-Vsr6iu8gXPutrhl?usp=sharing" TargetMode="External"/><Relationship Id="rId103" Type="http://schemas.openxmlformats.org/officeDocument/2006/relationships/hyperlink" Target="https://drive.google.com/drive/folders/1C9iiMqnVN5QoZtGWmm41n0nDFhXDNBjw?usp=drive_link" TargetMode="External"/><Relationship Id="rId224" Type="http://schemas.openxmlformats.org/officeDocument/2006/relationships/hyperlink" Target="https://drive.google.com/drive/folders/15u2SCRYhJHzsktnkQqdM4ycxlOkZqpfj?usp=sharing" TargetMode="External"/><Relationship Id="rId102" Type="http://schemas.openxmlformats.org/officeDocument/2006/relationships/hyperlink" Target="https://drive.google.com/drive/folders/1a0MUuB8rqwXn8kwQ3TJ4802X5d3gI1-l" TargetMode="External"/><Relationship Id="rId223" Type="http://schemas.openxmlformats.org/officeDocument/2006/relationships/hyperlink" Target="https://drive.google.com/drive/folders/15u2SCRYhJHzsktnkQqdM4ycxlOkZqpfj?usp=sharing" TargetMode="External"/><Relationship Id="rId101" Type="http://schemas.openxmlformats.org/officeDocument/2006/relationships/hyperlink" Target="https://drive.google.com/drive/folders/1hhv9HvdB0nLxmN6kMit0w42WvL4KQaB9?usp=drive_link" TargetMode="External"/><Relationship Id="rId222" Type="http://schemas.openxmlformats.org/officeDocument/2006/relationships/hyperlink" Target="https://drive.google.com/drive/folders/15u2SCRYhJHzsktnkQqdM4ycxlOkZqpfj?usp=sharing" TargetMode="External"/><Relationship Id="rId100" Type="http://schemas.openxmlformats.org/officeDocument/2006/relationships/hyperlink" Target="https://drive.google.com/drive/folders/195ljq9MH9K1Md17LYEXncwXp8f_4yOUn?usp=drive_link" TargetMode="External"/><Relationship Id="rId221" Type="http://schemas.openxmlformats.org/officeDocument/2006/relationships/hyperlink" Target="https://drive.google.com/drive/folders/15u2SCRYhJHzsktnkQqdM4ycxlOkZqpfj?usp=sharing" TargetMode="External"/><Relationship Id="rId217" Type="http://schemas.openxmlformats.org/officeDocument/2006/relationships/hyperlink" Target="https://drive.google.com/drive/folders/1FL_hiihL0HYz_fohbdpMlunvrfyOHFE4?usp=drive_link" TargetMode="External"/><Relationship Id="rId216" Type="http://schemas.openxmlformats.org/officeDocument/2006/relationships/hyperlink" Target="https://drive.google.com/drive/folders/1pDO642kt4oEXtWG4fnrPKSU-HC8bt5TU?usp=drive_link" TargetMode="External"/><Relationship Id="rId215" Type="http://schemas.openxmlformats.org/officeDocument/2006/relationships/hyperlink" Target="https://drive.google.com/drive/folders/1By-xSWkAJPOYLO-QCQScPRTFB9pcsc3Q?usp=drive_link" TargetMode="External"/><Relationship Id="rId214" Type="http://schemas.openxmlformats.org/officeDocument/2006/relationships/hyperlink" Target="https://drive.google.com/drive/folders/1CMUmTZLKQhPDJcIVQajw7yyUMN3jRI7v?usp=drive_link" TargetMode="External"/><Relationship Id="rId219" Type="http://schemas.openxmlformats.org/officeDocument/2006/relationships/hyperlink" Target="https://drive.google.com/drive/folders/1vYhou4Rh06vzbjubAyoBItq39uJsZKPF?usp=drive_link" TargetMode="External"/><Relationship Id="rId218" Type="http://schemas.openxmlformats.org/officeDocument/2006/relationships/hyperlink" Target="https://drive.google.com/drive/folders/1HrRoC-Y6dfRooxY6Ggb_J3XZR_DdhbLd?usp=drive_link" TargetMode="External"/><Relationship Id="rId213" Type="http://schemas.openxmlformats.org/officeDocument/2006/relationships/hyperlink" Target="https://drive.google.com/drive/folders/1moMUeEjoAPALd9cUZ9rmoLY3OYHxo_8S?usp=drive_link" TargetMode="External"/><Relationship Id="rId212" Type="http://schemas.openxmlformats.org/officeDocument/2006/relationships/hyperlink" Target="https://drive.google.com/drive/folders/1EvsTgRv3_llLk9hRJTItzG2yDXiDKlz-?usp=drive_link" TargetMode="External"/><Relationship Id="rId211" Type="http://schemas.openxmlformats.org/officeDocument/2006/relationships/hyperlink" Target="https://drive.google.com/drive/folders/1cw3xD6N319-n9gcnQknfkrSgYfcUOmLu?usp=drive_link" TargetMode="External"/><Relationship Id="rId210" Type="http://schemas.openxmlformats.org/officeDocument/2006/relationships/hyperlink" Target="https://drive.google.com/drive/folders/1NkS4tCqdwFM6nAOHrYe0Pb_lXeuSZYJV?usp=drive_link" TargetMode="External"/><Relationship Id="rId129" Type="http://schemas.openxmlformats.org/officeDocument/2006/relationships/hyperlink" Target="https://drive.google.com/drive/folders/1w_DC3j17ehpNLHxcmkLmVQq2mQiLWki-?usp=drive_link" TargetMode="External"/><Relationship Id="rId128" Type="http://schemas.openxmlformats.org/officeDocument/2006/relationships/hyperlink" Target="https://drive.google.com/drive/folders/1da8vX97-u7TIwVY0ZSA2Q8RCUCTsFbxK?usp=drive_link" TargetMode="External"/><Relationship Id="rId127" Type="http://schemas.openxmlformats.org/officeDocument/2006/relationships/hyperlink" Target="https://drive.google.com/drive/folders/12VTmC-pGaOmcqE-zKyIOLXG02LAbnl4N?usp=drive_link" TargetMode="External"/><Relationship Id="rId126" Type="http://schemas.openxmlformats.org/officeDocument/2006/relationships/hyperlink" Target="https://drive.google.com/drive/folders/1meZDSfahR-nDxLoqn12-MO7DjzAKzIgH?usp=drive_link" TargetMode="External"/><Relationship Id="rId121" Type="http://schemas.openxmlformats.org/officeDocument/2006/relationships/hyperlink" Target="https://drive.google.com/drive/folders/1BnmbvR7ymJ6I-6unDq8m1FMITU1hSDXZ?usp=drive_link" TargetMode="External"/><Relationship Id="rId120" Type="http://schemas.openxmlformats.org/officeDocument/2006/relationships/hyperlink" Target="https://drive.google.com/drive/folders/1nHjNDnjrrJBHvtFR-zpLgJN2PzjRe1xI" TargetMode="External"/><Relationship Id="rId125" Type="http://schemas.openxmlformats.org/officeDocument/2006/relationships/hyperlink" Target="https://drive.google.com/drive/folders/1KmZN3IUWWrURt8uGPEFFwHgB_1vHE1OF?usp=drive_link" TargetMode="External"/><Relationship Id="rId124" Type="http://schemas.openxmlformats.org/officeDocument/2006/relationships/hyperlink" Target="https://drive.google.com/drive/folders/1SGkxw3lgfhGDsoUZVkFK3qPiUE2vaG86" TargetMode="External"/><Relationship Id="rId123" Type="http://schemas.openxmlformats.org/officeDocument/2006/relationships/hyperlink" Target="https://drive.google.com/drive/folders/1CmoR8Q_q7u5b9k7ol0IZngR5pNSNrt_Q?usp=drive_link" TargetMode="External"/><Relationship Id="rId122" Type="http://schemas.openxmlformats.org/officeDocument/2006/relationships/hyperlink" Target="https://drive.google.com/drive/folders/1EvTwZwPyqn7nSwnmu7RLMbRPzCWSU0Ev?usp=drive_link" TargetMode="External"/><Relationship Id="rId95" Type="http://schemas.openxmlformats.org/officeDocument/2006/relationships/hyperlink" Target="https://drive.google.com/drive/folders/1FWeSChABievXyOLublTb6J95mpDSd8aW?usp=drive_link" TargetMode="External"/><Relationship Id="rId94" Type="http://schemas.openxmlformats.org/officeDocument/2006/relationships/hyperlink" Target="https://drive.google.com/drive/folders/1dMZ3O1Lh-pXUByu5cCYscLXEGfCh95-E" TargetMode="External"/><Relationship Id="rId97" Type="http://schemas.openxmlformats.org/officeDocument/2006/relationships/hyperlink" Target="https://drive.google.com/drive/folders/1SXfSWw1jAe_y01YyNDF_3VoSN_ugX_NB?usp=drive_link" TargetMode="External"/><Relationship Id="rId96" Type="http://schemas.openxmlformats.org/officeDocument/2006/relationships/hyperlink" Target="https://drive.google.com/drive/folders/10_0fKBtAQ2gxIdtyhA1SssUUl5BXOstl?usp=drive_link" TargetMode="External"/><Relationship Id="rId99" Type="http://schemas.openxmlformats.org/officeDocument/2006/relationships/hyperlink" Target="https://drive.google.com/file/d/1ZQVXnxb4amCcLzOP4hEDZhQJtaGvpUAg/view?usp=sharing" TargetMode="External"/><Relationship Id="rId98" Type="http://schemas.openxmlformats.org/officeDocument/2006/relationships/hyperlink" Target="https://drive.google.com/drive/folders/1MTgBhCVG4G9Mww1McGO5FGIcrwWFO5qz?usp=drive_link" TargetMode="External"/><Relationship Id="rId91" Type="http://schemas.openxmlformats.org/officeDocument/2006/relationships/hyperlink" Target="https://drive.google.com/drive/folders/1elqfk6FHZ4_ogcpbE2pmTuWsbmJaGkAN?usp=drive_link" TargetMode="External"/><Relationship Id="rId90" Type="http://schemas.openxmlformats.org/officeDocument/2006/relationships/hyperlink" Target="https://drive.google.com/drive/folders/1KeMtKTBmiid-vR59n3FG_P8jhghR_GDk?usp=drive_link" TargetMode="External"/><Relationship Id="rId93" Type="http://schemas.openxmlformats.org/officeDocument/2006/relationships/hyperlink" Target="https://drive.google.com/drive/folders/127UY1N-Mw85fBpltQ-dO5C324_9MBcYZ?usp=drive_link" TargetMode="External"/><Relationship Id="rId92" Type="http://schemas.openxmlformats.org/officeDocument/2006/relationships/hyperlink" Target="https://drive.google.com/drive/folders/1CL3AP3swsm5ECw2U-ObMjbX329t7-i3H?usp=drive_link" TargetMode="External"/><Relationship Id="rId118" Type="http://schemas.openxmlformats.org/officeDocument/2006/relationships/hyperlink" Target="https://drive.google.com/drive/folders/1prUj-Ro7Y64OB9UW9XWpyCAQ3QX_5HCf" TargetMode="External"/><Relationship Id="rId117" Type="http://schemas.openxmlformats.org/officeDocument/2006/relationships/hyperlink" Target="https://drive.google.com/drive/folders/1fVI_ge653-BuzJgK1Vm-36r1VhKKw7ty?usp=drive_link" TargetMode="External"/><Relationship Id="rId116" Type="http://schemas.openxmlformats.org/officeDocument/2006/relationships/hyperlink" Target="https://drive.google.com/drive/folders/1-e1z3tkFBuJf-K6OrdcMzrKAyMqEPHne?usp=drive_link" TargetMode="External"/><Relationship Id="rId115" Type="http://schemas.openxmlformats.org/officeDocument/2006/relationships/hyperlink" Target="https://drive.google.com/drive/folders/1uHo-NXQ74dBh_6e0W7IUD16GZDUqURX_?usp=drive_link" TargetMode="External"/><Relationship Id="rId119" Type="http://schemas.openxmlformats.org/officeDocument/2006/relationships/hyperlink" Target="https://drive.google.com/drive/folders/1QCGugflkwvkq-bUCCwhxu9l301tUcLml?usp=drive_link" TargetMode="External"/><Relationship Id="rId110" Type="http://schemas.openxmlformats.org/officeDocument/2006/relationships/hyperlink" Target="https://drive.google.com/drive/folders/1GSYw7hVpbt6_6xrDr6x5bqAV9IafKp7_" TargetMode="External"/><Relationship Id="rId114" Type="http://schemas.openxmlformats.org/officeDocument/2006/relationships/hyperlink" Target="https://drive.google.com/drive/folders/1vP7vzsMzSZefgNYThHHXZ5YswJYfpzw0?usp=drive_link" TargetMode="External"/><Relationship Id="rId113" Type="http://schemas.openxmlformats.org/officeDocument/2006/relationships/hyperlink" Target="https://drive.google.com/drive/folders/1HfB6t2l_Di3rhxVCuc20MwP9ddJEkN2w?usp=drive_link" TargetMode="External"/><Relationship Id="rId112" Type="http://schemas.openxmlformats.org/officeDocument/2006/relationships/hyperlink" Target="https://drive.google.com/drive/folders/1ARfNBP_sn7XNBdGeYOFL02MVU4Wb9Zwb?usp=drive_link" TargetMode="External"/><Relationship Id="rId111" Type="http://schemas.openxmlformats.org/officeDocument/2006/relationships/hyperlink" Target="https://drive.google.com/drive/folders/1fWqs0xjGv6tiyKQJkNq9hNqc-2QFDrc1?usp=drive_link" TargetMode="External"/><Relationship Id="rId206" Type="http://schemas.openxmlformats.org/officeDocument/2006/relationships/hyperlink" Target="https://drive.google.com/drive/folders/1jFABZi_0jt_oaLOhIHil8OaYIFRTMUCE?usp=drive_link" TargetMode="External"/><Relationship Id="rId205" Type="http://schemas.openxmlformats.org/officeDocument/2006/relationships/hyperlink" Target="https://drive.google.com/file/d/1B_IX7lYikNlfRqiAnF15EJvXniwXeaHM/view?usp=sharing" TargetMode="External"/><Relationship Id="rId204" Type="http://schemas.openxmlformats.org/officeDocument/2006/relationships/hyperlink" Target="https://drive.google.com/drive/folders/1zmTQ8spQpmPVmuR0WJj2A074_WDtOTpl?usp=drive_link" TargetMode="External"/><Relationship Id="rId203" Type="http://schemas.openxmlformats.org/officeDocument/2006/relationships/hyperlink" Target="https://drive.google.com/file/d/1Wzp5LuQOA-BMsOucc5eqXPzP63KQiClc/view?usp=sharing" TargetMode="External"/><Relationship Id="rId209" Type="http://schemas.openxmlformats.org/officeDocument/2006/relationships/hyperlink" Target="https://drive.google.com/drive/folders/1YnWGfTuAF8F-BsfUjm_rE8hyPZ2pXB20?usp=drive_link" TargetMode="External"/><Relationship Id="rId208" Type="http://schemas.openxmlformats.org/officeDocument/2006/relationships/hyperlink" Target="https://drive.google.com/drive/folders/1UfBR0t8xOX1QVxkLQfknXWcLJrPZFEKC?usp=drive_link" TargetMode="External"/><Relationship Id="rId207" Type="http://schemas.openxmlformats.org/officeDocument/2006/relationships/hyperlink" Target="https://drive.google.com/drive/folders/1L3KHrhSmopM0KB_M4hs4e4oEVKP4OmFw?usp=drive_link" TargetMode="External"/><Relationship Id="rId202" Type="http://schemas.openxmlformats.org/officeDocument/2006/relationships/hyperlink" Target="https://drive.google.com/drive/folders/1mdd7OOyKP8JgLk9kJOi0oM7x2UFdmcBB?usp=drive_link" TargetMode="External"/><Relationship Id="rId201" Type="http://schemas.openxmlformats.org/officeDocument/2006/relationships/hyperlink" Target="https://drive.google.com/drive/folders/1JlvxzlbkIRbfL6e2JrOacUf3vBt1Hgog?usp=drive_link" TargetMode="External"/><Relationship Id="rId200" Type="http://schemas.openxmlformats.org/officeDocument/2006/relationships/hyperlink" Target="https://drive.google.com/drive/folders/1fkM05F7SXntZM-SAxzz6rM6XCtW4eeGP?usp=drive_link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18tJUTQatwbFStPNu1lRu0OgtvQSUUK/view?usp=sharing" TargetMode="External"/><Relationship Id="rId42" Type="http://schemas.openxmlformats.org/officeDocument/2006/relationships/hyperlink" Target="https://drive.google.com/file/d/1Iv27rgmCuMb0vLsLlkDPaZTOxCmRgyHC/view?usp=sharing" TargetMode="External"/><Relationship Id="rId41" Type="http://schemas.openxmlformats.org/officeDocument/2006/relationships/hyperlink" Target="https://drive.google.com/file/d/1Z5WLWA-9njVGbasveFuPr0lxh85x2auG/view?usp=sharing" TargetMode="External"/><Relationship Id="rId44" Type="http://schemas.openxmlformats.org/officeDocument/2006/relationships/hyperlink" Target="https://drive.google.com/file/d/1IVTFCYQQzFeIlcLIvrRwTb07ul2_i3vX/view?usp=sharing" TargetMode="External"/><Relationship Id="rId43" Type="http://schemas.openxmlformats.org/officeDocument/2006/relationships/hyperlink" Target="https://drive.google.com/file/d/1HZmDDRiCTPWMRZynaNR9VEMwmIQESYxg/view?usp=sharing" TargetMode="External"/><Relationship Id="rId46" Type="http://schemas.openxmlformats.org/officeDocument/2006/relationships/hyperlink" Target="https://drive.google.com/file/d/1Ii-u4Ly4DTAIJIkiIbvHsmO7gZlsgrj5/view?usp=sharing" TargetMode="External"/><Relationship Id="rId45" Type="http://schemas.openxmlformats.org/officeDocument/2006/relationships/hyperlink" Target="https://drive.google.com/file/d/1CxF62U6C8CHvM7xtoQhbzXGX-gmpThl_/view?usp=sharing" TargetMode="External"/><Relationship Id="rId48" Type="http://schemas.openxmlformats.org/officeDocument/2006/relationships/hyperlink" Target="https://drive.google.com/file/d/1HsMhUAj6s6ox3K2fnld321qo7oMmh5Hd/view?usp=sharing" TargetMode="External"/><Relationship Id="rId47" Type="http://schemas.openxmlformats.org/officeDocument/2006/relationships/hyperlink" Target="https://drive.google.com/file/d/1nsdCzlZBTyO_WKucfnijsND6E0qGrqe3/view?usp=sharing" TargetMode="External"/><Relationship Id="rId49" Type="http://schemas.openxmlformats.org/officeDocument/2006/relationships/hyperlink" Target="https://drive.google.com/file/d/1uuZgHCH0cYbgFU-0aR2uqJqDktdFEDmo/view?usp=sharing" TargetMode="External"/><Relationship Id="rId31" Type="http://schemas.openxmlformats.org/officeDocument/2006/relationships/hyperlink" Target="https://drive.google.com/file/d/11x3jp4Bzmx3upcd-AnU0sSCw9Ne6NbAP/view?usp=sharing" TargetMode="External"/><Relationship Id="rId30" Type="http://schemas.openxmlformats.org/officeDocument/2006/relationships/hyperlink" Target="https://drive.google.com/file/d/18jvWrPf04LBVZJAxzhx1-F4yUWAt7lQa/view?usp=sharing" TargetMode="External"/><Relationship Id="rId33" Type="http://schemas.openxmlformats.org/officeDocument/2006/relationships/hyperlink" Target="https://drive.google.com/file/d/1dv2niMhCXCmOcBI6Zftbeb-kcICS_rqc/view?usp=sharing" TargetMode="External"/><Relationship Id="rId32" Type="http://schemas.openxmlformats.org/officeDocument/2006/relationships/hyperlink" Target="https://drive.google.com/file/d/1LLiCYjsIjHBlLj1jYp7qcaiMaPEanlT7/view?usp=sharing" TargetMode="External"/><Relationship Id="rId35" Type="http://schemas.openxmlformats.org/officeDocument/2006/relationships/hyperlink" Target="https://drive.google.com/file/d/1AzoQc9bODW-iZBEEXC24J8Ewb3MuUoVw/view?usp=sharing" TargetMode="External"/><Relationship Id="rId34" Type="http://schemas.openxmlformats.org/officeDocument/2006/relationships/hyperlink" Target="https://drive.google.com/file/d/1wMVXr8PkX1Qlv2p3vmAdoiz_sT9sAGrb/view?usp=sharing" TargetMode="External"/><Relationship Id="rId37" Type="http://schemas.openxmlformats.org/officeDocument/2006/relationships/hyperlink" Target="https://drive.google.com/file/d/13pmIAlbA0wD2-v7VSQyby6QUGhX-s5bh/view?usp=sharing" TargetMode="External"/><Relationship Id="rId36" Type="http://schemas.openxmlformats.org/officeDocument/2006/relationships/hyperlink" Target="https://drive.google.com/file/d/1jGCJR40Rmo9dOITFAhBb46puuxIvlyhG/view?usp=sharing" TargetMode="External"/><Relationship Id="rId39" Type="http://schemas.openxmlformats.org/officeDocument/2006/relationships/hyperlink" Target="https://drive.google.com/file/d/1xZFgOPjlVl8QecX5QHAHHOX3n_kKh3IP/view?usp=sharing" TargetMode="External"/><Relationship Id="rId38" Type="http://schemas.openxmlformats.org/officeDocument/2006/relationships/hyperlink" Target="https://drive.google.com/file/d/1UDC0m0cimAC3qIt4VyZmqNA9Ht_Hckj9/view?usp=sharing" TargetMode="External"/><Relationship Id="rId20" Type="http://schemas.openxmlformats.org/officeDocument/2006/relationships/hyperlink" Target="https://drive.google.com/file/d/1dU783xsVTwQJ0IMxbSU8mSPADskNEX5s/view?usp=sharing" TargetMode="External"/><Relationship Id="rId22" Type="http://schemas.openxmlformats.org/officeDocument/2006/relationships/hyperlink" Target="https://drive.google.com/file/d/1UESwksp8C4lJFQy-tJRQ87D7QrGLqR-k/view?usp=sharing" TargetMode="External"/><Relationship Id="rId21" Type="http://schemas.openxmlformats.org/officeDocument/2006/relationships/hyperlink" Target="https://drive.google.com/file/d/1FIRh7qqXUB2OQPnTtMd-bT3IaFE2uAPr/view?usp=sharing" TargetMode="External"/><Relationship Id="rId24" Type="http://schemas.openxmlformats.org/officeDocument/2006/relationships/hyperlink" Target="https://drive.google.com/file/d/1grxiANhWGlghzSQOX2-s8CJ8A37cVbVH/view?usp=sharing" TargetMode="External"/><Relationship Id="rId23" Type="http://schemas.openxmlformats.org/officeDocument/2006/relationships/hyperlink" Target="https://drive.google.com/file/d/1LEUI_0gMOkiTq4VPh_JvC0YfmB3IYnXH/view?usp=sharing" TargetMode="External"/><Relationship Id="rId26" Type="http://schemas.openxmlformats.org/officeDocument/2006/relationships/hyperlink" Target="https://drive.google.com/file/d/1ZZc89X_DACsKHBjxTWHWavGGoxt-QDk6/view?usp=sharing" TargetMode="External"/><Relationship Id="rId25" Type="http://schemas.openxmlformats.org/officeDocument/2006/relationships/hyperlink" Target="https://drive.google.com/file/d/1-nFKCZPeq9Ey40-ckWCdFMg0SDcga57J/view?usp=sharing" TargetMode="External"/><Relationship Id="rId28" Type="http://schemas.openxmlformats.org/officeDocument/2006/relationships/hyperlink" Target="https://drive.google.com/file/d/1WZt5FeaicaF0_-zpDtUtXba9SFCI1czM/view?usp=sharing" TargetMode="External"/><Relationship Id="rId27" Type="http://schemas.openxmlformats.org/officeDocument/2006/relationships/hyperlink" Target="https://drive.google.com/file/d/1pAqb2FUS8g8CaEaeq0pWbzpEYNBdN9hc/view?usp=sharing" TargetMode="External"/><Relationship Id="rId29" Type="http://schemas.openxmlformats.org/officeDocument/2006/relationships/hyperlink" Target="https://drive.google.com/file/d/12NV7aMbYmxIlkL3-0RAU-C9cG385BpUf/view?usp=sharing" TargetMode="External"/><Relationship Id="rId11" Type="http://schemas.openxmlformats.org/officeDocument/2006/relationships/hyperlink" Target="https://drive.google.com/file/d/1fW3ijpSMEbQUlrHdIQc4VRdclO-EM2FC/view?usp=sharing" TargetMode="External"/><Relationship Id="rId10" Type="http://schemas.openxmlformats.org/officeDocument/2006/relationships/hyperlink" Target="https://drive.google.com/file/d/1ZviTUL7KkrQk-G9OtZ9Vxdismqd4N6BM/view?usp=sharing" TargetMode="External"/><Relationship Id="rId13" Type="http://schemas.openxmlformats.org/officeDocument/2006/relationships/hyperlink" Target="https://drive.google.com/file/d/11U9sXQqtwumlO1wsm_2Gv1eh-6G9hsNH/view?usp=sharing" TargetMode="External"/><Relationship Id="rId12" Type="http://schemas.openxmlformats.org/officeDocument/2006/relationships/hyperlink" Target="https://drive.google.com/file/d/1jY9T-mzgU3uh7ajToZeiWDY6kAvJXEV_/view?usp=sharing" TargetMode="External"/><Relationship Id="rId15" Type="http://schemas.openxmlformats.org/officeDocument/2006/relationships/hyperlink" Target="https://drive.google.com/file/d/1jZfkcnRkt6s482P60JYil4fO_5R5F-rj/view?usp=sharing" TargetMode="External"/><Relationship Id="rId14" Type="http://schemas.openxmlformats.org/officeDocument/2006/relationships/hyperlink" Target="https://drive.google.com/file/d/1KZBSDsoNNrcmlNPj9sk0ZQnhH5SBJH9e/view?usp=sharing" TargetMode="External"/><Relationship Id="rId17" Type="http://schemas.openxmlformats.org/officeDocument/2006/relationships/hyperlink" Target="https://drive.google.com/file/d/15aMphvaSXHsr99uXCldnAHUrtHd1HVw_/view?usp=sharing" TargetMode="External"/><Relationship Id="rId16" Type="http://schemas.openxmlformats.org/officeDocument/2006/relationships/hyperlink" Target="https://drive.google.com/file/d/1r99KnvHqmU9hEsfMe3VW4Hz9iMKZG8hA/view?usp=sharing" TargetMode="External"/><Relationship Id="rId19" Type="http://schemas.openxmlformats.org/officeDocument/2006/relationships/hyperlink" Target="https://drive.google.com/file/d/1XK96hb09-tBqpCILHlt8zyatsQrT2YSz/view?usp=sharing" TargetMode="External"/><Relationship Id="rId18" Type="http://schemas.openxmlformats.org/officeDocument/2006/relationships/hyperlink" Target="https://drive.google.com/file/d/1B91yteVVH-ms6H2rJpVQw-SZRrDv6qT4/view?usp=sharing" TargetMode="External"/><Relationship Id="rId83" Type="http://schemas.openxmlformats.org/officeDocument/2006/relationships/drawing" Target="../drawings/drawing15.xml"/><Relationship Id="rId80" Type="http://schemas.openxmlformats.org/officeDocument/2006/relationships/hyperlink" Target="https://drive.google.com/file/d/1zuEnMxvg6RtA519EyRcmknbbf7YRXnih/view?usp=sharing" TargetMode="External"/><Relationship Id="rId82" Type="http://schemas.openxmlformats.org/officeDocument/2006/relationships/hyperlink" Target="https://drive.google.com/file/d/18rbyowvIzZ3Pbkfn80ihJ-H-ZUELaULO/view?usp=sharing" TargetMode="External"/><Relationship Id="rId81" Type="http://schemas.openxmlformats.org/officeDocument/2006/relationships/hyperlink" Target="https://drive.google.com/file/d/1I8jgJexcHp6w_NIyH486Eq1yfnBEef4C/view?usp=sharing" TargetMode="External"/><Relationship Id="rId1" Type="http://schemas.openxmlformats.org/officeDocument/2006/relationships/hyperlink" Target="https://drive.google.com/file/d/1adBnC5G_2f14HBUa2Beg10AvGeejiK_U/view?usp=sharing" TargetMode="External"/><Relationship Id="rId2" Type="http://schemas.openxmlformats.org/officeDocument/2006/relationships/hyperlink" Target="https://drive.google.com/file/d/1xB_fWa0V39W6v12A_WAPTXsE4_zpF9gb/view?usp=sharing" TargetMode="External"/><Relationship Id="rId3" Type="http://schemas.openxmlformats.org/officeDocument/2006/relationships/hyperlink" Target="https://drive.google.com/file/d/1CLIFGLB3q9fNJGfaxhJqI0SWftNoz7Pk/view?usp=sharing" TargetMode="External"/><Relationship Id="rId4" Type="http://schemas.openxmlformats.org/officeDocument/2006/relationships/hyperlink" Target="https://drive.google.com/file/d/1Jo3LG74KqetdTJ1CL9Mc5ZBwKIrv34bu/view?usp=sharing" TargetMode="External"/><Relationship Id="rId9" Type="http://schemas.openxmlformats.org/officeDocument/2006/relationships/hyperlink" Target="https://drive.google.com/file/d/1qifZHIi_lNb0SYSCnZukUioOhGqibwjR/view?usp=sharing" TargetMode="External"/><Relationship Id="rId5" Type="http://schemas.openxmlformats.org/officeDocument/2006/relationships/hyperlink" Target="https://drive.google.com/file/d/1VuK8E4DGUDkAEGJHoCFP5xqBNgEwqoyi/view?usp=sharing" TargetMode="External"/><Relationship Id="rId6" Type="http://schemas.openxmlformats.org/officeDocument/2006/relationships/hyperlink" Target="https://drive.google.com/file/d/17f_v36ZC6WoIvwVtn9xO4qoNHXMAEC0z/view?usp=sharing" TargetMode="External"/><Relationship Id="rId7" Type="http://schemas.openxmlformats.org/officeDocument/2006/relationships/hyperlink" Target="https://drive.google.com/file/d/1wlMJEPNariqCfLyc61OMsn_1l37daBTF/view?usp=sharing" TargetMode="External"/><Relationship Id="rId8" Type="http://schemas.openxmlformats.org/officeDocument/2006/relationships/hyperlink" Target="https://drive.google.com/file/d/1WKzMPTLgIgGbudGsxHAP4wWZpAYiQTAe/view?usp=sharing" TargetMode="External"/><Relationship Id="rId73" Type="http://schemas.openxmlformats.org/officeDocument/2006/relationships/hyperlink" Target="https://drive.google.com/file/d/13r-ixGANj8wY-fkWxUU8BHEUpYuQXoAO/view?usp=sharing" TargetMode="External"/><Relationship Id="rId72" Type="http://schemas.openxmlformats.org/officeDocument/2006/relationships/hyperlink" Target="https://drive.google.com/file/d/1Eb6PBnYXq2aMMSJuJstapTSf7lGJuKxB/view?usp=sharing" TargetMode="External"/><Relationship Id="rId75" Type="http://schemas.openxmlformats.org/officeDocument/2006/relationships/hyperlink" Target="https://drive.google.com/file/d/1R3-Jzt0_vaU16RQUR6UViL3YwCuw822T/view?usp=sharing" TargetMode="External"/><Relationship Id="rId74" Type="http://schemas.openxmlformats.org/officeDocument/2006/relationships/hyperlink" Target="https://drive.google.com/file/d/1ibd_KchUFUhKtoJkl-zNOGg0tqxGrfrm/view?usp=sharing" TargetMode="External"/><Relationship Id="rId77" Type="http://schemas.openxmlformats.org/officeDocument/2006/relationships/hyperlink" Target="https://drive.google.com/file/d/1nKQGlMEBjAOJ4R01lgR6sF5OizMLBrD8/view?usp=sharing" TargetMode="External"/><Relationship Id="rId76" Type="http://schemas.openxmlformats.org/officeDocument/2006/relationships/hyperlink" Target="https://drive.google.com/file/d/18mtKpLSEqTkoQ5lhsIJeYO0_bTJtHcaK/view?usp=sharing" TargetMode="External"/><Relationship Id="rId79" Type="http://schemas.openxmlformats.org/officeDocument/2006/relationships/hyperlink" Target="https://drive.google.com/file/d/1kNWr4ASzCh50D1ZzRIDsmEfa85tH-_KB/view?usp=sharing" TargetMode="External"/><Relationship Id="rId78" Type="http://schemas.openxmlformats.org/officeDocument/2006/relationships/hyperlink" Target="https://drive.google.com/file/d/1dwDlp8qWAc7j1y2m4rrbGGL2Do0cZqEm/view?usp=sharing" TargetMode="External"/><Relationship Id="rId71" Type="http://schemas.openxmlformats.org/officeDocument/2006/relationships/hyperlink" Target="https://drive.google.com/file/d/1vfc8YwSvRZsH63QAcKVjd_LGQLSn5zbt/view?usp=sharing" TargetMode="External"/><Relationship Id="rId70" Type="http://schemas.openxmlformats.org/officeDocument/2006/relationships/hyperlink" Target="https://drive.google.com/file/d/1D-RFslZO5hk2OegcAnL_7rzquf_pJHSI/view?usp=sharing" TargetMode="External"/><Relationship Id="rId62" Type="http://schemas.openxmlformats.org/officeDocument/2006/relationships/hyperlink" Target="https://drive.google.com/file/d/1ttpS32m2lXNY7flu8o1dOcUqICN1sXHb/view?usp=sharing" TargetMode="External"/><Relationship Id="rId61" Type="http://schemas.openxmlformats.org/officeDocument/2006/relationships/hyperlink" Target="https://drive.google.com/file/d/1d9219Zu-AzFujc5o-MCLHosuFFny6sIK/view?usp=sharing" TargetMode="External"/><Relationship Id="rId64" Type="http://schemas.openxmlformats.org/officeDocument/2006/relationships/hyperlink" Target="https://drive.google.com/file/d/118uIvTVQ3jB-evLmQzKI88iMGWdaDVKx/view?usp=sharing" TargetMode="External"/><Relationship Id="rId63" Type="http://schemas.openxmlformats.org/officeDocument/2006/relationships/hyperlink" Target="https://drive.google.com/file/d/1j4y81AKZiMB34MFt62zZsIFC_mpl7J1k/view?usp=sharing" TargetMode="External"/><Relationship Id="rId66" Type="http://schemas.openxmlformats.org/officeDocument/2006/relationships/hyperlink" Target="https://drive.google.com/file/d/1yuY77O0vx0NIXUKrKoP8IpeJ4ENOb3VC/view?usp=sharing" TargetMode="External"/><Relationship Id="rId65" Type="http://schemas.openxmlformats.org/officeDocument/2006/relationships/hyperlink" Target="https://drive.google.com/file/d/1lQDP_UvDI9D2K7pXoKFAWsDkPviJw7dt/view?usp=sharing" TargetMode="External"/><Relationship Id="rId68" Type="http://schemas.openxmlformats.org/officeDocument/2006/relationships/hyperlink" Target="https://drive.google.com/file/d/1Rit_fCzA6K6ZEoKYiuznFLDw6bvPuUh5/view?usp=sharing" TargetMode="External"/><Relationship Id="rId67" Type="http://schemas.openxmlformats.org/officeDocument/2006/relationships/hyperlink" Target="https://drive.google.com/file/d/1qvtwE81cSx9oxj9OG1dIiUhsTIc58_GH/view?usp=sharing" TargetMode="External"/><Relationship Id="rId60" Type="http://schemas.openxmlformats.org/officeDocument/2006/relationships/hyperlink" Target="https://drive.google.com/file/d/1dK5RJHEsAlyHRPySfdMmT0A553fbgl1V/view?usp=sharing" TargetMode="External"/><Relationship Id="rId69" Type="http://schemas.openxmlformats.org/officeDocument/2006/relationships/hyperlink" Target="https://drive.google.com/file/d/1kODztn81Enr4BqMvo17dyLG8BSTZYrxb/view?usp=sharing" TargetMode="External"/><Relationship Id="rId51" Type="http://schemas.openxmlformats.org/officeDocument/2006/relationships/hyperlink" Target="https://drive.google.com/file/d/1fw_mhS2t3Tq0zojyafoXBUxawIVVBXUo/view?usp=sharing" TargetMode="External"/><Relationship Id="rId50" Type="http://schemas.openxmlformats.org/officeDocument/2006/relationships/hyperlink" Target="https://drive.google.com/file/d/1MnKUdfsBVOZ8BFouxeA-r_R1ovuLr9-b/view?usp=sharing" TargetMode="External"/><Relationship Id="rId53" Type="http://schemas.openxmlformats.org/officeDocument/2006/relationships/hyperlink" Target="https://drive.google.com/file/d/1dfLNdUSnVO_YRrsAx3EYi1EiTvqwSgEe/view?usp=sharing" TargetMode="External"/><Relationship Id="rId52" Type="http://schemas.openxmlformats.org/officeDocument/2006/relationships/hyperlink" Target="https://drive.google.com/file/d/1iYN1PwSinPd3Aa5HdUDUi_lyT3QKwFEl/view?usp=sharing" TargetMode="External"/><Relationship Id="rId55" Type="http://schemas.openxmlformats.org/officeDocument/2006/relationships/hyperlink" Target="https://drive.google.com/file/d/1vYCQssQRIfrFQPxgFhn_gsb67tP830X_/view?usp=sharing" TargetMode="External"/><Relationship Id="rId54" Type="http://schemas.openxmlformats.org/officeDocument/2006/relationships/hyperlink" Target="https://drive.google.com/file/d/1F0aGwHlAfQ3aZKRBLxIHip3An2di9l7N/view?usp=sharing" TargetMode="External"/><Relationship Id="rId57" Type="http://schemas.openxmlformats.org/officeDocument/2006/relationships/hyperlink" Target="https://drive.google.com/file/d/1SfGNIB1IdPK7VCvZwS8cIBr9s6T18N1L/view?usp=sharing" TargetMode="External"/><Relationship Id="rId56" Type="http://schemas.openxmlformats.org/officeDocument/2006/relationships/hyperlink" Target="https://drive.google.com/file/d/1QxHmAvQdhCSBCHYsFg8Y24xdv8nd6b9J/view?usp=sharing" TargetMode="External"/><Relationship Id="rId59" Type="http://schemas.openxmlformats.org/officeDocument/2006/relationships/hyperlink" Target="https://drive.google.com/file/d/1SfGNIB1IdPK7VCvZwS8cIBr9s6T18N1L/view?usp=sharing" TargetMode="External"/><Relationship Id="rId58" Type="http://schemas.openxmlformats.org/officeDocument/2006/relationships/hyperlink" Target="https://drive.google.com/file/d/1nH0ySsNCJZ5PS7fvxy5yUDyZ5pbGOu4T/view?usp=sharing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kt4UeKn2b3wBfpvIdXR1Z1nwUsknZbi8/view?usp=sharing" TargetMode="External"/><Relationship Id="rId22" Type="http://schemas.openxmlformats.org/officeDocument/2006/relationships/hyperlink" Target="https://drive.google.com/file/d/185j7CSTdv0xji11ogbb5TVvhl1d51tE_/view?usp=sharing" TargetMode="External"/><Relationship Id="rId21" Type="http://schemas.openxmlformats.org/officeDocument/2006/relationships/hyperlink" Target="https://drive.google.com/file/d/1YhTlb1so-31R2ga_RelcfSl7sgWr5CP0/view?usp=sharing" TargetMode="External"/><Relationship Id="rId24" Type="http://schemas.openxmlformats.org/officeDocument/2006/relationships/hyperlink" Target="https://drive.google.com/file/d/1HMt9reMzqn3oQxGyZQkpJ7QVtcA3Tx0C/view?usp=sharing" TargetMode="External"/><Relationship Id="rId23" Type="http://schemas.openxmlformats.org/officeDocument/2006/relationships/hyperlink" Target="https://drive.google.com/file/d/1iDhkmus4m215pxzgaz7xXpberwsx1Dh8/view?usp=sharing" TargetMode="External"/><Relationship Id="rId25" Type="http://schemas.openxmlformats.org/officeDocument/2006/relationships/drawing" Target="../drawings/drawing16.xml"/><Relationship Id="rId11" Type="http://schemas.openxmlformats.org/officeDocument/2006/relationships/hyperlink" Target="https://drive.google.com/file/d/1qbR11UfcCur10Kz4Rbm3ACOxO9AtMKrU/view?usp=sharing" TargetMode="External"/><Relationship Id="rId10" Type="http://schemas.openxmlformats.org/officeDocument/2006/relationships/hyperlink" Target="https://drive.google.com/file/d/1JHA8rLX-dEu-loKccsdDj2a3Pke7w0NV/view?usp=sharing" TargetMode="External"/><Relationship Id="rId13" Type="http://schemas.openxmlformats.org/officeDocument/2006/relationships/hyperlink" Target="https://drive.google.com/file/d/1SRsWs-t3i3aJqCGjNC41rMdBy8kbfrlk/view?usp=sharing" TargetMode="External"/><Relationship Id="rId12" Type="http://schemas.openxmlformats.org/officeDocument/2006/relationships/hyperlink" Target="https://drive.google.com/file/d/1LfUnOrkI5l6WDuoaAp-k4oKpIAP6_ReE/view?usp=sharing" TargetMode="External"/><Relationship Id="rId15" Type="http://schemas.openxmlformats.org/officeDocument/2006/relationships/hyperlink" Target="https://drive.google.com/file/d/1I0_zfeBrM4BN2WFdxTp7HkUTXwwoOCEO/view?usp=sharing" TargetMode="External"/><Relationship Id="rId14" Type="http://schemas.openxmlformats.org/officeDocument/2006/relationships/hyperlink" Target="https://drive.google.com/file/d/1DmkupCgJAaqg-8qRyn7xOAfwcX3AK4F7/view?usp=sharing" TargetMode="External"/><Relationship Id="rId17" Type="http://schemas.openxmlformats.org/officeDocument/2006/relationships/hyperlink" Target="https://drive.google.com/file/d/1aJa-k2GvSUHQgiTUW5uFHM9rkzx0Seev/view?usp=sharing" TargetMode="External"/><Relationship Id="rId16" Type="http://schemas.openxmlformats.org/officeDocument/2006/relationships/hyperlink" Target="https://drive.google.com/file/d/1d3pmtwjaM_VSXnPG7ujcFd3L6rKdSV2D/view?usp=sharing" TargetMode="External"/><Relationship Id="rId19" Type="http://schemas.openxmlformats.org/officeDocument/2006/relationships/hyperlink" Target="https://drive.google.com/file/d/1WqNcBtQ07jeTwGVtWXYeqWzCo26LqufQ/view?usp=sharing" TargetMode="External"/><Relationship Id="rId18" Type="http://schemas.openxmlformats.org/officeDocument/2006/relationships/hyperlink" Target="https://drive.google.com/file/d/1gCme9zBeDfDO_XxkdwdGiSbxCEP1ljEt/view?usp=sharing" TargetMode="External"/><Relationship Id="rId1" Type="http://schemas.openxmlformats.org/officeDocument/2006/relationships/hyperlink" Target="https://drive.google.com/file/d/1PmuEo6l6mfintZ-kx21Gv79lyGm2jBeK/view?usp=sharing" TargetMode="External"/><Relationship Id="rId2" Type="http://schemas.openxmlformats.org/officeDocument/2006/relationships/hyperlink" Target="https://drive.google.com/file/d/1Zx0XhxRV4bQ6gUkaV-RDbtstpVsk8o2X/view?usp=sharing" TargetMode="External"/><Relationship Id="rId3" Type="http://schemas.openxmlformats.org/officeDocument/2006/relationships/hyperlink" Target="https://drive.google.com/file/d/1NVVE84pWaTlpoxBZC0fWckeyMv4cYO0a/view?usp=sharing" TargetMode="External"/><Relationship Id="rId4" Type="http://schemas.openxmlformats.org/officeDocument/2006/relationships/hyperlink" Target="https://drive.google.com/file/d/1tBUbF1UGmk5k6IglwtuVsXfUaawMjLsg/view?usp=sharing" TargetMode="External"/><Relationship Id="rId9" Type="http://schemas.openxmlformats.org/officeDocument/2006/relationships/hyperlink" Target="https://drive.google.com/file/d/1kiRdhNf6dKBUIyJCfr9xUnCxuM1cAz_x/view?usp=sharing" TargetMode="External"/><Relationship Id="rId5" Type="http://schemas.openxmlformats.org/officeDocument/2006/relationships/hyperlink" Target="https://drive.google.com/file/d/1DmcqpNKkzGptO-iL_vSp_edK_ru-6LVD/view?usp=sharing" TargetMode="External"/><Relationship Id="rId6" Type="http://schemas.openxmlformats.org/officeDocument/2006/relationships/hyperlink" Target="https://drive.google.com/file/d/1o8cxrRN2-oim1vyvUhIy3998r01Ojy_I/view?usp=sharing" TargetMode="External"/><Relationship Id="rId7" Type="http://schemas.openxmlformats.org/officeDocument/2006/relationships/hyperlink" Target="https://drive.google.com/file/d/1Qf73zfsXs27dcRVPdNvTGNLstYk_y42W/view?usp=sharing" TargetMode="External"/><Relationship Id="rId8" Type="http://schemas.openxmlformats.org/officeDocument/2006/relationships/hyperlink" Target="https://drive.google.com/file/d/1lKLvEU7Bwbto0KkFD4kADJs748LDCVLt/view?usp=sharing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SEWT19YXgC9nGsNIIa7bFsl4MXmybws?usp=drive_link" TargetMode="External"/><Relationship Id="rId2" Type="http://schemas.openxmlformats.org/officeDocument/2006/relationships/hyperlink" Target="https://drive.google.com/drive/folders/1EqTFstD1d-0zzv5wejYH_1yddYYAsHNK?usp=sharing" TargetMode="External"/><Relationship Id="rId3" Type="http://schemas.openxmlformats.org/officeDocument/2006/relationships/hyperlink" Target="https://drive.google.com/drive/folders/1KF4StVCa_ypa4xK7gGRFZyMe84N7Bo8o?usp=drive_link" TargetMode="External"/><Relationship Id="rId4" Type="http://schemas.openxmlformats.org/officeDocument/2006/relationships/hyperlink" Target="https://drive.google.com/drive/folders/1_j4obFhoDOf0SWk035Eh9AX6BioxG1fe?usp=drive_link" TargetMode="External"/><Relationship Id="rId5" Type="http://schemas.openxmlformats.org/officeDocument/2006/relationships/hyperlink" Target="https://drive.google.com/drive/folders/1022qr4mZlakU8R8nboXiNmcG72ZEnNUG?usp=drive_link" TargetMode="External"/><Relationship Id="rId6" Type="http://schemas.openxmlformats.org/officeDocument/2006/relationships/hyperlink" Target="https://drive.google.com/drive/folders/1fxr-pLbynlTk6fbtM9sm_uvnci52ptsJ?usp=drive_link" TargetMode="External"/><Relationship Id="rId7" Type="http://schemas.openxmlformats.org/officeDocument/2006/relationships/hyperlink" Target="https://drive.google.com/drive/folders/1S9Ib9iQnwwVZaCMw1UkMmKoKRy6vHtYg?usp=drive_link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31.29"/>
    <col customWidth="1" min="9" max="9" width="19.71"/>
    <col customWidth="1" min="10" max="10" width="21.29"/>
    <col customWidth="1" min="13" max="13" width="11.29"/>
    <col customWidth="1" min="15" max="15" width="16.86"/>
    <col customWidth="1" min="16" max="16" width="20.14"/>
    <col customWidth="1" min="18" max="18" width="16.14"/>
  </cols>
  <sheetData>
    <row r="2">
      <c r="A2" s="3" t="s">
        <v>0</v>
      </c>
    </row>
    <row r="3">
      <c r="A3" s="5" t="s">
        <v>2</v>
      </c>
    </row>
    <row r="4">
      <c r="A4" s="9"/>
    </row>
    <row r="5">
      <c r="A5" s="11" t="s">
        <v>6</v>
      </c>
      <c r="B5" s="13"/>
      <c r="C5" s="13"/>
      <c r="D5" s="15"/>
      <c r="E5" s="19" t="s">
        <v>17</v>
      </c>
      <c r="F5" s="13"/>
      <c r="G5" s="13"/>
      <c r="H5" s="15"/>
      <c r="I5" s="26" t="s">
        <v>22</v>
      </c>
      <c r="J5" s="13"/>
      <c r="K5" s="13"/>
      <c r="L5" s="15"/>
      <c r="M5" s="30" t="s">
        <v>26</v>
      </c>
      <c r="N5" s="13"/>
      <c r="O5" s="13"/>
      <c r="P5" s="15"/>
    </row>
    <row r="6">
      <c r="A6" s="39">
        <f>COUNTIF('List Data Aset BRA'!A6:A341,"&gt;0")</f>
        <v>314</v>
      </c>
      <c r="B6" s="40"/>
      <c r="C6" s="40"/>
      <c r="D6" s="41"/>
      <c r="E6" s="51">
        <f>COUNTIF('List Data Aset BRA'!C6:O345,"AKTIF")</f>
        <v>245</v>
      </c>
      <c r="F6" s="40"/>
      <c r="G6" s="40"/>
      <c r="H6" s="41"/>
      <c r="I6" s="61">
        <f>COUNTIF('List Data Aset BRA'!O6:O341,"STANDBY")</f>
        <v>52</v>
      </c>
      <c r="J6" s="40"/>
      <c r="K6" s="40"/>
      <c r="L6" s="41"/>
      <c r="M6" s="65">
        <f>COUNTA(S39:S67)</f>
        <v>12</v>
      </c>
      <c r="N6" s="40"/>
      <c r="O6" s="40"/>
      <c r="P6" s="41"/>
    </row>
    <row r="7">
      <c r="A7" s="67"/>
      <c r="D7" s="68"/>
      <c r="E7" s="67"/>
      <c r="H7" s="68"/>
      <c r="I7" s="67"/>
      <c r="L7" s="68"/>
      <c r="M7" s="67"/>
      <c r="P7" s="68"/>
    </row>
    <row r="8">
      <c r="A8" s="69"/>
      <c r="B8" s="71"/>
      <c r="C8" s="71"/>
      <c r="D8" s="72"/>
      <c r="E8" s="69"/>
      <c r="F8" s="71"/>
      <c r="G8" s="71"/>
      <c r="H8" s="72"/>
      <c r="I8" s="69"/>
      <c r="J8" s="71"/>
      <c r="K8" s="71"/>
      <c r="L8" s="72"/>
      <c r="M8" s="69"/>
      <c r="N8" s="71"/>
      <c r="O8" s="71"/>
      <c r="P8" s="72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</row>
    <row r="10">
      <c r="A10" s="76" t="s">
        <v>65</v>
      </c>
      <c r="B10" s="13"/>
      <c r="C10" s="13"/>
      <c r="D10" s="15"/>
      <c r="E10" s="77" t="s">
        <v>67</v>
      </c>
      <c r="F10" s="13"/>
      <c r="G10" s="13"/>
      <c r="H10" s="15"/>
      <c r="I10" s="11" t="s">
        <v>69</v>
      </c>
      <c r="J10" s="13"/>
      <c r="K10" s="13"/>
      <c r="L10" s="15"/>
      <c r="M10" s="19" t="s">
        <v>70</v>
      </c>
      <c r="N10" s="13"/>
      <c r="O10" s="13"/>
      <c r="P10" s="15"/>
    </row>
    <row r="11">
      <c r="A11" s="82">
        <f>AVERAGE('List Data Aset BRA'!W6:W350)</f>
        <v>4.188925081</v>
      </c>
      <c r="B11" s="40"/>
      <c r="C11" s="40"/>
      <c r="D11" s="41"/>
      <c r="E11" s="83">
        <f>COUNTIF('List Data Aset BRA'!M6:M341,"YARD DURI")</f>
        <v>11</v>
      </c>
      <c r="F11" s="40"/>
      <c r="G11" s="40"/>
      <c r="H11" s="41"/>
      <c r="I11" s="39">
        <f>'ASSET DIJUAL'!C56</f>
        <v>30</v>
      </c>
      <c r="J11" s="40"/>
      <c r="K11" s="40"/>
      <c r="L11" s="41"/>
      <c r="M11" s="93">
        <f>'ASSET DIJUAL'!I56</f>
        <v>7183000002</v>
      </c>
      <c r="N11" s="40"/>
      <c r="O11" s="40"/>
      <c r="P11" s="41"/>
    </row>
    <row r="12">
      <c r="A12" s="67"/>
      <c r="D12" s="68"/>
      <c r="E12" s="67"/>
      <c r="H12" s="68"/>
      <c r="I12" s="67"/>
      <c r="L12" s="68"/>
      <c r="M12" s="67"/>
      <c r="P12" s="68"/>
    </row>
    <row r="13">
      <c r="A13" s="69"/>
      <c r="B13" s="71"/>
      <c r="C13" s="71"/>
      <c r="D13" s="72"/>
      <c r="E13" s="69"/>
      <c r="F13" s="71"/>
      <c r="G13" s="71"/>
      <c r="H13" s="72"/>
      <c r="I13" s="69"/>
      <c r="J13" s="71"/>
      <c r="K13" s="71"/>
      <c r="L13" s="72"/>
      <c r="M13" s="69"/>
      <c r="N13" s="71"/>
      <c r="O13" s="71"/>
      <c r="P13" s="72"/>
    </row>
    <row r="17">
      <c r="H17" s="97"/>
    </row>
    <row r="18">
      <c r="H18" s="97"/>
    </row>
    <row r="19">
      <c r="H19" s="97"/>
    </row>
    <row r="20">
      <c r="H20" s="97"/>
    </row>
    <row r="21">
      <c r="H21" s="97"/>
    </row>
    <row r="38">
      <c r="A38" s="101" t="s">
        <v>107</v>
      </c>
      <c r="B38" s="101" t="s">
        <v>110</v>
      </c>
      <c r="C38" s="103"/>
      <c r="D38" s="104" t="s">
        <v>36</v>
      </c>
      <c r="E38" s="104" t="s">
        <v>113</v>
      </c>
      <c r="F38" s="103"/>
      <c r="G38" s="106" t="s">
        <v>116</v>
      </c>
      <c r="H38" s="106" t="s">
        <v>113</v>
      </c>
      <c r="I38" s="103"/>
      <c r="J38" s="108" t="s">
        <v>119</v>
      </c>
      <c r="K38" s="108" t="s">
        <v>113</v>
      </c>
      <c r="L38" s="103"/>
      <c r="M38" s="109" t="s">
        <v>121</v>
      </c>
      <c r="N38" s="109" t="s">
        <v>113</v>
      </c>
      <c r="O38" s="103"/>
      <c r="P38" s="110" t="s">
        <v>122</v>
      </c>
      <c r="Q38" s="110" t="s">
        <v>113</v>
      </c>
      <c r="R38" s="103"/>
      <c r="S38" s="101" t="s">
        <v>123</v>
      </c>
    </row>
    <row r="39">
      <c r="A39" s="111" t="s">
        <v>124</v>
      </c>
      <c r="B39" s="97">
        <f>COUNTIF('List Data Aset BRA'!A6:A341,"&gt;0")</f>
        <v>314</v>
      </c>
      <c r="C39" s="103"/>
      <c r="D39" s="111" t="s">
        <v>132</v>
      </c>
      <c r="E39" s="97">
        <f>COUNTIF('List Data Aset BRA'!C6:O345,"AKTIF")</f>
        <v>245</v>
      </c>
      <c r="F39" s="103"/>
      <c r="G39" s="111" t="s">
        <v>134</v>
      </c>
      <c r="H39" s="97">
        <f>COUNTIF('List Data Aset BRA'!W6:W345,"0-2 th")</f>
        <v>0</v>
      </c>
      <c r="I39" s="111"/>
      <c r="J39" s="111" t="s">
        <v>142</v>
      </c>
      <c r="K39" s="97">
        <f>COUNTIF('List Data Aset BRA'!X6:X445,J39)</f>
        <v>123</v>
      </c>
      <c r="L39" s="111"/>
      <c r="M39" s="111" t="s">
        <v>63</v>
      </c>
      <c r="N39" s="97">
        <v>110.0</v>
      </c>
      <c r="O39" s="103"/>
      <c r="P39" s="97">
        <v>2024.0</v>
      </c>
      <c r="Q39" s="97">
        <v>6.0</v>
      </c>
      <c r="R39" s="103"/>
      <c r="S39" s="111" t="s">
        <v>146</v>
      </c>
    </row>
    <row r="40">
      <c r="A40" s="111" t="s">
        <v>148</v>
      </c>
      <c r="B40" s="97">
        <f>COUNTIF('List Data Aset BRA'!O6:O341,"AKTIF")</f>
        <v>245</v>
      </c>
      <c r="C40" s="103"/>
      <c r="D40" s="111" t="s">
        <v>85</v>
      </c>
      <c r="E40" s="97">
        <f>COUNTIF('List Data Aset BRA'!C6:O345,"STANDBY")</f>
        <v>52</v>
      </c>
      <c r="F40" s="103"/>
      <c r="G40" s="111" t="s">
        <v>154</v>
      </c>
      <c r="H40" s="97">
        <f>COUNTIF('List Data Aset BRA'!W6:W345,"3-5 th")</f>
        <v>0</v>
      </c>
      <c r="I40" s="111"/>
      <c r="J40" s="111" t="s">
        <v>157</v>
      </c>
      <c r="K40" s="97">
        <f>COUNTIF('List Data Aset BRA'!X6:X446,J40)</f>
        <v>60</v>
      </c>
      <c r="L40" s="111"/>
      <c r="M40" s="111" t="s">
        <v>163</v>
      </c>
      <c r="N40" s="97">
        <v>24.0</v>
      </c>
      <c r="O40" s="103"/>
      <c r="P40" s="97">
        <v>2025.0</v>
      </c>
      <c r="Q40" s="97">
        <v>11.0</v>
      </c>
      <c r="R40" s="103"/>
      <c r="S40" s="111" t="s">
        <v>166</v>
      </c>
    </row>
    <row r="41">
      <c r="A41" s="111" t="s">
        <v>168</v>
      </c>
      <c r="B41" s="97">
        <f>COUNTIF('List Data Aset BRA'!O6:O341,"STANDBY")</f>
        <v>52</v>
      </c>
      <c r="C41" s="103"/>
      <c r="D41" s="111"/>
      <c r="E41" s="97"/>
      <c r="F41" s="103"/>
      <c r="G41" s="111" t="s">
        <v>171</v>
      </c>
      <c r="H41" s="97">
        <f>COUNTIF('List Data Aset BRA'!W6:W345,"6-10 th")</f>
        <v>0</v>
      </c>
      <c r="I41" s="111"/>
      <c r="J41" s="111" t="s">
        <v>176</v>
      </c>
      <c r="K41" s="97">
        <f>COUNTIF('List Data Aset BRA'!X6:X447,J41)</f>
        <v>27</v>
      </c>
      <c r="L41" s="111"/>
      <c r="M41" s="111" t="s">
        <v>51</v>
      </c>
      <c r="N41" s="97">
        <v>23.0</v>
      </c>
      <c r="O41" s="103"/>
      <c r="P41" s="97">
        <v>2026.0</v>
      </c>
      <c r="Q41" s="97">
        <v>2.0</v>
      </c>
      <c r="R41" s="103"/>
      <c r="S41" s="111" t="s">
        <v>178</v>
      </c>
    </row>
    <row r="42">
      <c r="A42" s="111" t="s">
        <v>179</v>
      </c>
      <c r="B42" s="97">
        <f>COUNTIF('List Data Aset BRA'!O6:O345,"(KOSONG)")</f>
        <v>0</v>
      </c>
      <c r="C42" s="103"/>
      <c r="D42" s="103"/>
      <c r="E42" s="103"/>
      <c r="F42" s="103"/>
      <c r="G42" s="111" t="s">
        <v>186</v>
      </c>
      <c r="H42" s="97">
        <f>COUNTIF('List Data Aset BRA'!W6:W345,"&gt;10 th")</f>
        <v>1</v>
      </c>
      <c r="I42" s="111"/>
      <c r="J42" s="111" t="s">
        <v>49</v>
      </c>
      <c r="K42" s="97">
        <f>COUNTIF('List Data Aset BRA'!X6:X448,J42)</f>
        <v>21</v>
      </c>
      <c r="L42" s="111"/>
      <c r="M42" s="111" t="s">
        <v>146</v>
      </c>
      <c r="N42" s="97">
        <v>18.0</v>
      </c>
      <c r="O42" s="103"/>
      <c r="P42" s="103"/>
      <c r="Q42" s="103"/>
      <c r="R42" s="103"/>
      <c r="S42" s="111" t="s">
        <v>202</v>
      </c>
    </row>
    <row r="43">
      <c r="B43" s="129">
        <f>SUM(B40:B42)</f>
        <v>297</v>
      </c>
      <c r="C43" s="103"/>
      <c r="D43" s="103"/>
      <c r="E43" s="103"/>
      <c r="F43" s="103"/>
      <c r="G43" s="111" t="s">
        <v>215</v>
      </c>
      <c r="H43" s="97">
        <f>COUNTIF('List Data Aset BRA'!W6:W345,"Tanpa tahun")</f>
        <v>0</v>
      </c>
      <c r="I43" s="111"/>
      <c r="J43" s="111" t="s">
        <v>220</v>
      </c>
      <c r="K43" s="97">
        <f>COUNTIF('List Data Aset BRA'!X6:X449,J43)</f>
        <v>8</v>
      </c>
      <c r="L43" s="111"/>
      <c r="M43" s="111" t="s">
        <v>225</v>
      </c>
      <c r="N43" s="97">
        <v>17.0</v>
      </c>
      <c r="O43" s="103"/>
      <c r="P43" s="103"/>
      <c r="Q43" s="103"/>
      <c r="R43" s="103"/>
      <c r="S43" s="111" t="s">
        <v>226</v>
      </c>
    </row>
    <row r="44">
      <c r="A44" s="111" t="s">
        <v>228</v>
      </c>
      <c r="B44" s="97">
        <f>COUNTA(S39:S67)</f>
        <v>12</v>
      </c>
      <c r="C44" s="103"/>
      <c r="D44" s="103"/>
      <c r="E44" s="103"/>
      <c r="F44" s="103"/>
      <c r="G44" s="103"/>
      <c r="H44" s="103"/>
      <c r="I44" s="111"/>
      <c r="J44" s="111" t="s">
        <v>236</v>
      </c>
      <c r="K44" s="97">
        <f>COUNTIF('List Data Aset BRA'!X6:X450,J44)</f>
        <v>9</v>
      </c>
      <c r="L44" s="111"/>
      <c r="M44" s="111" t="s">
        <v>190</v>
      </c>
      <c r="N44" s="97">
        <v>17.0</v>
      </c>
      <c r="O44" s="103"/>
      <c r="P44" s="103"/>
      <c r="Q44" s="103"/>
      <c r="R44" s="103"/>
      <c r="S44" s="111" t="s">
        <v>190</v>
      </c>
    </row>
    <row r="45">
      <c r="A45" s="111" t="s">
        <v>245</v>
      </c>
      <c r="B45" s="143">
        <f>AVERAGE('List Data Aset BRA'!W6:W350)</f>
        <v>4.188925081</v>
      </c>
      <c r="C45" s="103"/>
      <c r="D45" s="103"/>
      <c r="E45" s="103"/>
      <c r="F45" s="103"/>
      <c r="G45" s="103"/>
      <c r="H45" s="103"/>
      <c r="I45" s="111"/>
      <c r="J45" s="111" t="s">
        <v>249</v>
      </c>
      <c r="K45" s="97">
        <f>COUNTIF('List Data Aset BRA'!X6:X451,J45)</f>
        <v>7</v>
      </c>
      <c r="L45" s="111"/>
      <c r="M45" s="111" t="s">
        <v>84</v>
      </c>
      <c r="N45" s="97">
        <v>7.0</v>
      </c>
      <c r="O45" s="103"/>
      <c r="P45" s="103"/>
      <c r="Q45" s="103"/>
      <c r="R45" s="103"/>
      <c r="S45" s="111" t="s">
        <v>250</v>
      </c>
    </row>
    <row r="46">
      <c r="A46" s="111" t="s">
        <v>251</v>
      </c>
      <c r="B46" s="97">
        <f>'ASSET DIJUAL'!C56</f>
        <v>30</v>
      </c>
      <c r="C46" s="103"/>
      <c r="D46" s="103"/>
      <c r="E46" s="103"/>
      <c r="F46" s="103"/>
      <c r="G46" s="103"/>
      <c r="H46" s="103"/>
      <c r="I46" s="111"/>
      <c r="J46" s="111" t="s">
        <v>252</v>
      </c>
      <c r="K46" s="97">
        <f>COUNTIF('List Data Aset BRA'!X6:X452,J46)</f>
        <v>11</v>
      </c>
      <c r="L46" s="111"/>
      <c r="M46" s="111" t="s">
        <v>166</v>
      </c>
      <c r="N46" s="97">
        <v>6.0</v>
      </c>
      <c r="O46" s="103"/>
      <c r="P46" s="103"/>
      <c r="Q46" s="103"/>
      <c r="R46" s="103"/>
      <c r="S46" s="111" t="s">
        <v>225</v>
      </c>
    </row>
    <row r="47">
      <c r="A47" s="111" t="s">
        <v>253</v>
      </c>
      <c r="B47" s="97" t="s">
        <v>254</v>
      </c>
      <c r="C47" s="103"/>
      <c r="D47" s="103"/>
      <c r="E47" s="103"/>
      <c r="F47" s="103"/>
      <c r="G47" s="103"/>
      <c r="H47" s="103"/>
      <c r="I47" s="111"/>
      <c r="J47" s="111" t="s">
        <v>255</v>
      </c>
      <c r="K47" s="97">
        <f>COUNTIF('List Data Aset BRA'!X6:X454,J47)</f>
        <v>0</v>
      </c>
      <c r="L47" s="111"/>
      <c r="M47" s="111" t="s">
        <v>45</v>
      </c>
      <c r="N47" s="97">
        <v>12.0</v>
      </c>
      <c r="O47" s="103"/>
      <c r="P47" s="103"/>
      <c r="Q47" s="103"/>
      <c r="R47" s="103"/>
      <c r="S47" s="111" t="s">
        <v>51</v>
      </c>
    </row>
    <row r="48">
      <c r="C48" s="103"/>
      <c r="D48" s="103"/>
      <c r="E48" s="103"/>
      <c r="F48" s="103"/>
      <c r="G48" s="103"/>
      <c r="H48" s="103"/>
      <c r="I48" s="111"/>
      <c r="J48" s="111" t="s">
        <v>256</v>
      </c>
      <c r="K48" s="97">
        <f>COUNTIF('List Data Aset BRA'!X6:X455,J48)</f>
        <v>9</v>
      </c>
      <c r="L48" s="111"/>
      <c r="M48" s="111" t="s">
        <v>259</v>
      </c>
      <c r="N48" s="97">
        <v>6.0</v>
      </c>
      <c r="O48" s="103"/>
      <c r="P48" s="103"/>
      <c r="Q48" s="103"/>
      <c r="R48" s="103"/>
      <c r="S48" s="111" t="s">
        <v>260</v>
      </c>
    </row>
    <row r="49">
      <c r="C49" s="103"/>
      <c r="D49" s="103"/>
      <c r="E49" s="103"/>
      <c r="F49" s="103"/>
      <c r="G49" s="103"/>
      <c r="H49" s="103"/>
      <c r="I49" s="111"/>
      <c r="J49" s="111" t="s">
        <v>261</v>
      </c>
      <c r="K49" s="97">
        <f>COUNTIF('List Data Aset BRA'!X6:X467,J49)</f>
        <v>0</v>
      </c>
      <c r="L49" s="111"/>
      <c r="M49" s="166" t="s">
        <v>263</v>
      </c>
      <c r="N49" s="111">
        <v>5.0</v>
      </c>
      <c r="O49" s="103"/>
      <c r="P49" s="103"/>
      <c r="Q49" s="103"/>
      <c r="R49" s="103"/>
      <c r="S49" s="111" t="s">
        <v>63</v>
      </c>
    </row>
    <row r="50">
      <c r="C50" s="103"/>
      <c r="D50" s="103"/>
      <c r="E50" s="103"/>
      <c r="F50" s="103"/>
      <c r="G50" s="103"/>
      <c r="H50" s="103"/>
      <c r="I50" s="111"/>
      <c r="J50" s="111" t="s">
        <v>264</v>
      </c>
      <c r="K50" s="97">
        <f>COUNTIF('List Data Aset BRA'!X6:X457,J50)</f>
        <v>2</v>
      </c>
      <c r="L50" s="111"/>
      <c r="N50" s="103"/>
      <c r="O50" s="103"/>
      <c r="P50" s="103"/>
      <c r="Q50" s="103"/>
      <c r="R50" s="103"/>
      <c r="S50" s="111" t="s">
        <v>45</v>
      </c>
    </row>
    <row r="51">
      <c r="C51" s="103"/>
      <c r="D51" s="103"/>
      <c r="E51" s="103"/>
      <c r="F51" s="103"/>
      <c r="G51" s="103"/>
      <c r="H51" s="103"/>
      <c r="I51" s="111"/>
      <c r="J51" s="111" t="s">
        <v>265</v>
      </c>
      <c r="K51" s="97">
        <f>COUNTIF('List Data Aset BRA'!X6:X458,J51)</f>
        <v>4</v>
      </c>
      <c r="L51" s="111"/>
      <c r="N51" s="103"/>
      <c r="O51" s="103"/>
      <c r="P51" s="103"/>
      <c r="Q51" s="103"/>
      <c r="R51" s="103"/>
      <c r="S51" s="111"/>
    </row>
    <row r="52">
      <c r="A52" s="103"/>
      <c r="B52" s="103"/>
      <c r="C52" s="103"/>
      <c r="D52" s="103"/>
      <c r="E52" s="103"/>
      <c r="F52" s="103"/>
      <c r="G52" s="103"/>
      <c r="H52" s="103"/>
      <c r="I52" s="111"/>
      <c r="J52" s="111" t="s">
        <v>266</v>
      </c>
      <c r="K52" s="97">
        <f>COUNTIF('List Data Aset BRA'!X6:X459,J52)</f>
        <v>2</v>
      </c>
      <c r="L52" s="111"/>
      <c r="N52" s="103"/>
      <c r="O52" s="103"/>
      <c r="P52" s="103"/>
      <c r="Q52" s="103"/>
      <c r="R52" s="103"/>
      <c r="S52" s="111"/>
    </row>
    <row r="53">
      <c r="A53" s="103"/>
      <c r="B53" s="103"/>
      <c r="C53" s="103"/>
      <c r="D53" s="103"/>
      <c r="E53" s="103"/>
      <c r="F53" s="103"/>
      <c r="G53" s="103"/>
      <c r="H53" s="103"/>
      <c r="I53" s="111"/>
      <c r="J53" s="111" t="s">
        <v>268</v>
      </c>
      <c r="K53" s="97">
        <f>COUNTIF('List Data Aset BRA'!X6:X460,J53)</f>
        <v>3</v>
      </c>
      <c r="L53" s="111"/>
      <c r="N53" s="103"/>
      <c r="O53" s="103"/>
      <c r="P53" s="103"/>
      <c r="Q53" s="103"/>
      <c r="R53" s="103"/>
      <c r="S53" s="111"/>
    </row>
    <row r="54">
      <c r="A54" s="103"/>
      <c r="B54" s="103"/>
      <c r="C54" s="103"/>
      <c r="D54" s="103"/>
      <c r="E54" s="103"/>
      <c r="F54" s="103"/>
      <c r="G54" s="103"/>
      <c r="H54" s="103"/>
      <c r="I54" s="111"/>
      <c r="J54" s="111" t="s">
        <v>269</v>
      </c>
      <c r="K54" s="97">
        <f>COUNTIF('List Data Aset BRA'!X6:X461,J54)</f>
        <v>0</v>
      </c>
      <c r="L54" s="111"/>
      <c r="N54" s="103"/>
      <c r="O54" s="103"/>
      <c r="P54" s="103"/>
      <c r="Q54" s="103"/>
      <c r="R54" s="103"/>
    </row>
    <row r="55">
      <c r="A55" s="103"/>
      <c r="B55" s="103"/>
      <c r="C55" s="103"/>
      <c r="D55" s="103"/>
      <c r="E55" s="103"/>
      <c r="F55" s="103"/>
      <c r="G55" s="103"/>
      <c r="H55" s="103"/>
      <c r="I55" s="111"/>
      <c r="J55" s="111" t="s">
        <v>271</v>
      </c>
      <c r="K55" s="97">
        <f>COUNTIF('List Data Aset BRA'!X6:X462,J55)</f>
        <v>1</v>
      </c>
      <c r="L55" s="111"/>
      <c r="N55" s="103"/>
      <c r="O55" s="103"/>
      <c r="P55" s="103"/>
      <c r="Q55" s="103"/>
      <c r="R55" s="103"/>
    </row>
    <row r="56">
      <c r="A56" s="103"/>
      <c r="B56" s="103"/>
      <c r="C56" s="103"/>
      <c r="D56" s="103"/>
      <c r="E56" s="103"/>
      <c r="F56" s="103"/>
      <c r="G56" s="103"/>
      <c r="H56" s="103"/>
      <c r="I56" s="111"/>
      <c r="J56" s="111" t="s">
        <v>274</v>
      </c>
      <c r="K56" s="97">
        <v>3.0</v>
      </c>
      <c r="L56" s="111"/>
      <c r="N56" s="103"/>
      <c r="O56" s="103"/>
      <c r="P56" s="103"/>
      <c r="Q56" s="103"/>
      <c r="R56" s="103"/>
      <c r="S56" s="111"/>
    </row>
    <row r="57">
      <c r="A57" s="111"/>
      <c r="B57" s="97"/>
      <c r="C57" s="103"/>
      <c r="D57" s="103"/>
      <c r="E57" s="103"/>
      <c r="F57" s="103"/>
      <c r="G57" s="103"/>
      <c r="H57" s="103"/>
      <c r="I57" s="111"/>
      <c r="J57" s="111" t="s">
        <v>275</v>
      </c>
      <c r="K57" s="97">
        <v>1.0</v>
      </c>
      <c r="L57" s="111"/>
      <c r="N57" s="103"/>
      <c r="O57" s="103"/>
      <c r="P57" s="103"/>
      <c r="Q57" s="103"/>
      <c r="R57" s="103"/>
    </row>
    <row r="58">
      <c r="A58" s="103"/>
      <c r="B58" s="103"/>
      <c r="C58" s="103"/>
      <c r="D58" s="103"/>
      <c r="E58" s="103"/>
      <c r="F58" s="103"/>
      <c r="G58" s="103"/>
      <c r="H58" s="103"/>
      <c r="I58" s="111"/>
      <c r="J58" s="111" t="s">
        <v>276</v>
      </c>
      <c r="K58" s="97">
        <f>COUNTIF('List Data Aset BRA'!X6:X466,J58)</f>
        <v>4</v>
      </c>
      <c r="L58" s="111"/>
      <c r="N58" s="103"/>
      <c r="O58" s="103"/>
      <c r="P58" s="103"/>
      <c r="Q58" s="103"/>
      <c r="R58" s="103"/>
    </row>
    <row r="59">
      <c r="A59" s="103"/>
      <c r="B59" s="103"/>
      <c r="C59" s="103"/>
      <c r="D59" s="103"/>
      <c r="E59" s="103"/>
      <c r="F59" s="103"/>
      <c r="G59" s="103"/>
      <c r="H59" s="103"/>
      <c r="I59" s="111"/>
      <c r="J59" s="111" t="s">
        <v>277</v>
      </c>
      <c r="K59" s="97">
        <f>COUNTIF('List Data Aset BRA'!X6:X468,J59)</f>
        <v>6</v>
      </c>
      <c r="L59" s="111"/>
      <c r="N59" s="103"/>
      <c r="O59" s="103"/>
      <c r="P59" s="103"/>
      <c r="Q59" s="103"/>
      <c r="R59" s="103"/>
      <c r="S59" s="111"/>
    </row>
    <row r="60">
      <c r="A60" s="103"/>
      <c r="B60" s="103"/>
      <c r="C60" s="103"/>
      <c r="D60" s="103"/>
      <c r="E60" s="103"/>
      <c r="F60" s="103"/>
      <c r="G60" s="103"/>
      <c r="H60" s="103"/>
      <c r="I60" s="111"/>
      <c r="J60" s="111" t="s">
        <v>278</v>
      </c>
      <c r="K60" s="97">
        <f>COUNTIF('List Data Aset BRA'!X6:X469,J60)</f>
        <v>1</v>
      </c>
      <c r="L60" s="111"/>
      <c r="N60" s="103"/>
      <c r="O60" s="103"/>
      <c r="P60" s="103"/>
      <c r="Q60" s="103"/>
      <c r="R60" s="103"/>
      <c r="S60" s="111"/>
    </row>
    <row r="61">
      <c r="A61" s="103"/>
      <c r="B61" s="103"/>
      <c r="C61" s="103"/>
      <c r="D61" s="103"/>
      <c r="E61" s="103"/>
      <c r="F61" s="103"/>
      <c r="G61" s="103"/>
      <c r="H61" s="103"/>
      <c r="I61" s="111"/>
      <c r="L61" s="103"/>
      <c r="N61" s="103"/>
      <c r="O61" s="103"/>
      <c r="P61" s="103"/>
      <c r="Q61" s="103"/>
      <c r="R61" s="103"/>
    </row>
    <row r="62">
      <c r="A62" s="103"/>
      <c r="B62" s="103"/>
      <c r="C62" s="103"/>
      <c r="D62" s="103"/>
      <c r="E62" s="103"/>
      <c r="F62" s="103"/>
      <c r="G62" s="103"/>
      <c r="H62" s="103"/>
      <c r="I62" s="103"/>
      <c r="K62" s="129">
        <f>SUM(K39:K60)</f>
        <v>302</v>
      </c>
      <c r="L62" s="103"/>
      <c r="N62" s="103"/>
      <c r="O62" s="103"/>
      <c r="P62" s="103"/>
      <c r="Q62" s="103"/>
      <c r="R62" s="103"/>
      <c r="S62" s="111"/>
    </row>
    <row r="63">
      <c r="A63" s="103"/>
      <c r="B63" s="103"/>
      <c r="C63" s="103"/>
      <c r="D63" s="103"/>
      <c r="E63" s="103"/>
      <c r="F63" s="103"/>
      <c r="G63" s="103"/>
      <c r="H63" s="103"/>
      <c r="I63" s="103"/>
      <c r="L63" s="103"/>
      <c r="N63" s="103"/>
      <c r="O63" s="103"/>
      <c r="P63" s="103"/>
      <c r="Q63" s="103"/>
      <c r="R63" s="103"/>
      <c r="S63" s="111"/>
    </row>
    <row r="64">
      <c r="A64" s="176" t="s">
        <v>280</v>
      </c>
      <c r="B64" s="103"/>
      <c r="C64" s="103"/>
      <c r="D64" s="103"/>
      <c r="E64" s="103"/>
      <c r="F64" s="103"/>
      <c r="G64" s="103"/>
      <c r="H64" s="103"/>
      <c r="I64" s="103"/>
      <c r="L64" s="103"/>
      <c r="N64" s="103"/>
      <c r="O64" s="103"/>
      <c r="P64" s="103"/>
      <c r="Q64" s="103"/>
      <c r="R64" s="103"/>
      <c r="S64" s="111"/>
    </row>
    <row r="65">
      <c r="A65" s="177" t="s">
        <v>283</v>
      </c>
      <c r="B65" s="177" t="s">
        <v>286</v>
      </c>
      <c r="C65" s="178" t="s">
        <v>12</v>
      </c>
    </row>
    <row r="66">
      <c r="A66" s="180"/>
      <c r="B66" s="180"/>
      <c r="C66" s="181" t="s">
        <v>146</v>
      </c>
      <c r="D66" s="181" t="s">
        <v>166</v>
      </c>
      <c r="E66" s="181" t="s">
        <v>63</v>
      </c>
      <c r="F66" s="181" t="s">
        <v>250</v>
      </c>
      <c r="G66" s="181" t="s">
        <v>289</v>
      </c>
      <c r="H66" s="182" t="s">
        <v>45</v>
      </c>
      <c r="I66" s="174" t="s">
        <v>190</v>
      </c>
      <c r="J66" s="182" t="s">
        <v>84</v>
      </c>
      <c r="K66" s="182" t="s">
        <v>51</v>
      </c>
      <c r="L66" s="183" t="s">
        <v>259</v>
      </c>
      <c r="M66" s="184" t="s">
        <v>290</v>
      </c>
      <c r="N66" s="184" t="s">
        <v>291</v>
      </c>
      <c r="O66" s="172" t="s">
        <v>292</v>
      </c>
      <c r="P66" s="182" t="s">
        <v>263</v>
      </c>
      <c r="Q66" s="185" t="s">
        <v>293</v>
      </c>
      <c r="R66" s="184" t="s">
        <v>294</v>
      </c>
    </row>
    <row r="67">
      <c r="A67" s="35" t="s">
        <v>58</v>
      </c>
      <c r="B67" s="48" t="s">
        <v>132</v>
      </c>
      <c r="C67" s="188">
        <f>COUNTIFS('List Data Aset BRA'!$B:$B,$A67,'List Data Aset BRA'!$M:$M,C$66,'List Data Aset BRA'!$O:$O,$B67)</f>
        <v>2</v>
      </c>
      <c r="D67" s="189">
        <f>COUNTIFS('List Data Aset BRA'!$B:$B,$A67,'List Data Aset BRA'!$M:$M,D$66,'List Data Aset BRA'!$O:$O,$B67)</f>
        <v>0</v>
      </c>
      <c r="E67" s="190">
        <f>COUNTIFS('List Data Aset BRA'!$B:$B,$A67,'List Data Aset BRA'!$M:$M,E$66,'List Data Aset BRA'!$O:$O,$B67)</f>
        <v>8</v>
      </c>
      <c r="F67" s="189">
        <f>COUNTIFS('List Data Aset BRA'!$B:$B,$A67,'List Data Aset BRA'!$M:$M,F$66,'List Data Aset BRA'!$O:$O,$B67)</f>
        <v>0</v>
      </c>
      <c r="G67" s="189">
        <f>COUNTIFS('List Data Aset BRA'!$B:$B,$A67,'List Data Aset BRA'!$M:$M,G$66,'List Data Aset BRA'!$O:$O,$B67)</f>
        <v>0</v>
      </c>
      <c r="H67" s="189">
        <f>COUNTIFS('List Data Aset BRA'!$B:$B,$A67,'List Data Aset BRA'!$M:$M,H$66,'List Data Aset BRA'!$O:$O,$B67)</f>
        <v>0</v>
      </c>
      <c r="I67" s="189">
        <f>COUNTIFS('List Data Aset BRA'!$B:$B,$A67,'List Data Aset BRA'!$M:$M,I$66,'List Data Aset BRA'!$O:$O,$B67)</f>
        <v>0</v>
      </c>
      <c r="J67" s="189">
        <f>COUNTIFS('List Data Aset BRA'!$B:$B,$A67,'List Data Aset BRA'!$M:$M,J$66,'List Data Aset BRA'!$O:$O,$B67)</f>
        <v>0</v>
      </c>
      <c r="K67" s="191">
        <f>COUNTIFS('List Data Aset BRA'!$B:$B,$A67,'List Data Aset BRA'!$M:$M,K$66,'List Data Aset BRA'!$O:$O,$B67)</f>
        <v>5</v>
      </c>
      <c r="L67" s="189">
        <f>COUNTIFS('List Data Aset BRA'!$B:$B,$A67,'List Data Aset BRA'!$M:$M,L$66,'List Data Aset BRA'!$O:$O,$B67)</f>
        <v>0</v>
      </c>
      <c r="M67" s="189">
        <f>COUNTIFS('List Data Aset BRA'!$B:$B,$A67,'List Data Aset BRA'!$M:$M,M$66,'List Data Aset BRA'!$O:$O,$B67)</f>
        <v>0</v>
      </c>
      <c r="N67" s="189">
        <f>COUNTIFS('List Data Aset BRA'!$B:$B,$A67,'List Data Aset BRA'!$M:$M,N$66,'List Data Aset BRA'!$O:$O,$B67)</f>
        <v>0</v>
      </c>
      <c r="O67" s="189">
        <f>COUNTIFS('List Data Aset BRA'!$B:$B,$A67,'List Data Aset BRA'!$M:$M,O$66,'List Data Aset BRA'!$O:$O,$B67)</f>
        <v>0</v>
      </c>
      <c r="P67" s="189">
        <f>COUNTIFS('List Data Aset BRA'!$B:$B,$A67,'List Data Aset BRA'!$M:$M,P$66,'List Data Aset BRA'!$O:$O,$B67)</f>
        <v>0</v>
      </c>
      <c r="Q67" s="189">
        <f>COUNTIFS('List Data Aset BRA'!$B:$B,$A67,'List Data Aset BRA'!$M:$M,Q$66,'List Data Aset BRA'!$O:$O,$B67)</f>
        <v>0</v>
      </c>
      <c r="R67" s="189">
        <f>COUNTIFS('List Data Aset BRA'!$B:$B,$A67,'List Data Aset BRA'!$M:$M,R$66,'List Data Aset BRA'!$O:$O,$B67)</f>
        <v>0</v>
      </c>
    </row>
    <row r="68">
      <c r="A68" s="35" t="s">
        <v>58</v>
      </c>
      <c r="B68" s="48" t="s">
        <v>85</v>
      </c>
      <c r="C68" s="189">
        <f>COUNTIFS('List Data Aset BRA'!$B:$B,$A68,'List Data Aset BRA'!$M:$M,C$66,'List Data Aset BRA'!$O:$O,$B68)</f>
        <v>0</v>
      </c>
      <c r="D68" s="189">
        <f>COUNTIFS('List Data Aset BRA'!$B:$B,$A68,'List Data Aset BRA'!$M:$M,D$66,'List Data Aset BRA'!$O:$O,$B68)</f>
        <v>0</v>
      </c>
      <c r="E68" s="189">
        <f>COUNTIFS('List Data Aset BRA'!$B:$B,$A68,'List Data Aset BRA'!$M:$M,E$66,'List Data Aset BRA'!$O:$O,$B68)</f>
        <v>1</v>
      </c>
      <c r="F68" s="189">
        <f>COUNTIFS('List Data Aset BRA'!$B:$B,$A68,'List Data Aset BRA'!$M:$M,F$66,'List Data Aset BRA'!$O:$O,$B68)</f>
        <v>0</v>
      </c>
      <c r="G68" s="189">
        <f>COUNTIFS('List Data Aset BRA'!$B:$B,$A68,'List Data Aset BRA'!$M:$M,G$66,'List Data Aset BRA'!$O:$O,$B68)</f>
        <v>0</v>
      </c>
      <c r="H68" s="201">
        <f>COUNTIFS('List Data Aset BRA'!$B:$B,$A68,'List Data Aset BRA'!$M:$M,H$66,'List Data Aset BRA'!$O:$O,$B68)</f>
        <v>0</v>
      </c>
      <c r="I68" s="189">
        <f>COUNTIFS('List Data Aset BRA'!$B:$B,$A68,'List Data Aset BRA'!$M:$M,I$66,'List Data Aset BRA'!$O:$O,$B68)</f>
        <v>0</v>
      </c>
      <c r="J68" s="205">
        <f>COUNTIFS('List Data Aset BRA'!$B:$B,$A68,'List Data Aset BRA'!$M:$M,J$66,'List Data Aset BRA'!$O:$O,$B68)</f>
        <v>0</v>
      </c>
      <c r="K68" s="189">
        <f>COUNTIFS('List Data Aset BRA'!$B:$B,$A68,'List Data Aset BRA'!$M:$M,K$66,'List Data Aset BRA'!$O:$O,$B68)</f>
        <v>1</v>
      </c>
      <c r="L68" s="189">
        <f>COUNTIFS('List Data Aset BRA'!$B:$B,$A68,'List Data Aset BRA'!$M:$M,L$66,'List Data Aset BRA'!$O:$O,$B68)</f>
        <v>0</v>
      </c>
      <c r="M68" s="189">
        <f>COUNTIFS('List Data Aset BRA'!$B:$B,$A68,'List Data Aset BRA'!$M:$M,M$66,'List Data Aset BRA'!$O:$O,$B68)</f>
        <v>0</v>
      </c>
      <c r="N68" s="189">
        <f>COUNTIFS('List Data Aset BRA'!$B:$B,$A68,'List Data Aset BRA'!$M:$M,N$66,'List Data Aset BRA'!$O:$O,$B68)</f>
        <v>0</v>
      </c>
      <c r="O68" s="189">
        <f>COUNTIFS('List Data Aset BRA'!$B:$B,$A68,'List Data Aset BRA'!$M:$M,O$66,'List Data Aset BRA'!$O:$O,$B68)</f>
        <v>0</v>
      </c>
      <c r="P68" s="189">
        <f>COUNTIFS('List Data Aset BRA'!$B:$B,$A68,'List Data Aset BRA'!$M:$M,P$66,'List Data Aset BRA'!$O:$O,$B68)</f>
        <v>0</v>
      </c>
      <c r="Q68" s="189">
        <f>COUNTIFS('List Data Aset BRA'!$B:$B,$A68,'List Data Aset BRA'!$M:$M,Q$66,'List Data Aset BRA'!$O:$O,$B68)</f>
        <v>0</v>
      </c>
      <c r="R68" s="189">
        <f>COUNTIFS('List Data Aset BRA'!$B:$B,$A68,'List Data Aset BRA'!$M:$M,R$66,'List Data Aset BRA'!$O:$O,$B68)</f>
        <v>0</v>
      </c>
    </row>
    <row r="69">
      <c r="A69" s="218" t="s">
        <v>256</v>
      </c>
      <c r="B69" s="48" t="s">
        <v>132</v>
      </c>
      <c r="C69" s="188">
        <f>COUNTIFS('List Data Aset BRA'!$B:$B,$A69,'List Data Aset BRA'!$M:$M,C$66,'List Data Aset BRA'!$O:$O,$B69)</f>
        <v>2</v>
      </c>
      <c r="D69" s="189">
        <f>COUNTIFS('List Data Aset BRA'!$B:$B,$A69,'List Data Aset BRA'!$M:$M,D$66,'List Data Aset BRA'!$O:$O,$B69)</f>
        <v>0</v>
      </c>
      <c r="E69" s="190">
        <f>COUNTIFS('List Data Aset BRA'!$B:$B,$A69,'List Data Aset BRA'!$M:$M,E$66,'List Data Aset BRA'!$O:$O,$B69)</f>
        <v>2</v>
      </c>
      <c r="F69" s="189">
        <f>COUNTIFS('List Data Aset BRA'!$B:$B,$A69,'List Data Aset BRA'!$M:$M,F$66,'List Data Aset BRA'!$O:$O,$B69)</f>
        <v>0</v>
      </c>
      <c r="G69" s="189">
        <f>COUNTIFS('List Data Aset BRA'!$B:$B,$A69,'List Data Aset BRA'!$M:$M,G$66,'List Data Aset BRA'!$O:$O,$B69)</f>
        <v>0</v>
      </c>
      <c r="H69" s="189">
        <f>COUNTIFS('List Data Aset BRA'!$B:$B,$A69,'List Data Aset BRA'!$M:$M,H$66,'List Data Aset BRA'!$O:$O,$B69)</f>
        <v>1</v>
      </c>
      <c r="I69" s="189">
        <f>COUNTIFS('List Data Aset BRA'!$B:$B,$A69,'List Data Aset BRA'!$M:$M,I$66,'List Data Aset BRA'!$O:$O,$B69)</f>
        <v>0</v>
      </c>
      <c r="J69" s="189">
        <f>COUNTIFS('List Data Aset BRA'!$B:$B,$A69,'List Data Aset BRA'!$M:$M,J$66,'List Data Aset BRA'!$O:$O,$B69)</f>
        <v>0</v>
      </c>
      <c r="K69" s="191">
        <f>COUNTIFS('List Data Aset BRA'!$B:$B,$A69,'List Data Aset BRA'!$M:$M,K$66,'List Data Aset BRA'!$O:$O,$B69)</f>
        <v>1</v>
      </c>
      <c r="L69" s="189">
        <f>COUNTIFS('List Data Aset BRA'!$B:$B,$A69,'List Data Aset BRA'!$M:$M,L$66,'List Data Aset BRA'!$O:$O,$B69)</f>
        <v>0</v>
      </c>
      <c r="M69" s="189">
        <f>COUNTIFS('List Data Aset BRA'!$B:$B,$A69,'List Data Aset BRA'!$M:$M,M$66,'List Data Aset BRA'!$O:$O,$B69)</f>
        <v>0</v>
      </c>
      <c r="N69" s="189">
        <f>COUNTIFS('List Data Aset BRA'!$B:$B,$A69,'List Data Aset BRA'!$M:$M,N$66,'List Data Aset BRA'!$O:$O,$B69)</f>
        <v>0</v>
      </c>
      <c r="O69" s="189">
        <f>COUNTIFS('List Data Aset BRA'!$B:$B,$A69,'List Data Aset BRA'!$M:$M,O$66,'List Data Aset BRA'!$O:$O,$B69)</f>
        <v>0</v>
      </c>
      <c r="P69" s="189">
        <f>COUNTIFS('List Data Aset BRA'!$B:$B,$A69,'List Data Aset BRA'!$M:$M,P$66,'List Data Aset BRA'!$O:$O,$B69)</f>
        <v>0</v>
      </c>
      <c r="Q69" s="189">
        <f>COUNTIFS('List Data Aset BRA'!$B:$B,$A69,'List Data Aset BRA'!$M:$M,Q$66,'List Data Aset BRA'!$O:$O,$B69)</f>
        <v>0</v>
      </c>
      <c r="R69" s="189">
        <f>COUNTIFS('List Data Aset BRA'!$B:$B,$A69,'List Data Aset BRA'!$M:$M,R$66,'List Data Aset BRA'!$O:$O,$B69)</f>
        <v>0</v>
      </c>
    </row>
    <row r="70">
      <c r="A70" s="218" t="s">
        <v>256</v>
      </c>
      <c r="B70" s="48" t="s">
        <v>85</v>
      </c>
      <c r="C70" s="189">
        <f>COUNTIFS('List Data Aset BRA'!$B:$B,$A70,'List Data Aset BRA'!$M:$M,C$66,'List Data Aset BRA'!$O:$O,$B70)</f>
        <v>0</v>
      </c>
      <c r="D70" s="189">
        <f>COUNTIFS('List Data Aset BRA'!$B:$B,$A70,'List Data Aset BRA'!$M:$M,D$66,'List Data Aset BRA'!$O:$O,$B70)</f>
        <v>0</v>
      </c>
      <c r="E70" s="189">
        <f>COUNTIFS('List Data Aset BRA'!$B:$B,$A70,'List Data Aset BRA'!$M:$M,E$66,'List Data Aset BRA'!$O:$O,$B70)</f>
        <v>0</v>
      </c>
      <c r="F70" s="189">
        <f>COUNTIFS('List Data Aset BRA'!$B:$B,$A70,'List Data Aset BRA'!$M:$M,F$66,'List Data Aset BRA'!$O:$O,$B70)</f>
        <v>0</v>
      </c>
      <c r="G70" s="189">
        <f>COUNTIFS('List Data Aset BRA'!$B:$B,$A70,'List Data Aset BRA'!$M:$M,G$66,'List Data Aset BRA'!$O:$O,$B70)</f>
        <v>0</v>
      </c>
      <c r="H70" s="189">
        <f>COUNTIFS('List Data Aset BRA'!$B:$B,$A70,'List Data Aset BRA'!$M:$M,H$66,'List Data Aset BRA'!$O:$O,$B70)</f>
        <v>0</v>
      </c>
      <c r="I70" s="189">
        <f>COUNTIFS('List Data Aset BRA'!$B:$B,$A70,'List Data Aset BRA'!$M:$M,I$66,'List Data Aset BRA'!$O:$O,$B70)</f>
        <v>0</v>
      </c>
      <c r="J70" s="189">
        <f>COUNTIFS('List Data Aset BRA'!$B:$B,$A70,'List Data Aset BRA'!$M:$M,J$66,'List Data Aset BRA'!$O:$O,$B70)</f>
        <v>0</v>
      </c>
      <c r="K70" s="189">
        <f>COUNTIFS('List Data Aset BRA'!$B:$B,$A70,'List Data Aset BRA'!$M:$M,K$66,'List Data Aset BRA'!$O:$O,$B70)</f>
        <v>0</v>
      </c>
      <c r="L70" s="189">
        <f>COUNTIFS('List Data Aset BRA'!$B:$B,$A70,'List Data Aset BRA'!$M:$M,L$66,'List Data Aset BRA'!$O:$O,$B70)</f>
        <v>0</v>
      </c>
      <c r="M70" s="189">
        <f>COUNTIFS('List Data Aset BRA'!$B:$B,$A70,'List Data Aset BRA'!$M:$M,M$66,'List Data Aset BRA'!$O:$O,$B70)</f>
        <v>0</v>
      </c>
      <c r="N70" s="189">
        <f>COUNTIFS('List Data Aset BRA'!$B:$B,$A70,'List Data Aset BRA'!$M:$M,N$66,'List Data Aset BRA'!$O:$O,$B70)</f>
        <v>0</v>
      </c>
      <c r="O70" s="189">
        <f>COUNTIFS('List Data Aset BRA'!$B:$B,$A70,'List Data Aset BRA'!$M:$M,O$66,'List Data Aset BRA'!$O:$O,$B70)</f>
        <v>0</v>
      </c>
      <c r="P70" s="189">
        <f>COUNTIFS('List Data Aset BRA'!$B:$B,$A70,'List Data Aset BRA'!$M:$M,P$66,'List Data Aset BRA'!$O:$O,$B70)</f>
        <v>0</v>
      </c>
      <c r="Q70" s="189">
        <f>COUNTIFS('List Data Aset BRA'!$B:$B,$A70,'List Data Aset BRA'!$M:$M,Q$66,'List Data Aset BRA'!$O:$O,$B70)</f>
        <v>0</v>
      </c>
      <c r="R70" s="189">
        <f>COUNTIFS('List Data Aset BRA'!$B:$B,$A70,'List Data Aset BRA'!$M:$M,R$66,'List Data Aset BRA'!$O:$O,$B70)</f>
        <v>0</v>
      </c>
    </row>
    <row r="71">
      <c r="A71" s="256" t="s">
        <v>220</v>
      </c>
      <c r="B71" s="48" t="s">
        <v>132</v>
      </c>
      <c r="C71" s="188">
        <f>COUNTIFS('List Data Aset BRA'!$B:$B,$A71,'List Data Aset BRA'!$M:$M,C$66,'List Data Aset BRA'!$O:$O,$B71)</f>
        <v>1</v>
      </c>
      <c r="D71" s="189">
        <f>COUNTIFS('List Data Aset BRA'!$B:$B,$A71,'List Data Aset BRA'!$M:$M,D$66,'List Data Aset BRA'!$O:$O,$B71)</f>
        <v>0</v>
      </c>
      <c r="E71" s="190">
        <f>COUNTIFS('List Data Aset BRA'!$B:$B,$A71,'List Data Aset BRA'!$M:$M,E$66,'List Data Aset BRA'!$O:$O,$B71)</f>
        <v>4</v>
      </c>
      <c r="F71" s="189">
        <f>COUNTIFS('List Data Aset BRA'!$B:$B,$A71,'List Data Aset BRA'!$M:$M,F$66,'List Data Aset BRA'!$O:$O,$B71)</f>
        <v>0</v>
      </c>
      <c r="G71" s="189">
        <f>COUNTIFS('List Data Aset BRA'!$B:$B,$A71,'List Data Aset BRA'!$M:$M,G$66,'List Data Aset BRA'!$O:$O,$B71)</f>
        <v>0</v>
      </c>
      <c r="H71" s="189">
        <f>COUNTIFS('List Data Aset BRA'!$B:$B,$A71,'List Data Aset BRA'!$M:$M,H$66,'List Data Aset BRA'!$O:$O,$B71)</f>
        <v>1</v>
      </c>
      <c r="I71" s="189">
        <f>COUNTIFS('List Data Aset BRA'!$B:$B,$A71,'List Data Aset BRA'!$M:$M,I$66,'List Data Aset BRA'!$O:$O,$B71)</f>
        <v>0</v>
      </c>
      <c r="J71" s="189">
        <f>COUNTIFS('List Data Aset BRA'!$B:$B,$A71,'List Data Aset BRA'!$M:$M,J$66,'List Data Aset BRA'!$O:$O,$B71)</f>
        <v>0</v>
      </c>
      <c r="K71" s="189">
        <f>COUNTIFS('List Data Aset BRA'!$B:$B,$A71,'List Data Aset BRA'!$M:$M,K$66,'List Data Aset BRA'!$O:$O,$B71)</f>
        <v>0</v>
      </c>
      <c r="L71" s="189">
        <f>COUNTIFS('List Data Aset BRA'!$B:$B,$A71,'List Data Aset BRA'!$M:$M,L$66,'List Data Aset BRA'!$O:$O,$B71)</f>
        <v>0</v>
      </c>
      <c r="M71" s="189">
        <f>COUNTIFS('List Data Aset BRA'!$B:$B,$A71,'List Data Aset BRA'!$M:$M,M$66,'List Data Aset BRA'!$O:$O,$B71)</f>
        <v>0</v>
      </c>
      <c r="N71" s="189">
        <f>COUNTIFS('List Data Aset BRA'!$B:$B,$A71,'List Data Aset BRA'!$M:$M,N$66,'List Data Aset BRA'!$O:$O,$B71)</f>
        <v>0</v>
      </c>
      <c r="O71" s="189">
        <f>COUNTIFS('List Data Aset BRA'!$B:$B,$A71,'List Data Aset BRA'!$M:$M,O$66,'List Data Aset BRA'!$O:$O,$B71)</f>
        <v>0</v>
      </c>
      <c r="P71" s="189">
        <f>COUNTIFS('List Data Aset BRA'!$B:$B,$A71,'List Data Aset BRA'!$M:$M,P$66,'List Data Aset BRA'!$O:$O,$B71)</f>
        <v>0</v>
      </c>
      <c r="Q71" s="189">
        <f>COUNTIFS('List Data Aset BRA'!$B:$B,$A71,'List Data Aset BRA'!$M:$M,Q$66,'List Data Aset BRA'!$O:$O,$B71)</f>
        <v>0</v>
      </c>
      <c r="R71" s="189">
        <f>COUNTIFS('List Data Aset BRA'!$B:$B,$A71,'List Data Aset BRA'!$M:$M,R$66,'List Data Aset BRA'!$O:$O,$B71)</f>
        <v>0</v>
      </c>
    </row>
    <row r="72">
      <c r="A72" s="256" t="s">
        <v>220</v>
      </c>
      <c r="B72" s="48" t="s">
        <v>85</v>
      </c>
      <c r="C72" s="189">
        <f>COUNTIFS('List Data Aset BRA'!$B:$B,$A72,'List Data Aset BRA'!$M:$M,C$66,'List Data Aset BRA'!$O:$O,$B72)</f>
        <v>0</v>
      </c>
      <c r="D72" s="189">
        <f>COUNTIFS('List Data Aset BRA'!$B:$B,$A72,'List Data Aset BRA'!$M:$M,D$66,'List Data Aset BRA'!$O:$O,$B72)</f>
        <v>0</v>
      </c>
      <c r="E72" s="189">
        <f>COUNTIFS('List Data Aset BRA'!$B:$B,$A72,'List Data Aset BRA'!$M:$M,E$66,'List Data Aset BRA'!$O:$O,$B72)</f>
        <v>0</v>
      </c>
      <c r="F72" s="189">
        <f>COUNTIFS('List Data Aset BRA'!$B:$B,$A72,'List Data Aset BRA'!$M:$M,F$66,'List Data Aset BRA'!$O:$O,$B72)</f>
        <v>0</v>
      </c>
      <c r="G72" s="189">
        <f>COUNTIFS('List Data Aset BRA'!$B:$B,$A72,'List Data Aset BRA'!$M:$M,G$66,'List Data Aset BRA'!$O:$O,$B72)</f>
        <v>0</v>
      </c>
      <c r="H72" s="201">
        <f>COUNTIFS('List Data Aset BRA'!$B:$B,$A72,'List Data Aset BRA'!$M:$M,H$66,'List Data Aset BRA'!$O:$O,$B72)</f>
        <v>0</v>
      </c>
      <c r="I72" s="189">
        <f>COUNTIFS('List Data Aset BRA'!$B:$B,$A72,'List Data Aset BRA'!$M:$M,I$66,'List Data Aset BRA'!$O:$O,$B72)</f>
        <v>0</v>
      </c>
      <c r="J72" s="189">
        <f>COUNTIFS('List Data Aset BRA'!$B:$B,$A72,'List Data Aset BRA'!$M:$M,J$66,'List Data Aset BRA'!$O:$O,$B72)</f>
        <v>0</v>
      </c>
      <c r="K72" s="189">
        <f>COUNTIFS('List Data Aset BRA'!$B:$B,$A72,'List Data Aset BRA'!$M:$M,K$66,'List Data Aset BRA'!$O:$O,$B72)</f>
        <v>0</v>
      </c>
      <c r="L72" s="189">
        <f>COUNTIFS('List Data Aset BRA'!$B:$B,$A72,'List Data Aset BRA'!$M:$M,L$66,'List Data Aset BRA'!$O:$O,$B72)</f>
        <v>0</v>
      </c>
      <c r="M72" s="189">
        <f>COUNTIFS('List Data Aset BRA'!$B:$B,$A72,'List Data Aset BRA'!$M:$M,M$66,'List Data Aset BRA'!$O:$O,$B72)</f>
        <v>0</v>
      </c>
      <c r="N72" s="189">
        <f>COUNTIFS('List Data Aset BRA'!$B:$B,$A72,'List Data Aset BRA'!$M:$M,N$66,'List Data Aset BRA'!$O:$O,$B72)</f>
        <v>0</v>
      </c>
      <c r="O72" s="189">
        <f>COUNTIFS('List Data Aset BRA'!$B:$B,$A72,'List Data Aset BRA'!$M:$M,O$66,'List Data Aset BRA'!$O:$O,$B72)</f>
        <v>0</v>
      </c>
      <c r="P72" s="295">
        <f>COUNTIFS('List Data Aset BRA'!$B:$B,$A72,'List Data Aset BRA'!$M:$M,P$66,'List Data Aset BRA'!$O:$O,$B72)</f>
        <v>0</v>
      </c>
      <c r="Q72" s="189">
        <f>COUNTIFS('List Data Aset BRA'!$B:$B,$A72,'List Data Aset BRA'!$M:$M,Q$66,'List Data Aset BRA'!$O:$O,$B72)</f>
        <v>0</v>
      </c>
      <c r="R72" s="189">
        <f>COUNTIFS('List Data Aset BRA'!$B:$B,$A72,'List Data Aset BRA'!$M:$M,R$66,'List Data Aset BRA'!$O:$O,$B72)</f>
        <v>0</v>
      </c>
    </row>
    <row r="73">
      <c r="A73" s="299" t="s">
        <v>176</v>
      </c>
      <c r="B73" s="48" t="s">
        <v>132</v>
      </c>
      <c r="C73" s="188">
        <f>COUNTIFS('List Data Aset BRA'!$B:$B,$A73,'List Data Aset BRA'!$M:$M,C$66,'List Data Aset BRA'!$O:$O,$B73)</f>
        <v>2</v>
      </c>
      <c r="D73" s="189">
        <f>COUNTIFS('List Data Aset BRA'!$B:$B,$A73,'List Data Aset BRA'!$M:$M,D$66,'List Data Aset BRA'!$O:$O,$B73)</f>
        <v>1</v>
      </c>
      <c r="E73" s="190">
        <f>COUNTIFS('List Data Aset BRA'!$B:$B,$A73,'List Data Aset BRA'!$M:$M,E$66,'List Data Aset BRA'!$O:$O,$B73)</f>
        <v>12</v>
      </c>
      <c r="F73" s="189">
        <f>COUNTIFS('List Data Aset BRA'!$B:$B,$A73,'List Data Aset BRA'!$M:$M,F$66,'List Data Aset BRA'!$O:$O,$B73)</f>
        <v>0</v>
      </c>
      <c r="G73" s="189">
        <f>COUNTIFS('List Data Aset BRA'!$B:$B,$A73,'List Data Aset BRA'!$M:$M,G$66,'List Data Aset BRA'!$O:$O,$B73)</f>
        <v>0</v>
      </c>
      <c r="H73" s="189">
        <f>COUNTIFS('List Data Aset BRA'!$B:$B,$A73,'List Data Aset BRA'!$M:$M,H$66,'List Data Aset BRA'!$O:$O,$B73)</f>
        <v>7</v>
      </c>
      <c r="I73" s="189">
        <f>COUNTIFS('List Data Aset BRA'!$B:$B,$A73,'List Data Aset BRA'!$M:$M,I$66,'List Data Aset BRA'!$O:$O,$B73)</f>
        <v>0</v>
      </c>
      <c r="J73" s="189">
        <f>COUNTIFS('List Data Aset BRA'!$B:$B,$A73,'List Data Aset BRA'!$M:$M,J$66,'List Data Aset BRA'!$O:$O,$B73)</f>
        <v>0</v>
      </c>
      <c r="K73" s="189">
        <f>COUNTIFS('List Data Aset BRA'!$B:$B,$A73,'List Data Aset BRA'!$M:$M,K$66,'List Data Aset BRA'!$O:$O,$B73)</f>
        <v>0</v>
      </c>
      <c r="L73" s="189">
        <f>COUNTIFS('List Data Aset BRA'!$B:$B,$A73,'List Data Aset BRA'!$M:$M,L$66,'List Data Aset BRA'!$O:$O,$B73)</f>
        <v>0</v>
      </c>
      <c r="M73" s="189">
        <f>COUNTIFS('List Data Aset BRA'!$B:$B,$A73,'List Data Aset BRA'!$M:$M,M$66,'List Data Aset BRA'!$O:$O,$B73)</f>
        <v>0</v>
      </c>
      <c r="N73" s="189">
        <f>COUNTIFS('List Data Aset BRA'!$B:$B,$A73,'List Data Aset BRA'!$M:$M,N$66,'List Data Aset BRA'!$O:$O,$B73)</f>
        <v>0</v>
      </c>
      <c r="O73" s="303">
        <f>COUNTIFS('List Data Aset BRA'!$B:$B,$A73,'List Data Aset BRA'!$M:$M,O$66,'List Data Aset BRA'!$O:$O,$B73)</f>
        <v>0</v>
      </c>
      <c r="P73" s="189">
        <f>COUNTIFS('List Data Aset BRA'!$B:$B,$A73,'List Data Aset BRA'!$M:$M,P$66,'List Data Aset BRA'!$O:$O,$B73)</f>
        <v>0</v>
      </c>
      <c r="Q73" s="189">
        <f>COUNTIFS('List Data Aset BRA'!$B:$B,$A73,'List Data Aset BRA'!$M:$M,Q$66,'List Data Aset BRA'!$O:$O,$B73)</f>
        <v>0</v>
      </c>
      <c r="R73" s="189">
        <f>COUNTIFS('List Data Aset BRA'!$B:$B,$A73,'List Data Aset BRA'!$M:$M,R$66,'List Data Aset BRA'!$O:$O,$B73)</f>
        <v>1</v>
      </c>
    </row>
    <row r="74">
      <c r="A74" s="299" t="s">
        <v>176</v>
      </c>
      <c r="B74" s="48" t="s">
        <v>85</v>
      </c>
      <c r="C74" s="189">
        <f>COUNTIFS('List Data Aset BRA'!$B:$B,$A74,'List Data Aset BRA'!$M:$M,C$66,'List Data Aset BRA'!$O:$O,$B74)</f>
        <v>0</v>
      </c>
      <c r="D74" s="189">
        <f>COUNTIFS('List Data Aset BRA'!$B:$B,$A74,'List Data Aset BRA'!$M:$M,D$66,'List Data Aset BRA'!$O:$O,$B74)</f>
        <v>0</v>
      </c>
      <c r="E74" s="189">
        <f>COUNTIFS('List Data Aset BRA'!$B:$B,$A74,'List Data Aset BRA'!$M:$M,E$66,'List Data Aset BRA'!$O:$O,$B74)</f>
        <v>0</v>
      </c>
      <c r="F74" s="189">
        <f>COUNTIFS('List Data Aset BRA'!$B:$B,$A74,'List Data Aset BRA'!$M:$M,F$66,'List Data Aset BRA'!$O:$O,$B74)</f>
        <v>0</v>
      </c>
      <c r="G74" s="189">
        <f>COUNTIFS('List Data Aset BRA'!$B:$B,$A74,'List Data Aset BRA'!$M:$M,G$66,'List Data Aset BRA'!$O:$O,$B74)</f>
        <v>0</v>
      </c>
      <c r="H74" s="201">
        <f>COUNTIFS('List Data Aset BRA'!$B:$B,$A74,'List Data Aset BRA'!$M:$M,H$66,'List Data Aset BRA'!$O:$O,$B74)</f>
        <v>0</v>
      </c>
      <c r="I74" s="189">
        <f>COUNTIFS('List Data Aset BRA'!$B:$B,$A74,'List Data Aset BRA'!$M:$M,I$66,'List Data Aset BRA'!$O:$O,$B74)</f>
        <v>0</v>
      </c>
      <c r="J74" s="205">
        <f>COUNTIFS('List Data Aset BRA'!$B:$B,$A74,'List Data Aset BRA'!$M:$M,J$66,'List Data Aset BRA'!$O:$O,$B74)</f>
        <v>2</v>
      </c>
      <c r="K74" s="189">
        <f>COUNTIFS('List Data Aset BRA'!$B:$B,$A74,'List Data Aset BRA'!$M:$M,K$66,'List Data Aset BRA'!$O:$O,$B74)</f>
        <v>0</v>
      </c>
      <c r="L74" s="189">
        <f>COUNTIFS('List Data Aset BRA'!$B:$B,$A74,'List Data Aset BRA'!$M:$M,L$66,'List Data Aset BRA'!$O:$O,$B74)</f>
        <v>0</v>
      </c>
      <c r="M74" s="189">
        <f>COUNTIFS('List Data Aset BRA'!$B:$B,$A74,'List Data Aset BRA'!$M:$M,M$66,'List Data Aset BRA'!$O:$O,$B74)</f>
        <v>0</v>
      </c>
      <c r="N74" s="189">
        <f>COUNTIFS('List Data Aset BRA'!$B:$B,$A74,'List Data Aset BRA'!$M:$M,N$66,'List Data Aset BRA'!$O:$O,$B74)</f>
        <v>0</v>
      </c>
      <c r="O74" s="189">
        <f>COUNTIFS('List Data Aset BRA'!$B:$B,$A74,'List Data Aset BRA'!$M:$M,O$66,'List Data Aset BRA'!$O:$O,$B74)</f>
        <v>0</v>
      </c>
      <c r="P74" s="295">
        <f>COUNTIFS('List Data Aset BRA'!$B:$B,$A74,'List Data Aset BRA'!$M:$M,P$66,'List Data Aset BRA'!$O:$O,$B74)</f>
        <v>0</v>
      </c>
      <c r="Q74" s="189">
        <f>COUNTIFS('List Data Aset BRA'!$B:$B,$A74,'List Data Aset BRA'!$M:$M,Q$66,'List Data Aset BRA'!$O:$O,$B74)</f>
        <v>0</v>
      </c>
      <c r="R74" s="189">
        <f>COUNTIFS('List Data Aset BRA'!$B:$B,$A74,'List Data Aset BRA'!$M:$M,R$66,'List Data Aset BRA'!$O:$O,$B74)</f>
        <v>0</v>
      </c>
    </row>
    <row r="75">
      <c r="A75" s="211" t="s">
        <v>264</v>
      </c>
      <c r="B75" s="48" t="s">
        <v>132</v>
      </c>
      <c r="C75" s="188">
        <f>COUNTIFS('List Data Aset BRA'!$B:$B,$A75,'List Data Aset BRA'!$M:$M,C$66,'List Data Aset BRA'!$O:$O,$B75)</f>
        <v>1</v>
      </c>
      <c r="D75" s="189">
        <f>COUNTIFS('List Data Aset BRA'!$B:$B,$A75,'List Data Aset BRA'!$M:$M,D$66,'List Data Aset BRA'!$O:$O,$B75)</f>
        <v>0</v>
      </c>
      <c r="E75" s="189">
        <f>COUNTIFS('List Data Aset BRA'!$B:$B,$A75,'List Data Aset BRA'!$M:$M,E$66,'List Data Aset BRA'!$O:$O,$B75)</f>
        <v>0</v>
      </c>
      <c r="F75" s="189">
        <f>COUNTIFS('List Data Aset BRA'!$B:$B,$A75,'List Data Aset BRA'!$M:$M,F$66,'List Data Aset BRA'!$O:$O,$B75)</f>
        <v>0</v>
      </c>
      <c r="G75" s="189">
        <f>COUNTIFS('List Data Aset BRA'!$B:$B,$A75,'List Data Aset BRA'!$M:$M,G$66,'List Data Aset BRA'!$O:$O,$B75)</f>
        <v>0</v>
      </c>
      <c r="H75" s="189">
        <f>COUNTIFS('List Data Aset BRA'!$B:$B,$A75,'List Data Aset BRA'!$M:$M,H$66,'List Data Aset BRA'!$O:$O,$B75)</f>
        <v>0</v>
      </c>
      <c r="I75" s="189">
        <f>COUNTIFS('List Data Aset BRA'!$B:$B,$A75,'List Data Aset BRA'!$M:$M,I$66,'List Data Aset BRA'!$O:$O,$B75)</f>
        <v>0</v>
      </c>
      <c r="J75" s="189">
        <f>COUNTIFS('List Data Aset BRA'!$B:$B,$A75,'List Data Aset BRA'!$M:$M,J$66,'List Data Aset BRA'!$O:$O,$B75)</f>
        <v>0</v>
      </c>
      <c r="K75" s="189">
        <f>COUNTIFS('List Data Aset BRA'!$B:$B,$A75,'List Data Aset BRA'!$M:$M,K$66,'List Data Aset BRA'!$O:$O,$B75)</f>
        <v>0</v>
      </c>
      <c r="L75" s="189">
        <f>COUNTIFS('List Data Aset BRA'!$B:$B,$A75,'List Data Aset BRA'!$M:$M,L$66,'List Data Aset BRA'!$O:$O,$B75)</f>
        <v>0</v>
      </c>
      <c r="M75" s="189">
        <f>COUNTIFS('List Data Aset BRA'!$B:$B,$A75,'List Data Aset BRA'!$M:$M,M$66,'List Data Aset BRA'!$O:$O,$B75)</f>
        <v>0</v>
      </c>
      <c r="N75" s="189">
        <f>COUNTIFS('List Data Aset BRA'!$B:$B,$A75,'List Data Aset BRA'!$M:$M,N$66,'List Data Aset BRA'!$O:$O,$B75)</f>
        <v>0</v>
      </c>
      <c r="O75" s="189">
        <f>COUNTIFS('List Data Aset BRA'!$B:$B,$A75,'List Data Aset BRA'!$M:$M,O$66,'List Data Aset BRA'!$O:$O,$B75)</f>
        <v>0</v>
      </c>
      <c r="P75" s="189">
        <f>COUNTIFS('List Data Aset BRA'!$B:$B,$A75,'List Data Aset BRA'!$M:$M,P$66,'List Data Aset BRA'!$O:$O,$B75)</f>
        <v>0</v>
      </c>
      <c r="Q75" s="189">
        <f>COUNTIFS('List Data Aset BRA'!$B:$B,$A75,'List Data Aset BRA'!$M:$M,Q$66,'List Data Aset BRA'!$O:$O,$B75)</f>
        <v>0</v>
      </c>
      <c r="R75" s="189">
        <f>COUNTIFS('List Data Aset BRA'!$B:$B,$A75,'List Data Aset BRA'!$M:$M,R$66,'List Data Aset BRA'!$O:$O,$B75)</f>
        <v>0</v>
      </c>
    </row>
    <row r="76">
      <c r="A76" s="211" t="s">
        <v>264</v>
      </c>
      <c r="B76" s="48" t="s">
        <v>85</v>
      </c>
      <c r="C76" s="189">
        <f>COUNTIFS('List Data Aset BRA'!$B:$B,$A76,'List Data Aset BRA'!$M:$M,C$66,'List Data Aset BRA'!$O:$O,$B76)</f>
        <v>0</v>
      </c>
      <c r="D76" s="189">
        <f>COUNTIFS('List Data Aset BRA'!$B:$B,$A76,'List Data Aset BRA'!$M:$M,D$66,'List Data Aset BRA'!$O:$O,$B76)</f>
        <v>0</v>
      </c>
      <c r="E76" s="189">
        <f>COUNTIFS('List Data Aset BRA'!$B:$B,$A76,'List Data Aset BRA'!$M:$M,E$66,'List Data Aset BRA'!$O:$O,$B76)</f>
        <v>0</v>
      </c>
      <c r="F76" s="189">
        <f>COUNTIFS('List Data Aset BRA'!$B:$B,$A76,'List Data Aset BRA'!$M:$M,F$66,'List Data Aset BRA'!$O:$O,$B76)</f>
        <v>0</v>
      </c>
      <c r="G76" s="189">
        <f>COUNTIFS('List Data Aset BRA'!$B:$B,$A76,'List Data Aset BRA'!$M:$M,G$66,'List Data Aset BRA'!$O:$O,$B76)</f>
        <v>0</v>
      </c>
      <c r="H76" s="189">
        <f>COUNTIFS('List Data Aset BRA'!$B:$B,$A76,'List Data Aset BRA'!$M:$M,H$66,'List Data Aset BRA'!$O:$O,$B76)</f>
        <v>0</v>
      </c>
      <c r="I76" s="189">
        <f>COUNTIFS('List Data Aset BRA'!$B:$B,$A76,'List Data Aset BRA'!$M:$M,I$66,'List Data Aset BRA'!$O:$O,$B76)</f>
        <v>0</v>
      </c>
      <c r="J76" s="189">
        <f>COUNTIFS('List Data Aset BRA'!$B:$B,$A76,'List Data Aset BRA'!$M:$M,J$66,'List Data Aset BRA'!$O:$O,$B76)</f>
        <v>0</v>
      </c>
      <c r="K76" s="189">
        <f>COUNTIFS('List Data Aset BRA'!$B:$B,$A76,'List Data Aset BRA'!$M:$M,K$66,'List Data Aset BRA'!$O:$O,$B76)</f>
        <v>0</v>
      </c>
      <c r="L76" s="189">
        <f>COUNTIFS('List Data Aset BRA'!$B:$B,$A76,'List Data Aset BRA'!$M:$M,L$66,'List Data Aset BRA'!$O:$O,$B76)</f>
        <v>0</v>
      </c>
      <c r="M76" s="189">
        <f>COUNTIFS('List Data Aset BRA'!$B:$B,$A76,'List Data Aset BRA'!$M:$M,M$66,'List Data Aset BRA'!$O:$O,$B76)</f>
        <v>0</v>
      </c>
      <c r="N76" s="189">
        <f>COUNTIFS('List Data Aset BRA'!$B:$B,$A76,'List Data Aset BRA'!$M:$M,N$66,'List Data Aset BRA'!$O:$O,$B76)</f>
        <v>0</v>
      </c>
      <c r="O76" s="189">
        <f>COUNTIFS('List Data Aset BRA'!$B:$B,$A76,'List Data Aset BRA'!$M:$M,O$66,'List Data Aset BRA'!$O:$O,$B76)</f>
        <v>0</v>
      </c>
      <c r="P76" s="189">
        <f>COUNTIFS('List Data Aset BRA'!$B:$B,$A76,'List Data Aset BRA'!$M:$M,P$66,'List Data Aset BRA'!$O:$O,$B76)</f>
        <v>0</v>
      </c>
      <c r="Q76" s="189">
        <f>COUNTIFS('List Data Aset BRA'!$B:$B,$A76,'List Data Aset BRA'!$M:$M,Q$66,'List Data Aset BRA'!$O:$O,$B76)</f>
        <v>0</v>
      </c>
      <c r="R76" s="189">
        <f>COUNTIFS('List Data Aset BRA'!$B:$B,$A76,'List Data Aset BRA'!$M:$M,R$66,'List Data Aset BRA'!$O:$O,$B76)</f>
        <v>0</v>
      </c>
    </row>
    <row r="77">
      <c r="A77" s="211" t="s">
        <v>265</v>
      </c>
      <c r="B77" s="48" t="s">
        <v>132</v>
      </c>
      <c r="C77" s="188">
        <f>COUNTIFS('List Data Aset BRA'!$B:$B,$A77,'List Data Aset BRA'!$M:$M,C$66,'List Data Aset BRA'!$O:$O,$B77)</f>
        <v>1</v>
      </c>
      <c r="D77" s="189">
        <f>COUNTIFS('List Data Aset BRA'!$B:$B,$A77,'List Data Aset BRA'!$M:$M,D$66,'List Data Aset BRA'!$O:$O,$B77)</f>
        <v>0</v>
      </c>
      <c r="E77" s="189">
        <f>COUNTIFS('List Data Aset BRA'!$B:$B,$A77,'List Data Aset BRA'!$M:$M,E$66,'List Data Aset BRA'!$O:$O,$B77)</f>
        <v>0</v>
      </c>
      <c r="F77" s="189">
        <f>COUNTIFS('List Data Aset BRA'!$B:$B,$A77,'List Data Aset BRA'!$M:$M,F$66,'List Data Aset BRA'!$O:$O,$B77)</f>
        <v>0</v>
      </c>
      <c r="G77" s="189">
        <f>COUNTIFS('List Data Aset BRA'!$B:$B,$A77,'List Data Aset BRA'!$M:$M,G$66,'List Data Aset BRA'!$O:$O,$B77)</f>
        <v>0</v>
      </c>
      <c r="H77" s="189">
        <f>COUNTIFS('List Data Aset BRA'!$B:$B,$A77,'List Data Aset BRA'!$M:$M,H$66,'List Data Aset BRA'!$O:$O,$B77)</f>
        <v>0</v>
      </c>
      <c r="I77" s="359">
        <f>COUNTIFS('List Data Aset BRA'!$B:$B,$A77,'List Data Aset BRA'!$M:$M,I$66,'List Data Aset BRA'!$O:$O,$B77)</f>
        <v>1</v>
      </c>
      <c r="J77" s="189">
        <f>COUNTIFS('List Data Aset BRA'!$B:$B,$A77,'List Data Aset BRA'!$M:$M,J$66,'List Data Aset BRA'!$O:$O,$B77)</f>
        <v>0</v>
      </c>
      <c r="K77" s="189">
        <f>COUNTIFS('List Data Aset BRA'!$B:$B,$A77,'List Data Aset BRA'!$M:$M,K$66,'List Data Aset BRA'!$O:$O,$B77)</f>
        <v>0</v>
      </c>
      <c r="L77" s="189">
        <f>COUNTIFS('List Data Aset BRA'!$B:$B,$A77,'List Data Aset BRA'!$M:$M,L$66,'List Data Aset BRA'!$O:$O,$B77)</f>
        <v>0</v>
      </c>
      <c r="M77" s="189">
        <f>COUNTIFS('List Data Aset BRA'!$B:$B,$A77,'List Data Aset BRA'!$M:$M,M$66,'List Data Aset BRA'!$O:$O,$B77)</f>
        <v>0</v>
      </c>
      <c r="N77" s="189">
        <f>COUNTIFS('List Data Aset BRA'!$B:$B,$A77,'List Data Aset BRA'!$M:$M,N$66,'List Data Aset BRA'!$O:$O,$B77)</f>
        <v>0</v>
      </c>
      <c r="O77" s="189">
        <f>COUNTIFS('List Data Aset BRA'!$B:$B,$A77,'List Data Aset BRA'!$M:$M,O$66,'List Data Aset BRA'!$O:$O,$B77)</f>
        <v>0</v>
      </c>
      <c r="P77" s="189">
        <f>COUNTIFS('List Data Aset BRA'!$B:$B,$A77,'List Data Aset BRA'!$M:$M,P$66,'List Data Aset BRA'!$O:$O,$B77)</f>
        <v>0</v>
      </c>
      <c r="Q77" s="189">
        <f>COUNTIFS('List Data Aset BRA'!$B:$B,$A77,'List Data Aset BRA'!$M:$M,Q$66,'List Data Aset BRA'!$O:$O,$B77)</f>
        <v>0</v>
      </c>
      <c r="R77" s="189">
        <f>COUNTIFS('List Data Aset BRA'!$B:$B,$A77,'List Data Aset BRA'!$M:$M,R$66,'List Data Aset BRA'!$O:$O,$B77)</f>
        <v>0</v>
      </c>
    </row>
    <row r="78">
      <c r="A78" s="211" t="s">
        <v>265</v>
      </c>
      <c r="B78" s="48" t="s">
        <v>85</v>
      </c>
      <c r="C78" s="189">
        <f>COUNTIFS('List Data Aset BRA'!$B:$B,$A78,'List Data Aset BRA'!$M:$M,C$66,'List Data Aset BRA'!$O:$O,$B78)</f>
        <v>0</v>
      </c>
      <c r="D78" s="189">
        <f>COUNTIFS('List Data Aset BRA'!$B:$B,$A78,'List Data Aset BRA'!$M:$M,D$66,'List Data Aset BRA'!$O:$O,$B78)</f>
        <v>0</v>
      </c>
      <c r="E78" s="189">
        <f>COUNTIFS('List Data Aset BRA'!$B:$B,$A78,'List Data Aset BRA'!$M:$M,E$66,'List Data Aset BRA'!$O:$O,$B78)</f>
        <v>0</v>
      </c>
      <c r="F78" s="189">
        <f>COUNTIFS('List Data Aset BRA'!$B:$B,$A78,'List Data Aset BRA'!$M:$M,F$66,'List Data Aset BRA'!$O:$O,$B78)</f>
        <v>0</v>
      </c>
      <c r="G78" s="189">
        <f>COUNTIFS('List Data Aset BRA'!$B:$B,$A78,'List Data Aset BRA'!$M:$M,G$66,'List Data Aset BRA'!$O:$O,$B78)</f>
        <v>0</v>
      </c>
      <c r="H78" s="189">
        <f>COUNTIFS('List Data Aset BRA'!$B:$B,$A78,'List Data Aset BRA'!$M:$M,H$66,'List Data Aset BRA'!$O:$O,$B78)</f>
        <v>0</v>
      </c>
      <c r="I78" s="189">
        <f>COUNTIFS('List Data Aset BRA'!$B:$B,$A78,'List Data Aset BRA'!$M:$M,I$66,'List Data Aset BRA'!$O:$O,$B78)</f>
        <v>0</v>
      </c>
      <c r="J78" s="189">
        <f>COUNTIFS('List Data Aset BRA'!$B:$B,$A78,'List Data Aset BRA'!$M:$M,J$66,'List Data Aset BRA'!$O:$O,$B78)</f>
        <v>0</v>
      </c>
      <c r="K78" s="189">
        <f>COUNTIFS('List Data Aset BRA'!$B:$B,$A78,'List Data Aset BRA'!$M:$M,K$66,'List Data Aset BRA'!$O:$O,$B78)</f>
        <v>0</v>
      </c>
      <c r="L78" s="189">
        <f>COUNTIFS('List Data Aset BRA'!$B:$B,$A78,'List Data Aset BRA'!$M:$M,L$66,'List Data Aset BRA'!$O:$O,$B78)</f>
        <v>0</v>
      </c>
      <c r="M78" s="189">
        <f>COUNTIFS('List Data Aset BRA'!$B:$B,$A78,'List Data Aset BRA'!$M:$M,M$66,'List Data Aset BRA'!$O:$O,$B78)</f>
        <v>0</v>
      </c>
      <c r="N78" s="189">
        <f>COUNTIFS('List Data Aset BRA'!$B:$B,$A78,'List Data Aset BRA'!$M:$M,N$66,'List Data Aset BRA'!$O:$O,$B78)</f>
        <v>0</v>
      </c>
      <c r="O78" s="189">
        <f>COUNTIFS('List Data Aset BRA'!$B:$B,$A78,'List Data Aset BRA'!$M:$M,O$66,'List Data Aset BRA'!$O:$O,$B78)</f>
        <v>0</v>
      </c>
      <c r="P78" s="189">
        <f>COUNTIFS('List Data Aset BRA'!$B:$B,$A78,'List Data Aset BRA'!$M:$M,P$66,'List Data Aset BRA'!$O:$O,$B78)</f>
        <v>0</v>
      </c>
      <c r="Q78" s="189">
        <f>COUNTIFS('List Data Aset BRA'!$B:$B,$A78,'List Data Aset BRA'!$M:$M,Q$66,'List Data Aset BRA'!$O:$O,$B78)</f>
        <v>0</v>
      </c>
      <c r="R78" s="189">
        <f>COUNTIFS('List Data Aset BRA'!$B:$B,$A78,'List Data Aset BRA'!$M:$M,R$66,'List Data Aset BRA'!$O:$O,$B78)</f>
        <v>0</v>
      </c>
    </row>
    <row r="79">
      <c r="A79" s="53" t="s">
        <v>266</v>
      </c>
      <c r="B79" s="48" t="s">
        <v>132</v>
      </c>
      <c r="C79" s="189">
        <f>COUNTIFS('List Data Aset BRA'!$B:$B,$A79,'List Data Aset BRA'!$M:$M,C$66,'List Data Aset BRA'!$O:$O,$B79)</f>
        <v>0</v>
      </c>
      <c r="D79" s="189">
        <f>COUNTIFS('List Data Aset BRA'!$B:$B,$A79,'List Data Aset BRA'!$M:$M,D$66,'List Data Aset BRA'!$O:$O,$B79)</f>
        <v>0</v>
      </c>
      <c r="E79" s="189">
        <f>COUNTIFS('List Data Aset BRA'!$B:$B,$A79,'List Data Aset BRA'!$M:$M,E$66,'List Data Aset BRA'!$O:$O,$B79)</f>
        <v>1</v>
      </c>
      <c r="F79" s="189">
        <f>COUNTIFS('List Data Aset BRA'!$B:$B,$A79,'List Data Aset BRA'!$M:$M,F$66,'List Data Aset BRA'!$O:$O,$B79)</f>
        <v>0</v>
      </c>
      <c r="G79" s="189">
        <f>COUNTIFS('List Data Aset BRA'!$B:$B,$A79,'List Data Aset BRA'!$M:$M,G$66,'List Data Aset BRA'!$O:$O,$B79)</f>
        <v>0</v>
      </c>
      <c r="H79" s="189">
        <f>COUNTIFS('List Data Aset BRA'!$B:$B,$A79,'List Data Aset BRA'!$M:$M,H$66,'List Data Aset BRA'!$O:$O,$B79)</f>
        <v>0</v>
      </c>
      <c r="I79" s="189">
        <f>COUNTIFS('List Data Aset BRA'!$B:$B,$A79,'List Data Aset BRA'!$M:$M,I$66,'List Data Aset BRA'!$O:$O,$B79)</f>
        <v>0</v>
      </c>
      <c r="J79" s="189">
        <f>COUNTIFS('List Data Aset BRA'!$B:$B,$A79,'List Data Aset BRA'!$M:$M,J$66,'List Data Aset BRA'!$O:$O,$B79)</f>
        <v>0</v>
      </c>
      <c r="K79" s="189">
        <f>COUNTIFS('List Data Aset BRA'!$B:$B,$A79,'List Data Aset BRA'!$M:$M,K$66,'List Data Aset BRA'!$O:$O,$B79)</f>
        <v>0</v>
      </c>
      <c r="L79" s="189">
        <f>COUNTIFS('List Data Aset BRA'!$B:$B,$A79,'List Data Aset BRA'!$M:$M,L$66,'List Data Aset BRA'!$O:$O,$B79)</f>
        <v>0</v>
      </c>
      <c r="M79" s="189">
        <f>COUNTIFS('List Data Aset BRA'!$B:$B,$A79,'List Data Aset BRA'!$M:$M,M$66,'List Data Aset BRA'!$O:$O,$B79)</f>
        <v>0</v>
      </c>
      <c r="N79" s="189">
        <f>COUNTIFS('List Data Aset BRA'!$B:$B,$A79,'List Data Aset BRA'!$M:$M,N$66,'List Data Aset BRA'!$O:$O,$B79)</f>
        <v>0</v>
      </c>
      <c r="O79" s="189">
        <f>COUNTIFS('List Data Aset BRA'!$B:$B,$A79,'List Data Aset BRA'!$M:$M,O$66,'List Data Aset BRA'!$O:$O,$B79)</f>
        <v>0</v>
      </c>
      <c r="P79" s="189">
        <f>COUNTIFS('List Data Aset BRA'!$B:$B,$A79,'List Data Aset BRA'!$M:$M,P$66,'List Data Aset BRA'!$O:$O,$B79)</f>
        <v>0</v>
      </c>
      <c r="Q79" s="189">
        <f>COUNTIFS('List Data Aset BRA'!$B:$B,$A79,'List Data Aset BRA'!$M:$M,Q$66,'List Data Aset BRA'!$O:$O,$B79)</f>
        <v>0</v>
      </c>
      <c r="R79" s="189">
        <f>COUNTIFS('List Data Aset BRA'!$B:$B,$A79,'List Data Aset BRA'!$M:$M,R$66,'List Data Aset BRA'!$O:$O,$B79)</f>
        <v>0</v>
      </c>
    </row>
    <row r="80">
      <c r="A80" s="53" t="s">
        <v>266</v>
      </c>
      <c r="B80" s="48" t="s">
        <v>85</v>
      </c>
      <c r="C80" s="189">
        <f>COUNTIFS('List Data Aset BRA'!$B:$B,$A80,'List Data Aset BRA'!$M:$M,C$66,'List Data Aset BRA'!$O:$O,$B80)</f>
        <v>0</v>
      </c>
      <c r="D80" s="189">
        <f>COUNTIFS('List Data Aset BRA'!$B:$B,$A80,'List Data Aset BRA'!$M:$M,D$66,'List Data Aset BRA'!$O:$O,$B80)</f>
        <v>0</v>
      </c>
      <c r="E80" s="189">
        <f>COUNTIFS('List Data Aset BRA'!$B:$B,$A80,'List Data Aset BRA'!$M:$M,E$66,'List Data Aset BRA'!$O:$O,$B80)</f>
        <v>0</v>
      </c>
      <c r="F80" s="189">
        <f>COUNTIFS('List Data Aset BRA'!$B:$B,$A80,'List Data Aset BRA'!$M:$M,F$66,'List Data Aset BRA'!$O:$O,$B80)</f>
        <v>0</v>
      </c>
      <c r="G80" s="189">
        <f>COUNTIFS('List Data Aset BRA'!$B:$B,$A80,'List Data Aset BRA'!$M:$M,G$66,'List Data Aset BRA'!$O:$O,$B80)</f>
        <v>0</v>
      </c>
      <c r="H80" s="189">
        <f>COUNTIFS('List Data Aset BRA'!$B:$B,$A80,'List Data Aset BRA'!$M:$M,H$66,'List Data Aset BRA'!$O:$O,$B80)</f>
        <v>0</v>
      </c>
      <c r="I80" s="189">
        <f>COUNTIFS('List Data Aset BRA'!$B:$B,$A80,'List Data Aset BRA'!$M:$M,I$66,'List Data Aset BRA'!$O:$O,$B80)</f>
        <v>0</v>
      </c>
      <c r="J80" s="189">
        <f>COUNTIFS('List Data Aset BRA'!$B:$B,$A80,'List Data Aset BRA'!$M:$M,J$66,'List Data Aset BRA'!$O:$O,$B80)</f>
        <v>1</v>
      </c>
      <c r="K80" s="189">
        <f>COUNTIFS('List Data Aset BRA'!$B:$B,$A80,'List Data Aset BRA'!$M:$M,K$66,'List Data Aset BRA'!$O:$O,$B80)</f>
        <v>0</v>
      </c>
      <c r="L80" s="189">
        <f>COUNTIFS('List Data Aset BRA'!$B:$B,$A80,'List Data Aset BRA'!$M:$M,L$66,'List Data Aset BRA'!$O:$O,$B80)</f>
        <v>0</v>
      </c>
      <c r="M80" s="189">
        <f>COUNTIFS('List Data Aset BRA'!$B:$B,$A80,'List Data Aset BRA'!$M:$M,M$66,'List Data Aset BRA'!$O:$O,$B80)</f>
        <v>0</v>
      </c>
      <c r="N80" s="189">
        <f>COUNTIFS('List Data Aset BRA'!$B:$B,$A80,'List Data Aset BRA'!$M:$M,N$66,'List Data Aset BRA'!$O:$O,$B80)</f>
        <v>0</v>
      </c>
      <c r="O80" s="189">
        <f>COUNTIFS('List Data Aset BRA'!$B:$B,$A80,'List Data Aset BRA'!$M:$M,O$66,'List Data Aset BRA'!$O:$O,$B80)</f>
        <v>0</v>
      </c>
      <c r="P80" s="189">
        <f>COUNTIFS('List Data Aset BRA'!$B:$B,$A80,'List Data Aset BRA'!$M:$M,P$66,'List Data Aset BRA'!$O:$O,$B80)</f>
        <v>0</v>
      </c>
      <c r="Q80" s="189">
        <f>COUNTIFS('List Data Aset BRA'!$B:$B,$A80,'List Data Aset BRA'!$M:$M,Q$66,'List Data Aset BRA'!$O:$O,$B80)</f>
        <v>0</v>
      </c>
      <c r="R80" s="189">
        <f>COUNTIFS('List Data Aset BRA'!$B:$B,$A80,'List Data Aset BRA'!$M:$M,R$66,'List Data Aset BRA'!$O:$O,$B80)</f>
        <v>0</v>
      </c>
    </row>
    <row r="81">
      <c r="A81" s="272" t="s">
        <v>266</v>
      </c>
      <c r="B81" s="48" t="s">
        <v>132</v>
      </c>
      <c r="C81" s="189">
        <f>COUNTIFS('List Data Aset BRA'!$B:$B,$A81,'List Data Aset BRA'!$M:$M,C$66,'List Data Aset BRA'!$O:$O,$B81)</f>
        <v>0</v>
      </c>
      <c r="D81" s="189">
        <f>COUNTIFS('List Data Aset BRA'!$B:$B,$A81,'List Data Aset BRA'!$M:$M,D$66,'List Data Aset BRA'!$O:$O,$B81)</f>
        <v>0</v>
      </c>
      <c r="E81" s="189">
        <f>COUNTIFS('List Data Aset BRA'!$B:$B,$A81,'List Data Aset BRA'!$M:$M,E$66,'List Data Aset BRA'!$O:$O,$B81)</f>
        <v>1</v>
      </c>
      <c r="F81" s="189">
        <f>COUNTIFS('List Data Aset BRA'!$B:$B,$A81,'List Data Aset BRA'!$M:$M,F$66,'List Data Aset BRA'!$O:$O,$B81)</f>
        <v>0</v>
      </c>
      <c r="G81" s="189">
        <f>COUNTIFS('List Data Aset BRA'!$B:$B,$A81,'List Data Aset BRA'!$M:$M,G$66,'List Data Aset BRA'!$O:$O,$B81)</f>
        <v>0</v>
      </c>
      <c r="H81" s="189">
        <f>COUNTIFS('List Data Aset BRA'!$B:$B,$A81,'List Data Aset BRA'!$M:$M,H$66,'List Data Aset BRA'!$O:$O,$B81)</f>
        <v>0</v>
      </c>
      <c r="I81" s="189">
        <f>COUNTIFS('List Data Aset BRA'!$B:$B,$A81,'List Data Aset BRA'!$M:$M,I$66,'List Data Aset BRA'!$O:$O,$B81)</f>
        <v>0</v>
      </c>
      <c r="J81" s="189">
        <f>COUNTIFS('List Data Aset BRA'!$B:$B,$A81,'List Data Aset BRA'!$M:$M,J$66,'List Data Aset BRA'!$O:$O,$B81)</f>
        <v>0</v>
      </c>
      <c r="K81" s="189">
        <f>COUNTIFS('List Data Aset BRA'!$B:$B,$A81,'List Data Aset BRA'!$M:$M,K$66,'List Data Aset BRA'!$O:$O,$B81)</f>
        <v>0</v>
      </c>
      <c r="L81" s="189">
        <f>COUNTIFS('List Data Aset BRA'!$B:$B,$A81,'List Data Aset BRA'!$M:$M,L$66,'List Data Aset BRA'!$O:$O,$B81)</f>
        <v>0</v>
      </c>
      <c r="M81" s="189">
        <f>COUNTIFS('List Data Aset BRA'!$B:$B,$A81,'List Data Aset BRA'!$M:$M,M$66,'List Data Aset BRA'!$O:$O,$B81)</f>
        <v>0</v>
      </c>
      <c r="N81" s="189">
        <f>COUNTIFS('List Data Aset BRA'!$B:$B,$A81,'List Data Aset BRA'!$M:$M,N$66,'List Data Aset BRA'!$O:$O,$B81)</f>
        <v>0</v>
      </c>
      <c r="O81" s="189">
        <f>COUNTIFS('List Data Aset BRA'!$B:$B,$A81,'List Data Aset BRA'!$M:$M,O$66,'List Data Aset BRA'!$O:$O,$B81)</f>
        <v>0</v>
      </c>
      <c r="P81" s="189">
        <f>COUNTIFS('List Data Aset BRA'!$B:$B,$A81,'List Data Aset BRA'!$M:$M,P$66,'List Data Aset BRA'!$O:$O,$B81)</f>
        <v>0</v>
      </c>
      <c r="Q81" s="189">
        <f>COUNTIFS('List Data Aset BRA'!$B:$B,$A81,'List Data Aset BRA'!$M:$M,Q$66,'List Data Aset BRA'!$O:$O,$B81)</f>
        <v>0</v>
      </c>
      <c r="R81" s="189">
        <f>COUNTIFS('List Data Aset BRA'!$B:$B,$A81,'List Data Aset BRA'!$M:$M,R$66,'List Data Aset BRA'!$O:$O,$B81)</f>
        <v>0</v>
      </c>
    </row>
    <row r="82">
      <c r="A82" s="272" t="s">
        <v>266</v>
      </c>
      <c r="B82" s="48" t="s">
        <v>85</v>
      </c>
      <c r="C82" s="189">
        <f>COUNTIFS('List Data Aset BRA'!$B:$B,$A82,'List Data Aset BRA'!$M:$M,C$66,'List Data Aset BRA'!$O:$O,$B82)</f>
        <v>0</v>
      </c>
      <c r="D82" s="189">
        <f>COUNTIFS('List Data Aset BRA'!$B:$B,$A82,'List Data Aset BRA'!$M:$M,D$66,'List Data Aset BRA'!$O:$O,$B82)</f>
        <v>0</v>
      </c>
      <c r="E82" s="189">
        <f>COUNTIFS('List Data Aset BRA'!$B:$B,$A82,'List Data Aset BRA'!$M:$M,E$66,'List Data Aset BRA'!$O:$O,$B82)</f>
        <v>0</v>
      </c>
      <c r="F82" s="189">
        <f>COUNTIFS('List Data Aset BRA'!$B:$B,$A82,'List Data Aset BRA'!$M:$M,F$66,'List Data Aset BRA'!$O:$O,$B82)</f>
        <v>0</v>
      </c>
      <c r="G82" s="189">
        <f>COUNTIFS('List Data Aset BRA'!$B:$B,$A82,'List Data Aset BRA'!$M:$M,G$66,'List Data Aset BRA'!$O:$O,$B82)</f>
        <v>0</v>
      </c>
      <c r="H82" s="189">
        <f>COUNTIFS('List Data Aset BRA'!$B:$B,$A82,'List Data Aset BRA'!$M:$M,H$66,'List Data Aset BRA'!$O:$O,$B82)</f>
        <v>0</v>
      </c>
      <c r="I82" s="189">
        <f>COUNTIFS('List Data Aset BRA'!$B:$B,$A82,'List Data Aset BRA'!$M:$M,I$66,'List Data Aset BRA'!$O:$O,$B82)</f>
        <v>0</v>
      </c>
      <c r="J82" s="189">
        <f>COUNTIFS('List Data Aset BRA'!$B:$B,$A82,'List Data Aset BRA'!$M:$M,J$66,'List Data Aset BRA'!$O:$O,$B82)</f>
        <v>1</v>
      </c>
      <c r="K82" s="189">
        <f>COUNTIFS('List Data Aset BRA'!$B:$B,$A82,'List Data Aset BRA'!$M:$M,K$66,'List Data Aset BRA'!$O:$O,$B82)</f>
        <v>0</v>
      </c>
      <c r="L82" s="189">
        <f>COUNTIFS('List Data Aset BRA'!$B:$B,$A82,'List Data Aset BRA'!$M:$M,L$66,'List Data Aset BRA'!$O:$O,$B82)</f>
        <v>0</v>
      </c>
      <c r="M82" s="189">
        <f>COUNTIFS('List Data Aset BRA'!$B:$B,$A82,'List Data Aset BRA'!$M:$M,M$66,'List Data Aset BRA'!$O:$O,$B82)</f>
        <v>0</v>
      </c>
      <c r="N82" s="189">
        <f>COUNTIFS('List Data Aset BRA'!$B:$B,$A82,'List Data Aset BRA'!$M:$M,N$66,'List Data Aset BRA'!$O:$O,$B82)</f>
        <v>0</v>
      </c>
      <c r="O82" s="189">
        <f>COUNTIFS('List Data Aset BRA'!$B:$B,$A82,'List Data Aset BRA'!$M:$M,O$66,'List Data Aset BRA'!$O:$O,$B82)</f>
        <v>0</v>
      </c>
      <c r="P82" s="189">
        <f>COUNTIFS('List Data Aset BRA'!$B:$B,$A82,'List Data Aset BRA'!$M:$M,P$66,'List Data Aset BRA'!$O:$O,$B82)</f>
        <v>0</v>
      </c>
      <c r="Q82" s="189">
        <f>COUNTIFS('List Data Aset BRA'!$B:$B,$A82,'List Data Aset BRA'!$M:$M,Q$66,'List Data Aset BRA'!$O:$O,$B82)</f>
        <v>0</v>
      </c>
      <c r="R82" s="189">
        <f>COUNTIFS('List Data Aset BRA'!$B:$B,$A82,'List Data Aset BRA'!$M:$M,R$66,'List Data Aset BRA'!$O:$O,$B82)</f>
        <v>0</v>
      </c>
    </row>
    <row r="83">
      <c r="A83" s="53" t="s">
        <v>268</v>
      </c>
      <c r="B83" s="48" t="s">
        <v>132</v>
      </c>
      <c r="C83" s="189">
        <f>COUNTIFS('List Data Aset BRA'!$B:$B,$A83,'List Data Aset BRA'!$M:$M,C$66,'List Data Aset BRA'!$O:$O,$B83)</f>
        <v>0</v>
      </c>
      <c r="D83" s="189">
        <f>COUNTIFS('List Data Aset BRA'!$B:$B,$A83,'List Data Aset BRA'!$M:$M,D$66,'List Data Aset BRA'!$O:$O,$B83)</f>
        <v>0</v>
      </c>
      <c r="E83" s="189">
        <f>COUNTIFS('List Data Aset BRA'!$B:$B,$A83,'List Data Aset BRA'!$M:$M,E$66,'List Data Aset BRA'!$O:$O,$B83)</f>
        <v>0</v>
      </c>
      <c r="F83" s="189">
        <f>COUNTIFS('List Data Aset BRA'!$B:$B,$A83,'List Data Aset BRA'!$M:$M,F$66,'List Data Aset BRA'!$O:$O,$B83)</f>
        <v>0</v>
      </c>
      <c r="G83" s="189">
        <f>COUNTIFS('List Data Aset BRA'!$B:$B,$A83,'List Data Aset BRA'!$M:$M,G$66,'List Data Aset BRA'!$O:$O,$B83)</f>
        <v>0</v>
      </c>
      <c r="H83" s="189">
        <f>COUNTIFS('List Data Aset BRA'!$B:$B,$A83,'List Data Aset BRA'!$M:$M,H$66,'List Data Aset BRA'!$O:$O,$B83)</f>
        <v>0</v>
      </c>
      <c r="I83" s="189">
        <f>COUNTIFS('List Data Aset BRA'!$B:$B,$A83,'List Data Aset BRA'!$M:$M,I$66,'List Data Aset BRA'!$O:$O,$B83)</f>
        <v>0</v>
      </c>
      <c r="J83" s="189">
        <f>COUNTIFS('List Data Aset BRA'!$B:$B,$A83,'List Data Aset BRA'!$M:$M,J$66,'List Data Aset BRA'!$O:$O,$B83)</f>
        <v>0</v>
      </c>
      <c r="K83" s="191">
        <f>COUNTIFS('List Data Aset BRA'!$B:$B,$A83,'List Data Aset BRA'!$M:$M,K$66,'List Data Aset BRA'!$O:$O,$B83)</f>
        <v>2</v>
      </c>
      <c r="L83" s="189">
        <f>COUNTIFS('List Data Aset BRA'!$B:$B,$A83,'List Data Aset BRA'!$M:$M,L$66,'List Data Aset BRA'!$O:$O,$B83)</f>
        <v>0</v>
      </c>
      <c r="M83" s="189">
        <f>COUNTIFS('List Data Aset BRA'!$B:$B,$A83,'List Data Aset BRA'!$M:$M,M$66,'List Data Aset BRA'!$O:$O,$B83)</f>
        <v>0</v>
      </c>
      <c r="N83" s="189">
        <f>COUNTIFS('List Data Aset BRA'!$B:$B,$A83,'List Data Aset BRA'!$M:$M,N$66,'List Data Aset BRA'!$O:$O,$B83)</f>
        <v>0</v>
      </c>
      <c r="O83" s="189">
        <f>COUNTIFS('List Data Aset BRA'!$B:$B,$A83,'List Data Aset BRA'!$M:$M,O$66,'List Data Aset BRA'!$O:$O,$B83)</f>
        <v>0</v>
      </c>
      <c r="P83" s="189">
        <f>COUNTIFS('List Data Aset BRA'!$B:$B,$A83,'List Data Aset BRA'!$M:$M,P$66,'List Data Aset BRA'!$O:$O,$B83)</f>
        <v>0</v>
      </c>
      <c r="Q83" s="189">
        <f>COUNTIFS('List Data Aset BRA'!$B:$B,$A83,'List Data Aset BRA'!$M:$M,Q$66,'List Data Aset BRA'!$O:$O,$B83)</f>
        <v>0</v>
      </c>
      <c r="R83" s="189">
        <f>COUNTIFS('List Data Aset BRA'!$B:$B,$A83,'List Data Aset BRA'!$M:$M,R$66,'List Data Aset BRA'!$O:$O,$B83)</f>
        <v>0</v>
      </c>
    </row>
    <row r="84">
      <c r="A84" s="53" t="s">
        <v>268</v>
      </c>
      <c r="B84" s="48" t="s">
        <v>85</v>
      </c>
      <c r="C84" s="189">
        <f>COUNTIFS('List Data Aset BRA'!$B:$B,$A84,'List Data Aset BRA'!$M:$M,C$66,'List Data Aset BRA'!$O:$O,$B84)</f>
        <v>0</v>
      </c>
      <c r="D84" s="189">
        <f>COUNTIFS('List Data Aset BRA'!$B:$B,$A84,'List Data Aset BRA'!$M:$M,D$66,'List Data Aset BRA'!$O:$O,$B84)</f>
        <v>0</v>
      </c>
      <c r="E84" s="189">
        <f>COUNTIFS('List Data Aset BRA'!$B:$B,$A84,'List Data Aset BRA'!$M:$M,E$66,'List Data Aset BRA'!$O:$O,$B84)</f>
        <v>0</v>
      </c>
      <c r="F84" s="189">
        <f>COUNTIFS('List Data Aset BRA'!$B:$B,$A84,'List Data Aset BRA'!$M:$M,F$66,'List Data Aset BRA'!$O:$O,$B84)</f>
        <v>0</v>
      </c>
      <c r="G84" s="189">
        <f>COUNTIFS('List Data Aset BRA'!$B:$B,$A84,'List Data Aset BRA'!$M:$M,G$66,'List Data Aset BRA'!$O:$O,$B84)</f>
        <v>0</v>
      </c>
      <c r="H84" s="189">
        <f>COUNTIFS('List Data Aset BRA'!$B:$B,$A84,'List Data Aset BRA'!$M:$M,H$66,'List Data Aset BRA'!$O:$O,$B84)</f>
        <v>0</v>
      </c>
      <c r="I84" s="189">
        <f>COUNTIFS('List Data Aset BRA'!$B:$B,$A84,'List Data Aset BRA'!$M:$M,I$66,'List Data Aset BRA'!$O:$O,$B84)</f>
        <v>0</v>
      </c>
      <c r="J84" s="189">
        <f>COUNTIFS('List Data Aset BRA'!$B:$B,$A84,'List Data Aset BRA'!$M:$M,J$66,'List Data Aset BRA'!$O:$O,$B84)</f>
        <v>0</v>
      </c>
      <c r="K84" s="191">
        <f>COUNTIFS('List Data Aset BRA'!$B:$B,$A84,'List Data Aset BRA'!$M:$M,K$66,'List Data Aset BRA'!$O:$O,$B84)</f>
        <v>0</v>
      </c>
      <c r="L84" s="189">
        <f>COUNTIFS('List Data Aset BRA'!$B:$B,$A84,'List Data Aset BRA'!$M:$M,L$66,'List Data Aset BRA'!$O:$O,$B84)</f>
        <v>0</v>
      </c>
      <c r="M84" s="189">
        <f>COUNTIFS('List Data Aset BRA'!$B:$B,$A84,'List Data Aset BRA'!$M:$M,M$66,'List Data Aset BRA'!$O:$O,$B84)</f>
        <v>0</v>
      </c>
      <c r="N84" s="189">
        <f>COUNTIFS('List Data Aset BRA'!$B:$B,$A84,'List Data Aset BRA'!$M:$M,N$66,'List Data Aset BRA'!$O:$O,$B84)</f>
        <v>0</v>
      </c>
      <c r="O84" s="189">
        <f>COUNTIFS('List Data Aset BRA'!$B:$B,$A84,'List Data Aset BRA'!$M:$M,O$66,'List Data Aset BRA'!$O:$O,$B84)</f>
        <v>0</v>
      </c>
      <c r="P84" s="189">
        <f>COUNTIFS('List Data Aset BRA'!$B:$B,$A84,'List Data Aset BRA'!$M:$M,P$66,'List Data Aset BRA'!$O:$O,$B84)</f>
        <v>0</v>
      </c>
      <c r="Q84" s="189">
        <f>COUNTIFS('List Data Aset BRA'!$B:$B,$A84,'List Data Aset BRA'!$M:$M,Q$66,'List Data Aset BRA'!$O:$O,$B84)</f>
        <v>0</v>
      </c>
      <c r="R84" s="189">
        <f>COUNTIFS('List Data Aset BRA'!$B:$B,$A84,'List Data Aset BRA'!$M:$M,R$66,'List Data Aset BRA'!$O:$O,$B84)</f>
        <v>0</v>
      </c>
    </row>
    <row r="85">
      <c r="A85" s="272" t="s">
        <v>269</v>
      </c>
      <c r="B85" s="48" t="s">
        <v>132</v>
      </c>
      <c r="C85" s="189">
        <f>COUNTIFS('List Data Aset BRA'!$B:$B,$A85,'List Data Aset BRA'!$M:$M,C$66,'List Data Aset BRA'!$O:$O,$B85)</f>
        <v>0</v>
      </c>
      <c r="D85" s="189">
        <f>COUNTIFS('List Data Aset BRA'!$B:$B,$A85,'List Data Aset BRA'!$M:$M,D$66,'List Data Aset BRA'!$O:$O,$B85)</f>
        <v>0</v>
      </c>
      <c r="E85" s="189">
        <f>COUNTIFS('List Data Aset BRA'!$B:$B,$A85,'List Data Aset BRA'!$M:$M,E$66,'List Data Aset BRA'!$O:$O,$B85)</f>
        <v>0</v>
      </c>
      <c r="F85" s="189">
        <f>COUNTIFS('List Data Aset BRA'!$B:$B,$A85,'List Data Aset BRA'!$M:$M,F$66,'List Data Aset BRA'!$O:$O,$B85)</f>
        <v>0</v>
      </c>
      <c r="G85" s="189">
        <f>COUNTIFS('List Data Aset BRA'!$B:$B,$A85,'List Data Aset BRA'!$M:$M,G$66,'List Data Aset BRA'!$O:$O,$B85)</f>
        <v>0</v>
      </c>
      <c r="H85" s="189">
        <f>COUNTIFS('List Data Aset BRA'!$B:$B,$A85,'List Data Aset BRA'!$M:$M,H$66,'List Data Aset BRA'!$O:$O,$B85)</f>
        <v>0</v>
      </c>
      <c r="I85" s="189">
        <f>COUNTIFS('List Data Aset BRA'!$B:$B,$A85,'List Data Aset BRA'!$M:$M,I$66,'List Data Aset BRA'!$O:$O,$B85)</f>
        <v>0</v>
      </c>
      <c r="J85" s="189">
        <f>COUNTIFS('List Data Aset BRA'!$B:$B,$A85,'List Data Aset BRA'!$M:$M,J$66,'List Data Aset BRA'!$O:$O,$B85)</f>
        <v>0</v>
      </c>
      <c r="K85" s="191">
        <f>COUNTIFS('List Data Aset BRA'!$B:$B,$A85,'List Data Aset BRA'!$M:$M,K$66,'List Data Aset BRA'!$O:$O,$B85)</f>
        <v>2</v>
      </c>
      <c r="L85" s="189">
        <f>COUNTIFS('List Data Aset BRA'!$B:$B,$A85,'List Data Aset BRA'!$M:$M,L$66,'List Data Aset BRA'!$O:$O,$B85)</f>
        <v>0</v>
      </c>
      <c r="M85" s="189">
        <f>COUNTIFS('List Data Aset BRA'!$B:$B,$A85,'List Data Aset BRA'!$M:$M,M$66,'List Data Aset BRA'!$O:$O,$B85)</f>
        <v>0</v>
      </c>
      <c r="N85" s="189">
        <f>COUNTIFS('List Data Aset BRA'!$B:$B,$A85,'List Data Aset BRA'!$M:$M,N$66,'List Data Aset BRA'!$O:$O,$B85)</f>
        <v>0</v>
      </c>
      <c r="O85" s="189">
        <f>COUNTIFS('List Data Aset BRA'!$B:$B,$A85,'List Data Aset BRA'!$M:$M,O$66,'List Data Aset BRA'!$O:$O,$B85)</f>
        <v>0</v>
      </c>
      <c r="P85" s="189">
        <f>COUNTIFS('List Data Aset BRA'!$B:$B,$A85,'List Data Aset BRA'!$M:$M,P$66,'List Data Aset BRA'!$O:$O,$B85)</f>
        <v>0</v>
      </c>
      <c r="Q85" s="189">
        <f>COUNTIFS('List Data Aset BRA'!$B:$B,$A85,'List Data Aset BRA'!$M:$M,Q$66,'List Data Aset BRA'!$O:$O,$B85)</f>
        <v>0</v>
      </c>
      <c r="R85" s="189">
        <f>COUNTIFS('List Data Aset BRA'!$B:$B,$A85,'List Data Aset BRA'!$M:$M,R$66,'List Data Aset BRA'!$O:$O,$B85)</f>
        <v>0</v>
      </c>
    </row>
    <row r="86">
      <c r="A86" s="272" t="s">
        <v>269</v>
      </c>
      <c r="B86" s="48" t="s">
        <v>85</v>
      </c>
      <c r="C86" s="189">
        <f>COUNTIFS('List Data Aset BRA'!$B:$B,$A86,'List Data Aset BRA'!$M:$M,C$66,'List Data Aset BRA'!$O:$O,$B86)</f>
        <v>0</v>
      </c>
      <c r="D86" s="189">
        <f>COUNTIFS('List Data Aset BRA'!$B:$B,$A86,'List Data Aset BRA'!$M:$M,D$66,'List Data Aset BRA'!$O:$O,$B86)</f>
        <v>0</v>
      </c>
      <c r="E86" s="189">
        <f>COUNTIFS('List Data Aset BRA'!$B:$B,$A86,'List Data Aset BRA'!$M:$M,E$66,'List Data Aset BRA'!$O:$O,$B86)</f>
        <v>0</v>
      </c>
      <c r="F86" s="189">
        <f>COUNTIFS('List Data Aset BRA'!$B:$B,$A86,'List Data Aset BRA'!$M:$M,F$66,'List Data Aset BRA'!$O:$O,$B86)</f>
        <v>0</v>
      </c>
      <c r="G86" s="189">
        <f>COUNTIFS('List Data Aset BRA'!$B:$B,$A86,'List Data Aset BRA'!$M:$M,G$66,'List Data Aset BRA'!$O:$O,$B86)</f>
        <v>0</v>
      </c>
      <c r="H86" s="189">
        <f>COUNTIFS('List Data Aset BRA'!$B:$B,$A86,'List Data Aset BRA'!$M:$M,H$66,'List Data Aset BRA'!$O:$O,$B86)</f>
        <v>0</v>
      </c>
      <c r="I86" s="189">
        <f>COUNTIFS('List Data Aset BRA'!$B:$B,$A86,'List Data Aset BRA'!$M:$M,I$66,'List Data Aset BRA'!$O:$O,$B86)</f>
        <v>0</v>
      </c>
      <c r="J86" s="189">
        <f>COUNTIFS('List Data Aset BRA'!$B:$B,$A86,'List Data Aset BRA'!$M:$M,J$66,'List Data Aset BRA'!$O:$O,$B86)</f>
        <v>0</v>
      </c>
      <c r="K86" s="191">
        <f>COUNTIFS('List Data Aset BRA'!$B:$B,$A86,'List Data Aset BRA'!$M:$M,K$66,'List Data Aset BRA'!$O:$O,$B86)</f>
        <v>0</v>
      </c>
      <c r="L86" s="189">
        <f>COUNTIFS('List Data Aset BRA'!$B:$B,$A86,'List Data Aset BRA'!$M:$M,L$66,'List Data Aset BRA'!$O:$O,$B86)</f>
        <v>0</v>
      </c>
      <c r="M86" s="189">
        <f>COUNTIFS('List Data Aset BRA'!$B:$B,$A86,'List Data Aset BRA'!$M:$M,M$66,'List Data Aset BRA'!$O:$O,$B86)</f>
        <v>0</v>
      </c>
      <c r="N86" s="189">
        <f>COUNTIFS('List Data Aset BRA'!$B:$B,$A86,'List Data Aset BRA'!$M:$M,N$66,'List Data Aset BRA'!$O:$O,$B86)</f>
        <v>0</v>
      </c>
      <c r="O86" s="189">
        <f>COUNTIFS('List Data Aset BRA'!$B:$B,$A86,'List Data Aset BRA'!$M:$M,O$66,'List Data Aset BRA'!$O:$O,$B86)</f>
        <v>0</v>
      </c>
      <c r="P86" s="189">
        <f>COUNTIFS('List Data Aset BRA'!$B:$B,$A86,'List Data Aset BRA'!$M:$M,P$66,'List Data Aset BRA'!$O:$O,$B86)</f>
        <v>0</v>
      </c>
      <c r="Q86" s="189">
        <f>COUNTIFS('List Data Aset BRA'!$B:$B,$A86,'List Data Aset BRA'!$M:$M,Q$66,'List Data Aset BRA'!$O:$O,$B86)</f>
        <v>0</v>
      </c>
      <c r="R86" s="189">
        <f>COUNTIFS('List Data Aset BRA'!$B:$B,$A86,'List Data Aset BRA'!$M:$M,R$66,'List Data Aset BRA'!$O:$O,$B86)</f>
        <v>0</v>
      </c>
    </row>
    <row r="87">
      <c r="A87" s="35" t="s">
        <v>477</v>
      </c>
      <c r="B87" s="48" t="s">
        <v>132</v>
      </c>
      <c r="C87" s="188">
        <f>COUNTIFS('List Data Aset BRA'!$B:$B,$A87,'List Data Aset BRA'!$M:$M,C$66,'List Data Aset BRA'!$O:$O,$B87)</f>
        <v>3</v>
      </c>
      <c r="D87" s="189">
        <f>COUNTIFS('List Data Aset BRA'!$B:$B,$A87,'List Data Aset BRA'!$M:$M,D$66,'List Data Aset BRA'!$O:$O,$B87)</f>
        <v>0</v>
      </c>
      <c r="E87" s="190">
        <f>COUNTIFS('List Data Aset BRA'!$B:$B,$A87,'List Data Aset BRA'!$M:$M,E$66,'List Data Aset BRA'!$O:$O,$B87)</f>
        <v>52</v>
      </c>
      <c r="F87" s="189">
        <f>COUNTIFS('List Data Aset BRA'!$B:$B,$A87,'List Data Aset BRA'!$M:$M,F$66,'List Data Aset BRA'!$O:$O,$B87)</f>
        <v>0</v>
      </c>
      <c r="G87" s="189">
        <f>COUNTIFS('List Data Aset BRA'!$B:$B,$A87,'List Data Aset BRA'!$M:$M,G$66,'List Data Aset BRA'!$O:$O,$B87)</f>
        <v>0</v>
      </c>
      <c r="H87" s="189">
        <f>COUNTIFS('List Data Aset BRA'!$B:$B,$A87,'List Data Aset BRA'!$M:$M,H$66,'List Data Aset BRA'!$O:$O,$B87)</f>
        <v>0</v>
      </c>
      <c r="I87" s="189">
        <f>COUNTIFS('List Data Aset BRA'!$B:$B,$A87,'List Data Aset BRA'!$M:$M,I$66,'List Data Aset BRA'!$O:$O,$B87)</f>
        <v>0</v>
      </c>
      <c r="J87" s="189">
        <f>COUNTIFS('List Data Aset BRA'!$B:$B,$A87,'List Data Aset BRA'!$M:$M,J$66,'List Data Aset BRA'!$O:$O,$B87)</f>
        <v>0</v>
      </c>
      <c r="K87" s="189">
        <f>COUNTIFS('List Data Aset BRA'!$B:$B,$A87,'List Data Aset BRA'!$M:$M,K$66,'List Data Aset BRA'!$O:$O,$B87)</f>
        <v>0</v>
      </c>
      <c r="L87" s="189">
        <f>COUNTIFS('List Data Aset BRA'!$B:$B,$A87,'List Data Aset BRA'!$M:$M,L$66,'List Data Aset BRA'!$O:$O,$B87)</f>
        <v>0</v>
      </c>
      <c r="M87" s="189">
        <f>COUNTIFS('List Data Aset BRA'!$B:$B,$A87,'List Data Aset BRA'!$M:$M,M$66,'List Data Aset BRA'!$O:$O,$B87)</f>
        <v>0</v>
      </c>
      <c r="N87" s="189">
        <f>COUNTIFS('List Data Aset BRA'!$B:$B,$A87,'List Data Aset BRA'!$M:$M,N$66,'List Data Aset BRA'!$O:$O,$B87)</f>
        <v>0</v>
      </c>
      <c r="O87" s="189">
        <f>COUNTIFS('List Data Aset BRA'!$B:$B,$A87,'List Data Aset BRA'!$M:$M,O$66,'List Data Aset BRA'!$O:$O,$B87)</f>
        <v>0</v>
      </c>
      <c r="P87" s="189">
        <f>COUNTIFS('List Data Aset BRA'!$B:$B,$A87,'List Data Aset BRA'!$M:$M,P$66,'List Data Aset BRA'!$O:$O,$B87)</f>
        <v>0</v>
      </c>
      <c r="Q87" s="189">
        <f>COUNTIFS('List Data Aset BRA'!$B:$B,$A87,'List Data Aset BRA'!$M:$M,Q$66,'List Data Aset BRA'!$O:$O,$B87)</f>
        <v>0</v>
      </c>
      <c r="R87" s="189">
        <f>COUNTIFS('List Data Aset BRA'!$B:$B,$A87,'List Data Aset BRA'!$M:$M,R$66,'List Data Aset BRA'!$O:$O,$B87)</f>
        <v>0</v>
      </c>
    </row>
    <row r="88">
      <c r="A88" s="35" t="s">
        <v>477</v>
      </c>
      <c r="B88" s="48" t="s">
        <v>85</v>
      </c>
      <c r="C88" s="189">
        <f>COUNTIFS('List Data Aset BRA'!$B:$B,$A88,'List Data Aset BRA'!$M:$M,C$66,'List Data Aset BRA'!$O:$O,$B88)</f>
        <v>0</v>
      </c>
      <c r="D88" s="189">
        <f>COUNTIFS('List Data Aset BRA'!$B:$B,$A88,'List Data Aset BRA'!$M:$M,D$66,'List Data Aset BRA'!$O:$O,$B88)</f>
        <v>0</v>
      </c>
      <c r="E88" s="189">
        <f>COUNTIFS('List Data Aset BRA'!$B:$B,$A88,'List Data Aset BRA'!$M:$M,E$66,'List Data Aset BRA'!$O:$O,$B88)</f>
        <v>22</v>
      </c>
      <c r="F88" s="189">
        <f>COUNTIFS('List Data Aset BRA'!$B:$B,$A88,'List Data Aset BRA'!$M:$M,F$66,'List Data Aset BRA'!$O:$O,$B88)</f>
        <v>0</v>
      </c>
      <c r="G88" s="189">
        <f>COUNTIFS('List Data Aset BRA'!$B:$B,$A88,'List Data Aset BRA'!$M:$M,G$66,'List Data Aset BRA'!$O:$O,$B88)</f>
        <v>0</v>
      </c>
      <c r="H88" s="189">
        <f>COUNTIFS('List Data Aset BRA'!$B:$B,$A88,'List Data Aset BRA'!$M:$M,H$66,'List Data Aset BRA'!$O:$O,$B88)</f>
        <v>0</v>
      </c>
      <c r="I88" s="189">
        <f>COUNTIFS('List Data Aset BRA'!$B:$B,$A88,'List Data Aset BRA'!$M:$M,I$66,'List Data Aset BRA'!$O:$O,$B88)</f>
        <v>0</v>
      </c>
      <c r="J88" s="205">
        <f>COUNTIFS('List Data Aset BRA'!$B:$B,$A88,'List Data Aset BRA'!$M:$M,J$66,'List Data Aset BRA'!$O:$O,$B88)</f>
        <v>0</v>
      </c>
      <c r="K88" s="191">
        <f>COUNTIFS('List Data Aset BRA'!$B:$B,$A88,'List Data Aset BRA'!$M:$M,K$66,'List Data Aset BRA'!$O:$O,$B88)</f>
        <v>0</v>
      </c>
      <c r="L88" s="303">
        <f>COUNTIFS('List Data Aset BRA'!$B:$B,$A88,'List Data Aset BRA'!$M:$M,L$66,'List Data Aset BRA'!$O:$O,$B88)</f>
        <v>0</v>
      </c>
      <c r="M88" s="189">
        <f>COUNTIFS('List Data Aset BRA'!$B:$B,$A88,'List Data Aset BRA'!$M:$M,M$66,'List Data Aset BRA'!$O:$O,$B88)</f>
        <v>0</v>
      </c>
      <c r="N88" s="581">
        <f>COUNTIFS('List Data Aset BRA'!$B:$B,$A88,'List Data Aset BRA'!$M:$M,N$66,'List Data Aset BRA'!$O:$O,$B88)</f>
        <v>0</v>
      </c>
      <c r="O88" s="189">
        <f>COUNTIFS('List Data Aset BRA'!$B:$B,$A88,'List Data Aset BRA'!$M:$M,O$66,'List Data Aset BRA'!$O:$O,$B88)</f>
        <v>0</v>
      </c>
      <c r="P88" s="189">
        <f>COUNTIFS('List Data Aset BRA'!$B:$B,$A88,'List Data Aset BRA'!$M:$M,P$66,'List Data Aset BRA'!$O:$O,$B88)</f>
        <v>0</v>
      </c>
      <c r="Q88" s="189">
        <f>COUNTIFS('List Data Aset BRA'!$B:$B,$A88,'List Data Aset BRA'!$M:$M,Q$66,'List Data Aset BRA'!$O:$O,$B88)</f>
        <v>0</v>
      </c>
      <c r="R88" s="189">
        <f>COUNTIFS('List Data Aset BRA'!$B:$B,$A88,'List Data Aset BRA'!$M:$M,R$66,'List Data Aset BRA'!$O:$O,$B88)</f>
        <v>0</v>
      </c>
    </row>
    <row r="89">
      <c r="A89" s="387" t="s">
        <v>803</v>
      </c>
      <c r="B89" s="48" t="s">
        <v>132</v>
      </c>
      <c r="C89" s="189">
        <f>COUNTIFS('List Data Aset BRA'!$B:$B,$A89,'List Data Aset BRA'!$M:$M,C$66,'List Data Aset BRA'!$O:$O,$B89)</f>
        <v>0</v>
      </c>
      <c r="D89" s="189">
        <f>COUNTIFS('List Data Aset BRA'!$B:$B,$A89,'List Data Aset BRA'!$M:$M,D$66,'List Data Aset BRA'!$O:$O,$B89)</f>
        <v>0</v>
      </c>
      <c r="E89" s="189">
        <f>COUNTIFS('List Data Aset BRA'!$B:$B,$A89,'List Data Aset BRA'!$M:$M,E$66,'List Data Aset BRA'!$O:$O,$B89)</f>
        <v>0</v>
      </c>
      <c r="F89" s="189">
        <f>COUNTIFS('List Data Aset BRA'!$B:$B,$A89,'List Data Aset BRA'!$M:$M,F$66,'List Data Aset BRA'!$O:$O,$B89)</f>
        <v>0</v>
      </c>
      <c r="G89" s="189">
        <f>COUNTIFS('List Data Aset BRA'!$B:$B,$A89,'List Data Aset BRA'!$M:$M,G$66,'List Data Aset BRA'!$O:$O,$B89)</f>
        <v>0</v>
      </c>
      <c r="H89" s="189">
        <f>COUNTIFS('List Data Aset BRA'!$B:$B,$A89,'List Data Aset BRA'!$M:$M,H$66,'List Data Aset BRA'!$O:$O,$B89)</f>
        <v>0</v>
      </c>
      <c r="I89" s="189">
        <f>COUNTIFS('List Data Aset BRA'!$B:$B,$A89,'List Data Aset BRA'!$M:$M,I$66,'List Data Aset BRA'!$O:$O,$B89)</f>
        <v>0</v>
      </c>
      <c r="J89" s="189">
        <f>COUNTIFS('List Data Aset BRA'!$B:$B,$A89,'List Data Aset BRA'!$M:$M,J$66,'List Data Aset BRA'!$O:$O,$B89)</f>
        <v>0</v>
      </c>
      <c r="K89" s="191">
        <f>COUNTIFS('List Data Aset BRA'!$B:$B,$A89,'List Data Aset BRA'!$M:$M,K$66,'List Data Aset BRA'!$O:$O,$B89)</f>
        <v>1</v>
      </c>
      <c r="L89" s="189">
        <f>COUNTIFS('List Data Aset BRA'!$B:$B,$A89,'List Data Aset BRA'!$M:$M,L$66,'List Data Aset BRA'!$O:$O,$B89)</f>
        <v>0</v>
      </c>
      <c r="M89" s="189">
        <f>COUNTIFS('List Data Aset BRA'!$B:$B,$A89,'List Data Aset BRA'!$M:$M,M$66,'List Data Aset BRA'!$O:$O,$B89)</f>
        <v>0</v>
      </c>
      <c r="N89" s="189">
        <f>COUNTIFS('List Data Aset BRA'!$B:$B,$A89,'List Data Aset BRA'!$M:$M,N$66,'List Data Aset BRA'!$O:$O,$B89)</f>
        <v>0</v>
      </c>
      <c r="O89" s="189">
        <f>COUNTIFS('List Data Aset BRA'!$B:$B,$A89,'List Data Aset BRA'!$M:$M,O$66,'List Data Aset BRA'!$O:$O,$B89)</f>
        <v>0</v>
      </c>
      <c r="P89" s="189">
        <f>COUNTIFS('List Data Aset BRA'!$B:$B,$A89,'List Data Aset BRA'!$M:$M,P$66,'List Data Aset BRA'!$O:$O,$B89)</f>
        <v>0</v>
      </c>
      <c r="Q89" s="189">
        <f>COUNTIFS('List Data Aset BRA'!$B:$B,$A89,'List Data Aset BRA'!$M:$M,Q$66,'List Data Aset BRA'!$O:$O,$B89)</f>
        <v>0</v>
      </c>
      <c r="R89" s="189">
        <f>COUNTIFS('List Data Aset BRA'!$B:$B,$A89,'List Data Aset BRA'!$M:$M,R$66,'List Data Aset BRA'!$O:$O,$B89)</f>
        <v>0</v>
      </c>
    </row>
    <row r="90">
      <c r="A90" s="387" t="s">
        <v>803</v>
      </c>
      <c r="B90" s="48" t="s">
        <v>85</v>
      </c>
      <c r="C90" s="189">
        <f>COUNTIFS('List Data Aset BRA'!$B:$B,$A90,'List Data Aset BRA'!$M:$M,C$66,'List Data Aset BRA'!$O:$O,$B90)</f>
        <v>0</v>
      </c>
      <c r="D90" s="189">
        <f>COUNTIFS('List Data Aset BRA'!$B:$B,$A90,'List Data Aset BRA'!$M:$M,D$66,'List Data Aset BRA'!$O:$O,$B90)</f>
        <v>0</v>
      </c>
      <c r="E90" s="189">
        <f>COUNTIFS('List Data Aset BRA'!$B:$B,$A90,'List Data Aset BRA'!$M:$M,E$66,'List Data Aset BRA'!$O:$O,$B90)</f>
        <v>0</v>
      </c>
      <c r="F90" s="189">
        <f>COUNTIFS('List Data Aset BRA'!$B:$B,$A90,'List Data Aset BRA'!$M:$M,F$66,'List Data Aset BRA'!$O:$O,$B90)</f>
        <v>0</v>
      </c>
      <c r="G90" s="189">
        <f>COUNTIFS('List Data Aset BRA'!$B:$B,$A90,'List Data Aset BRA'!$M:$M,G$66,'List Data Aset BRA'!$O:$O,$B90)</f>
        <v>0</v>
      </c>
      <c r="H90" s="189">
        <f>COUNTIFS('List Data Aset BRA'!$B:$B,$A90,'List Data Aset BRA'!$M:$M,H$66,'List Data Aset BRA'!$O:$O,$B90)</f>
        <v>0</v>
      </c>
      <c r="I90" s="189">
        <f>COUNTIFS('List Data Aset BRA'!$B:$B,$A90,'List Data Aset BRA'!$M:$M,I$66,'List Data Aset BRA'!$O:$O,$B90)</f>
        <v>0</v>
      </c>
      <c r="J90" s="189">
        <f>COUNTIFS('List Data Aset BRA'!$B:$B,$A90,'List Data Aset BRA'!$M:$M,J$66,'List Data Aset BRA'!$O:$O,$B90)</f>
        <v>0</v>
      </c>
      <c r="K90" s="189">
        <f>COUNTIFS('List Data Aset BRA'!$B:$B,$A90,'List Data Aset BRA'!$M:$M,K$66,'List Data Aset BRA'!$O:$O,$B90)</f>
        <v>0</v>
      </c>
      <c r="L90" s="189">
        <f>COUNTIFS('List Data Aset BRA'!$B:$B,$A90,'List Data Aset BRA'!$M:$M,L$66,'List Data Aset BRA'!$O:$O,$B90)</f>
        <v>0</v>
      </c>
      <c r="M90" s="189">
        <f>COUNTIFS('List Data Aset BRA'!$B:$B,$A90,'List Data Aset BRA'!$M:$M,M$66,'List Data Aset BRA'!$O:$O,$B90)</f>
        <v>0</v>
      </c>
      <c r="N90" s="189">
        <f>COUNTIFS('List Data Aset BRA'!$B:$B,$A90,'List Data Aset BRA'!$M:$M,N$66,'List Data Aset BRA'!$O:$O,$B90)</f>
        <v>0</v>
      </c>
      <c r="O90" s="189">
        <f>COUNTIFS('List Data Aset BRA'!$B:$B,$A90,'List Data Aset BRA'!$M:$M,O$66,'List Data Aset BRA'!$O:$O,$B90)</f>
        <v>0</v>
      </c>
      <c r="P90" s="189">
        <f>COUNTIFS('List Data Aset BRA'!$B:$B,$A90,'List Data Aset BRA'!$M:$M,P$66,'List Data Aset BRA'!$O:$O,$B90)</f>
        <v>0</v>
      </c>
      <c r="Q90" s="189">
        <f>COUNTIFS('List Data Aset BRA'!$B:$B,$A90,'List Data Aset BRA'!$M:$M,Q$66,'List Data Aset BRA'!$O:$O,$B90)</f>
        <v>0</v>
      </c>
      <c r="R90" s="189">
        <f>COUNTIFS('List Data Aset BRA'!$B:$B,$A90,'List Data Aset BRA'!$M:$M,R$66,'List Data Aset BRA'!$O:$O,$B90)</f>
        <v>0</v>
      </c>
    </row>
    <row r="91">
      <c r="A91" s="401" t="s">
        <v>276</v>
      </c>
      <c r="B91" s="48" t="s">
        <v>132</v>
      </c>
      <c r="C91" s="188">
        <f>COUNTIFS('List Data Aset BRA'!$B:$B,$A91,'List Data Aset BRA'!$M:$M,C$66,'List Data Aset BRA'!$O:$O,$B91)</f>
        <v>1</v>
      </c>
      <c r="D91" s="189">
        <f>COUNTIFS('List Data Aset BRA'!$B:$B,$A91,'List Data Aset BRA'!$M:$M,D$66,'List Data Aset BRA'!$O:$O,$B91)</f>
        <v>0</v>
      </c>
      <c r="E91" s="189">
        <f>COUNTIFS('List Data Aset BRA'!$B:$B,$A91,'List Data Aset BRA'!$M:$M,E$66,'List Data Aset BRA'!$O:$O,$B91)</f>
        <v>0</v>
      </c>
      <c r="F91" s="189">
        <f>COUNTIFS('List Data Aset BRA'!$B:$B,$A91,'List Data Aset BRA'!$M:$M,F$66,'List Data Aset BRA'!$O:$O,$B91)</f>
        <v>0</v>
      </c>
      <c r="G91" s="189">
        <f>COUNTIFS('List Data Aset BRA'!$B:$B,$A91,'List Data Aset BRA'!$M:$M,G$66,'List Data Aset BRA'!$O:$O,$B91)</f>
        <v>0</v>
      </c>
      <c r="H91" s="189">
        <f>COUNTIFS('List Data Aset BRA'!$B:$B,$A91,'List Data Aset BRA'!$M:$M,H$66,'List Data Aset BRA'!$O:$O,$B91)</f>
        <v>0</v>
      </c>
      <c r="I91" s="189">
        <f>COUNTIFS('List Data Aset BRA'!$B:$B,$A91,'List Data Aset BRA'!$M:$M,I$66,'List Data Aset BRA'!$O:$O,$B91)</f>
        <v>0</v>
      </c>
      <c r="J91" s="189">
        <f>COUNTIFS('List Data Aset BRA'!$B:$B,$A91,'List Data Aset BRA'!$M:$M,J$66,'List Data Aset BRA'!$O:$O,$B91)</f>
        <v>0</v>
      </c>
      <c r="K91" s="189">
        <f>COUNTIFS('List Data Aset BRA'!$B:$B,$A91,'List Data Aset BRA'!$M:$M,K$66,'List Data Aset BRA'!$O:$O,$B91)</f>
        <v>0</v>
      </c>
      <c r="L91" s="189">
        <f>COUNTIFS('List Data Aset BRA'!$B:$B,$A91,'List Data Aset BRA'!$M:$M,L$66,'List Data Aset BRA'!$O:$O,$B91)</f>
        <v>0</v>
      </c>
      <c r="M91" s="189">
        <f>COUNTIFS('List Data Aset BRA'!$B:$B,$A91,'List Data Aset BRA'!$M:$M,M$66,'List Data Aset BRA'!$O:$O,$B91)</f>
        <v>0</v>
      </c>
      <c r="N91" s="189">
        <f>COUNTIFS('List Data Aset BRA'!$B:$B,$A91,'List Data Aset BRA'!$M:$M,N$66,'List Data Aset BRA'!$O:$O,$B91)</f>
        <v>0</v>
      </c>
      <c r="O91" s="189">
        <f>COUNTIFS('List Data Aset BRA'!$B:$B,$A91,'List Data Aset BRA'!$M:$M,O$66,'List Data Aset BRA'!$O:$O,$B91)</f>
        <v>0</v>
      </c>
      <c r="P91" s="189">
        <f>COUNTIFS('List Data Aset BRA'!$B:$B,$A91,'List Data Aset BRA'!$M:$M,P$66,'List Data Aset BRA'!$O:$O,$B91)</f>
        <v>0</v>
      </c>
      <c r="Q91" s="189">
        <f>COUNTIFS('List Data Aset BRA'!$B:$B,$A91,'List Data Aset BRA'!$M:$M,Q$66,'List Data Aset BRA'!$O:$O,$B91)</f>
        <v>0</v>
      </c>
      <c r="R91" s="189">
        <f>COUNTIFS('List Data Aset BRA'!$B:$B,$A91,'List Data Aset BRA'!$M:$M,R$66,'List Data Aset BRA'!$O:$O,$B91)</f>
        <v>0</v>
      </c>
    </row>
    <row r="92">
      <c r="A92" s="401" t="s">
        <v>276</v>
      </c>
      <c r="B92" s="48" t="s">
        <v>85</v>
      </c>
      <c r="C92" s="189">
        <f>COUNTIFS('List Data Aset BRA'!$B:$B,$A92,'List Data Aset BRA'!$M:$M,C$66,'List Data Aset BRA'!$O:$O,$B92)</f>
        <v>0</v>
      </c>
      <c r="D92" s="189">
        <f>COUNTIFS('List Data Aset BRA'!$B:$B,$A92,'List Data Aset BRA'!$M:$M,D$66,'List Data Aset BRA'!$O:$O,$B92)</f>
        <v>0</v>
      </c>
      <c r="E92" s="189">
        <f>COUNTIFS('List Data Aset BRA'!$B:$B,$A92,'List Data Aset BRA'!$M:$M,E$66,'List Data Aset BRA'!$O:$O,$B92)</f>
        <v>0</v>
      </c>
      <c r="F92" s="189">
        <f>COUNTIFS('List Data Aset BRA'!$B:$B,$A92,'List Data Aset BRA'!$M:$M,F$66,'List Data Aset BRA'!$O:$O,$B92)</f>
        <v>0</v>
      </c>
      <c r="G92" s="189">
        <f>COUNTIFS('List Data Aset BRA'!$B:$B,$A92,'List Data Aset BRA'!$M:$M,G$66,'List Data Aset BRA'!$O:$O,$B92)</f>
        <v>0</v>
      </c>
      <c r="H92" s="189">
        <f>COUNTIFS('List Data Aset BRA'!$B:$B,$A92,'List Data Aset BRA'!$M:$M,H$66,'List Data Aset BRA'!$O:$O,$B92)</f>
        <v>0</v>
      </c>
      <c r="I92" s="189">
        <f>COUNTIFS('List Data Aset BRA'!$B:$B,$A92,'List Data Aset BRA'!$M:$M,I$66,'List Data Aset BRA'!$O:$O,$B92)</f>
        <v>0</v>
      </c>
      <c r="J92" s="189">
        <f>COUNTIFS('List Data Aset BRA'!$B:$B,$A92,'List Data Aset BRA'!$M:$M,J$66,'List Data Aset BRA'!$O:$O,$B92)</f>
        <v>0</v>
      </c>
      <c r="K92" s="189">
        <f>COUNTIFS('List Data Aset BRA'!$B:$B,$A92,'List Data Aset BRA'!$M:$M,K$66,'List Data Aset BRA'!$O:$O,$B92)</f>
        <v>0</v>
      </c>
      <c r="L92" s="189">
        <f>COUNTIFS('List Data Aset BRA'!$B:$B,$A92,'List Data Aset BRA'!$M:$M,L$66,'List Data Aset BRA'!$O:$O,$B92)</f>
        <v>0</v>
      </c>
      <c r="M92" s="189">
        <f>COUNTIFS('List Data Aset BRA'!$B:$B,$A92,'List Data Aset BRA'!$M:$M,M$66,'List Data Aset BRA'!$O:$O,$B92)</f>
        <v>0</v>
      </c>
      <c r="N92" s="189">
        <f>COUNTIFS('List Data Aset BRA'!$B:$B,$A92,'List Data Aset BRA'!$M:$M,N$66,'List Data Aset BRA'!$O:$O,$B92)</f>
        <v>0</v>
      </c>
      <c r="O92" s="189">
        <f>COUNTIFS('List Data Aset BRA'!$B:$B,$A92,'List Data Aset BRA'!$M:$M,O$66,'List Data Aset BRA'!$O:$O,$B92)</f>
        <v>0</v>
      </c>
      <c r="P92" s="295">
        <f>COUNTIFS('List Data Aset BRA'!$B:$B,$A92,'List Data Aset BRA'!$M:$M,P$66,'List Data Aset BRA'!$O:$O,$B92)</f>
        <v>0</v>
      </c>
      <c r="Q92" s="189">
        <f>COUNTIFS('List Data Aset BRA'!$B:$B,$A92,'List Data Aset BRA'!$M:$M,Q$66,'List Data Aset BRA'!$O:$O,$B92)</f>
        <v>0</v>
      </c>
      <c r="R92" s="189">
        <f>COUNTIFS('List Data Aset BRA'!$B:$B,$A92,'List Data Aset BRA'!$M:$M,R$66,'List Data Aset BRA'!$O:$O,$B92)</f>
        <v>1</v>
      </c>
    </row>
    <row r="93">
      <c r="A93" s="211" t="s">
        <v>873</v>
      </c>
      <c r="B93" s="48" t="s">
        <v>132</v>
      </c>
      <c r="C93" s="189">
        <f>COUNTIFS('List Data Aset BRA'!$B:$B,$A93,'List Data Aset BRA'!$M:$M,C$66,'List Data Aset BRA'!$O:$O,$B93)</f>
        <v>0</v>
      </c>
      <c r="D93" s="189">
        <f>COUNTIFS('List Data Aset BRA'!$B:$B,$A93,'List Data Aset BRA'!$M:$M,D$66,'List Data Aset BRA'!$O:$O,$B93)</f>
        <v>0</v>
      </c>
      <c r="E93" s="190">
        <f>COUNTIFS('List Data Aset BRA'!$B:$B,$A93,'List Data Aset BRA'!$M:$M,E$66,'List Data Aset BRA'!$O:$O,$B93)</f>
        <v>2</v>
      </c>
      <c r="F93" s="189">
        <f>COUNTIFS('List Data Aset BRA'!$B:$B,$A93,'List Data Aset BRA'!$M:$M,F$66,'List Data Aset BRA'!$O:$O,$B93)</f>
        <v>0</v>
      </c>
      <c r="G93" s="189">
        <f>COUNTIFS('List Data Aset BRA'!$B:$B,$A93,'List Data Aset BRA'!$M:$M,G$66,'List Data Aset BRA'!$O:$O,$B93)</f>
        <v>0</v>
      </c>
      <c r="H93" s="189">
        <f>COUNTIFS('List Data Aset BRA'!$B:$B,$A93,'List Data Aset BRA'!$M:$M,H$66,'List Data Aset BRA'!$O:$O,$B93)</f>
        <v>0</v>
      </c>
      <c r="I93" s="189">
        <f>COUNTIFS('List Data Aset BRA'!$B:$B,$A93,'List Data Aset BRA'!$M:$M,I$66,'List Data Aset BRA'!$O:$O,$B93)</f>
        <v>0</v>
      </c>
      <c r="J93" s="189">
        <f>COUNTIFS('List Data Aset BRA'!$B:$B,$A93,'List Data Aset BRA'!$M:$M,J$66,'List Data Aset BRA'!$O:$O,$B93)</f>
        <v>0</v>
      </c>
      <c r="K93" s="191">
        <f>COUNTIFS('List Data Aset BRA'!$B:$B,$A93,'List Data Aset BRA'!$M:$M,K$66,'List Data Aset BRA'!$O:$O,$B93)</f>
        <v>1</v>
      </c>
      <c r="L93" s="189">
        <f>COUNTIFS('List Data Aset BRA'!$B:$B,$A93,'List Data Aset BRA'!$M:$M,L$66,'List Data Aset BRA'!$O:$O,$B93)</f>
        <v>0</v>
      </c>
      <c r="M93" s="189">
        <f>COUNTIFS('List Data Aset BRA'!$B:$B,$A93,'List Data Aset BRA'!$M:$M,M$66,'List Data Aset BRA'!$O:$O,$B93)</f>
        <v>0</v>
      </c>
      <c r="N93" s="189">
        <f>COUNTIFS('List Data Aset BRA'!$B:$B,$A93,'List Data Aset BRA'!$M:$M,N$66,'List Data Aset BRA'!$O:$O,$B93)</f>
        <v>0</v>
      </c>
      <c r="O93" s="189">
        <f>COUNTIFS('List Data Aset BRA'!$B:$B,$A93,'List Data Aset BRA'!$M:$M,O$66,'List Data Aset BRA'!$O:$O,$B93)</f>
        <v>0</v>
      </c>
      <c r="P93" s="189">
        <f>COUNTIFS('List Data Aset BRA'!$B:$B,$A93,'List Data Aset BRA'!$M:$M,P$66,'List Data Aset BRA'!$O:$O,$B93)</f>
        <v>0</v>
      </c>
      <c r="Q93" s="189">
        <f>COUNTIFS('List Data Aset BRA'!$B:$B,$A93,'List Data Aset BRA'!$M:$M,Q$66,'List Data Aset BRA'!$O:$O,$B93)</f>
        <v>0</v>
      </c>
      <c r="R93" s="189">
        <f>COUNTIFS('List Data Aset BRA'!$B:$B,$A93,'List Data Aset BRA'!$M:$M,R$66,'List Data Aset BRA'!$O:$O,$B93)</f>
        <v>0</v>
      </c>
    </row>
    <row r="94">
      <c r="A94" s="211" t="s">
        <v>873</v>
      </c>
      <c r="B94" s="48" t="s">
        <v>85</v>
      </c>
      <c r="C94" s="189">
        <f>COUNTIFS('List Data Aset BRA'!$B:$B,$A94,'List Data Aset BRA'!$M:$M,C$66,'List Data Aset BRA'!$O:$O,$B94)</f>
        <v>0</v>
      </c>
      <c r="D94" s="189">
        <f>COUNTIFS('List Data Aset BRA'!$B:$B,$A94,'List Data Aset BRA'!$M:$M,D$66,'List Data Aset BRA'!$O:$O,$B94)</f>
        <v>0</v>
      </c>
      <c r="E94" s="189">
        <f>COUNTIFS('List Data Aset BRA'!$B:$B,$A94,'List Data Aset BRA'!$M:$M,E$66,'List Data Aset BRA'!$O:$O,$B94)</f>
        <v>0</v>
      </c>
      <c r="F94" s="189">
        <f>COUNTIFS('List Data Aset BRA'!$B:$B,$A94,'List Data Aset BRA'!$M:$M,F$66,'List Data Aset BRA'!$O:$O,$B94)</f>
        <v>0</v>
      </c>
      <c r="G94" s="189">
        <f>COUNTIFS('List Data Aset BRA'!$B:$B,$A94,'List Data Aset BRA'!$M:$M,G$66,'List Data Aset BRA'!$O:$O,$B94)</f>
        <v>0</v>
      </c>
      <c r="H94" s="189">
        <f>COUNTIFS('List Data Aset BRA'!$B:$B,$A94,'List Data Aset BRA'!$M:$M,H$66,'List Data Aset BRA'!$O:$O,$B94)</f>
        <v>0</v>
      </c>
      <c r="I94" s="189">
        <f>COUNTIFS('List Data Aset BRA'!$B:$B,$A94,'List Data Aset BRA'!$M:$M,I$66,'List Data Aset BRA'!$O:$O,$B94)</f>
        <v>0</v>
      </c>
      <c r="J94" s="189">
        <f>COUNTIFS('List Data Aset BRA'!$B:$B,$A94,'List Data Aset BRA'!$M:$M,J$66,'List Data Aset BRA'!$O:$O,$B94)</f>
        <v>0</v>
      </c>
      <c r="K94" s="189">
        <f>COUNTIFS('List Data Aset BRA'!$B:$B,$A94,'List Data Aset BRA'!$M:$M,K$66,'List Data Aset BRA'!$O:$O,$B94)</f>
        <v>0</v>
      </c>
      <c r="L94" s="189">
        <f>COUNTIFS('List Data Aset BRA'!$B:$B,$A94,'List Data Aset BRA'!$M:$M,L$66,'List Data Aset BRA'!$O:$O,$B94)</f>
        <v>0</v>
      </c>
      <c r="M94" s="189">
        <f>COUNTIFS('List Data Aset BRA'!$B:$B,$A94,'List Data Aset BRA'!$M:$M,M$66,'List Data Aset BRA'!$O:$O,$B94)</f>
        <v>0</v>
      </c>
      <c r="N94" s="189">
        <f>COUNTIFS('List Data Aset BRA'!$B:$B,$A94,'List Data Aset BRA'!$M:$M,N$66,'List Data Aset BRA'!$O:$O,$B94)</f>
        <v>0</v>
      </c>
      <c r="O94" s="189">
        <f>COUNTIFS('List Data Aset BRA'!$B:$B,$A94,'List Data Aset BRA'!$M:$M,O$66,'List Data Aset BRA'!$O:$O,$B94)</f>
        <v>0</v>
      </c>
      <c r="P94" s="189">
        <f>COUNTIFS('List Data Aset BRA'!$B:$B,$A94,'List Data Aset BRA'!$M:$M,P$66,'List Data Aset BRA'!$O:$O,$B94)</f>
        <v>0</v>
      </c>
      <c r="Q94" s="189">
        <f>COUNTIFS('List Data Aset BRA'!$B:$B,$A94,'List Data Aset BRA'!$M:$M,Q$66,'List Data Aset BRA'!$O:$O,$B94)</f>
        <v>0</v>
      </c>
      <c r="R94" s="189">
        <f>COUNTIFS('List Data Aset BRA'!$B:$B,$A94,'List Data Aset BRA'!$M:$M,R$66,'List Data Aset BRA'!$O:$O,$B94)</f>
        <v>0</v>
      </c>
    </row>
    <row r="95">
      <c r="A95" s="211" t="s">
        <v>878</v>
      </c>
      <c r="B95" s="48" t="s">
        <v>132</v>
      </c>
      <c r="C95" s="189">
        <f>COUNTIFS('List Data Aset BRA'!$B:$B,$A95,'List Data Aset BRA'!$M:$M,C$66,'List Data Aset BRA'!$O:$O,$B95)</f>
        <v>0</v>
      </c>
      <c r="D95" s="189">
        <f>COUNTIFS('List Data Aset BRA'!$B:$B,$A95,'List Data Aset BRA'!$M:$M,D$66,'List Data Aset BRA'!$O:$O,$B95)</f>
        <v>0</v>
      </c>
      <c r="E95" s="190">
        <f>COUNTIFS('List Data Aset BRA'!$B:$B,$A95,'List Data Aset BRA'!$M:$M,E$66,'List Data Aset BRA'!$O:$O,$B95)</f>
        <v>1</v>
      </c>
      <c r="F95" s="189">
        <f>COUNTIFS('List Data Aset BRA'!$B:$B,$A95,'List Data Aset BRA'!$M:$M,F$66,'List Data Aset BRA'!$O:$O,$B95)</f>
        <v>0</v>
      </c>
      <c r="G95" s="189">
        <f>COUNTIFS('List Data Aset BRA'!$B:$B,$A95,'List Data Aset BRA'!$M:$M,G$66,'List Data Aset BRA'!$O:$O,$B95)</f>
        <v>0</v>
      </c>
      <c r="H95" s="189">
        <f>COUNTIFS('List Data Aset BRA'!$B:$B,$A95,'List Data Aset BRA'!$M:$M,H$66,'List Data Aset BRA'!$O:$O,$B95)</f>
        <v>0</v>
      </c>
      <c r="I95" s="189">
        <f>COUNTIFS('List Data Aset BRA'!$B:$B,$A95,'List Data Aset BRA'!$M:$M,I$66,'List Data Aset BRA'!$O:$O,$B95)</f>
        <v>0</v>
      </c>
      <c r="J95" s="189">
        <f>COUNTIFS('List Data Aset BRA'!$B:$B,$A95,'List Data Aset BRA'!$M:$M,J$66,'List Data Aset BRA'!$O:$O,$B95)</f>
        <v>0</v>
      </c>
      <c r="K95" s="189">
        <f>COUNTIFS('List Data Aset BRA'!$B:$B,$A95,'List Data Aset BRA'!$M:$M,K$66,'List Data Aset BRA'!$O:$O,$B95)</f>
        <v>0</v>
      </c>
      <c r="L95" s="189">
        <f>COUNTIFS('List Data Aset BRA'!$B:$B,$A95,'List Data Aset BRA'!$M:$M,L$66,'List Data Aset BRA'!$O:$O,$B95)</f>
        <v>0</v>
      </c>
      <c r="M95" s="189">
        <f>COUNTIFS('List Data Aset BRA'!$B:$B,$A95,'List Data Aset BRA'!$M:$M,M$66,'List Data Aset BRA'!$O:$O,$B95)</f>
        <v>0</v>
      </c>
      <c r="N95" s="189">
        <f>COUNTIFS('List Data Aset BRA'!$B:$B,$A95,'List Data Aset BRA'!$M:$M,N$66,'List Data Aset BRA'!$O:$O,$B95)</f>
        <v>0</v>
      </c>
      <c r="O95" s="189">
        <f>COUNTIFS('List Data Aset BRA'!$B:$B,$A95,'List Data Aset BRA'!$M:$M,O$66,'List Data Aset BRA'!$O:$O,$B95)</f>
        <v>0</v>
      </c>
      <c r="P95" s="189">
        <f>COUNTIFS('List Data Aset BRA'!$B:$B,$A95,'List Data Aset BRA'!$M:$M,P$66,'List Data Aset BRA'!$O:$O,$B95)</f>
        <v>0</v>
      </c>
      <c r="Q95" s="189">
        <f>COUNTIFS('List Data Aset BRA'!$B:$B,$A95,'List Data Aset BRA'!$M:$M,Q$66,'List Data Aset BRA'!$O:$O,$B95)</f>
        <v>0</v>
      </c>
      <c r="R95" s="189">
        <f>COUNTIFS('List Data Aset BRA'!$B:$B,$A95,'List Data Aset BRA'!$M:$M,R$66,'List Data Aset BRA'!$O:$O,$B95)</f>
        <v>0</v>
      </c>
    </row>
    <row r="96">
      <c r="A96" s="211" t="s">
        <v>878</v>
      </c>
      <c r="B96" s="48" t="s">
        <v>85</v>
      </c>
      <c r="C96" s="189">
        <f>COUNTIFS('List Data Aset BRA'!$B:$B,$A96,'List Data Aset BRA'!$M:$M,C$66,'List Data Aset BRA'!$O:$O,$B96)</f>
        <v>0</v>
      </c>
      <c r="D96" s="189">
        <f>COUNTIFS('List Data Aset BRA'!$B:$B,$A96,'List Data Aset BRA'!$M:$M,D$66,'List Data Aset BRA'!$O:$O,$B96)</f>
        <v>0</v>
      </c>
      <c r="E96" s="189">
        <f>COUNTIFS('List Data Aset BRA'!$B:$B,$A96,'List Data Aset BRA'!$M:$M,E$66,'List Data Aset BRA'!$O:$O,$B96)</f>
        <v>1</v>
      </c>
      <c r="F96" s="189">
        <f>COUNTIFS('List Data Aset BRA'!$B:$B,$A96,'List Data Aset BRA'!$M:$M,F$66,'List Data Aset BRA'!$O:$O,$B96)</f>
        <v>0</v>
      </c>
      <c r="G96" s="189">
        <f>COUNTIFS('List Data Aset BRA'!$B:$B,$A96,'List Data Aset BRA'!$M:$M,G$66,'List Data Aset BRA'!$O:$O,$B96)</f>
        <v>0</v>
      </c>
      <c r="H96" s="189">
        <f>COUNTIFS('List Data Aset BRA'!$B:$B,$A96,'List Data Aset BRA'!$M:$M,H$66,'List Data Aset BRA'!$O:$O,$B96)</f>
        <v>0</v>
      </c>
      <c r="I96" s="189">
        <f>COUNTIFS('List Data Aset BRA'!$B:$B,$A96,'List Data Aset BRA'!$M:$M,I$66,'List Data Aset BRA'!$O:$O,$B96)</f>
        <v>0</v>
      </c>
      <c r="J96" s="205">
        <f>COUNTIFS('List Data Aset BRA'!$B:$B,$A96,'List Data Aset BRA'!$M:$M,J$66,'List Data Aset BRA'!$O:$O,$B96)</f>
        <v>1</v>
      </c>
      <c r="K96" s="189">
        <f>COUNTIFS('List Data Aset BRA'!$B:$B,$A96,'List Data Aset BRA'!$M:$M,K$66,'List Data Aset BRA'!$O:$O,$B96)</f>
        <v>0</v>
      </c>
      <c r="L96" s="189">
        <f>COUNTIFS('List Data Aset BRA'!$B:$B,$A96,'List Data Aset BRA'!$M:$M,L$66,'List Data Aset BRA'!$O:$O,$B96)</f>
        <v>0</v>
      </c>
      <c r="M96" s="189">
        <f>COUNTIFS('List Data Aset BRA'!$B:$B,$A96,'List Data Aset BRA'!$M:$M,M$66,'List Data Aset BRA'!$O:$O,$B96)</f>
        <v>0</v>
      </c>
      <c r="N96" s="189">
        <f>COUNTIFS('List Data Aset BRA'!$B:$B,$A96,'List Data Aset BRA'!$M:$M,N$66,'List Data Aset BRA'!$O:$O,$B96)</f>
        <v>0</v>
      </c>
      <c r="O96" s="189">
        <f>COUNTIFS('List Data Aset BRA'!$B:$B,$A96,'List Data Aset BRA'!$M:$M,O$66,'List Data Aset BRA'!$O:$O,$B96)</f>
        <v>0</v>
      </c>
      <c r="P96" s="189">
        <f>COUNTIFS('List Data Aset BRA'!$B:$B,$A96,'List Data Aset BRA'!$M:$M,P$66,'List Data Aset BRA'!$O:$O,$B96)</f>
        <v>0</v>
      </c>
      <c r="Q96" s="189">
        <f>COUNTIFS('List Data Aset BRA'!$B:$B,$A96,'List Data Aset BRA'!$M:$M,Q$66,'List Data Aset BRA'!$O:$O,$B96)</f>
        <v>0</v>
      </c>
      <c r="R96" s="189">
        <f>COUNTIFS('List Data Aset BRA'!$B:$B,$A96,'List Data Aset BRA'!$M:$M,R$66,'List Data Aset BRA'!$O:$O,$B96)</f>
        <v>0</v>
      </c>
    </row>
    <row r="97">
      <c r="A97" s="202" t="s">
        <v>277</v>
      </c>
      <c r="B97" s="48" t="s">
        <v>132</v>
      </c>
      <c r="C97" s="189">
        <f>COUNTIFS('List Data Aset BRA'!$B:$B,$A97,'List Data Aset BRA'!$M:$M,C$66,'List Data Aset BRA'!$O:$O,$B97)</f>
        <v>0</v>
      </c>
      <c r="D97" s="189">
        <f>COUNTIFS('List Data Aset BRA'!$B:$B,$A97,'List Data Aset BRA'!$M:$M,D$66,'List Data Aset BRA'!$O:$O,$B97)</f>
        <v>0</v>
      </c>
      <c r="E97" s="190">
        <f>COUNTIFS('List Data Aset BRA'!$B:$B,$A97,'List Data Aset BRA'!$M:$M,E$66,'List Data Aset BRA'!$O:$O,$B97)</f>
        <v>1</v>
      </c>
      <c r="F97" s="189">
        <f>COUNTIFS('List Data Aset BRA'!$B:$B,$A97,'List Data Aset BRA'!$M:$M,F$66,'List Data Aset BRA'!$O:$O,$B97)</f>
        <v>0</v>
      </c>
      <c r="G97" s="189">
        <f>COUNTIFS('List Data Aset BRA'!$B:$B,$A97,'List Data Aset BRA'!$M:$M,G$66,'List Data Aset BRA'!$O:$O,$B97)</f>
        <v>0</v>
      </c>
      <c r="H97" s="189">
        <f>COUNTIFS('List Data Aset BRA'!$B:$B,$A97,'List Data Aset BRA'!$M:$M,H$66,'List Data Aset BRA'!$O:$O,$B97)</f>
        <v>0</v>
      </c>
      <c r="I97" s="189">
        <f>COUNTIFS('List Data Aset BRA'!$B:$B,$A97,'List Data Aset BRA'!$M:$M,I$66,'List Data Aset BRA'!$O:$O,$B97)</f>
        <v>0</v>
      </c>
      <c r="J97" s="189">
        <f>COUNTIFS('List Data Aset BRA'!$B:$B,$A97,'List Data Aset BRA'!$M:$M,J$66,'List Data Aset BRA'!$O:$O,$B97)</f>
        <v>0</v>
      </c>
      <c r="K97" s="191">
        <f>COUNTIFS('List Data Aset BRA'!$B:$B,$A97,'List Data Aset BRA'!$M:$M,K$66,'List Data Aset BRA'!$O:$O,$B97)</f>
        <v>4</v>
      </c>
      <c r="L97" s="189">
        <f>COUNTIFS('List Data Aset BRA'!$B:$B,$A97,'List Data Aset BRA'!$M:$M,L$66,'List Data Aset BRA'!$O:$O,$B97)</f>
        <v>0</v>
      </c>
      <c r="M97" s="189">
        <f>COUNTIFS('List Data Aset BRA'!$B:$B,$A97,'List Data Aset BRA'!$M:$M,M$66,'List Data Aset BRA'!$O:$O,$B97)</f>
        <v>0</v>
      </c>
      <c r="N97" s="189">
        <f>COUNTIFS('List Data Aset BRA'!$B:$B,$A97,'List Data Aset BRA'!$M:$M,N$66,'List Data Aset BRA'!$O:$O,$B97)</f>
        <v>0</v>
      </c>
      <c r="O97" s="189">
        <f>COUNTIFS('List Data Aset BRA'!$B:$B,$A97,'List Data Aset BRA'!$M:$M,O$66,'List Data Aset BRA'!$O:$O,$B97)</f>
        <v>0</v>
      </c>
      <c r="P97" s="189">
        <f>COUNTIFS('List Data Aset BRA'!$B:$B,$A97,'List Data Aset BRA'!$M:$M,P$66,'List Data Aset BRA'!$O:$O,$B97)</f>
        <v>0</v>
      </c>
      <c r="Q97" s="189">
        <f>COUNTIFS('List Data Aset BRA'!$B:$B,$A97,'List Data Aset BRA'!$M:$M,Q$66,'List Data Aset BRA'!$O:$O,$B97)</f>
        <v>0</v>
      </c>
      <c r="R97" s="611">
        <f>COUNTIFS('List Data Aset BRA'!$B:$B,$A97,'List Data Aset BRA'!$M:$M,R$66,'List Data Aset BRA'!$O:$O,$B97)</f>
        <v>1</v>
      </c>
    </row>
    <row r="98">
      <c r="A98" s="202" t="s">
        <v>277</v>
      </c>
      <c r="B98" s="48" t="s">
        <v>85</v>
      </c>
      <c r="C98" s="189">
        <f>COUNTIFS('List Data Aset BRA'!$B:$B,$A98,'List Data Aset BRA'!$M:$M,C$66,'List Data Aset BRA'!$O:$O,$B98)</f>
        <v>0</v>
      </c>
      <c r="D98" s="189">
        <f>COUNTIFS('List Data Aset BRA'!$B:$B,$A98,'List Data Aset BRA'!$M:$M,D$66,'List Data Aset BRA'!$O:$O,$B98)</f>
        <v>0</v>
      </c>
      <c r="E98" s="189">
        <f>COUNTIFS('List Data Aset BRA'!$B:$B,$A98,'List Data Aset BRA'!$M:$M,E$66,'List Data Aset BRA'!$O:$O,$B98)</f>
        <v>0</v>
      </c>
      <c r="F98" s="189">
        <f>COUNTIFS('List Data Aset BRA'!$B:$B,$A98,'List Data Aset BRA'!$M:$M,F$66,'List Data Aset BRA'!$O:$O,$B98)</f>
        <v>0</v>
      </c>
      <c r="G98" s="189">
        <f>COUNTIFS('List Data Aset BRA'!$B:$B,$A98,'List Data Aset BRA'!$M:$M,G$66,'List Data Aset BRA'!$O:$O,$B98)</f>
        <v>0</v>
      </c>
      <c r="H98" s="189">
        <f>COUNTIFS('List Data Aset BRA'!$B:$B,$A98,'List Data Aset BRA'!$M:$M,H$66,'List Data Aset BRA'!$O:$O,$B98)</f>
        <v>0</v>
      </c>
      <c r="I98" s="189">
        <f>COUNTIFS('List Data Aset BRA'!$B:$B,$A98,'List Data Aset BRA'!$M:$M,I$66,'List Data Aset BRA'!$O:$O,$B98)</f>
        <v>0</v>
      </c>
      <c r="J98" s="189">
        <f>COUNTIFS('List Data Aset BRA'!$B:$B,$A98,'List Data Aset BRA'!$M:$M,J$66,'List Data Aset BRA'!$O:$O,$B98)</f>
        <v>0</v>
      </c>
      <c r="K98" s="189">
        <f>COUNTIFS('List Data Aset BRA'!$B:$B,$A98,'List Data Aset BRA'!$M:$M,K$66,'List Data Aset BRA'!$O:$O,$B98)</f>
        <v>0</v>
      </c>
      <c r="L98" s="189">
        <f>COUNTIFS('List Data Aset BRA'!$B:$B,$A98,'List Data Aset BRA'!$M:$M,L$66,'List Data Aset BRA'!$O:$O,$B98)</f>
        <v>0</v>
      </c>
      <c r="M98" s="189">
        <f>COUNTIFS('List Data Aset BRA'!$B:$B,$A98,'List Data Aset BRA'!$M:$M,M$66,'List Data Aset BRA'!$O:$O,$B98)</f>
        <v>0</v>
      </c>
      <c r="N98" s="189">
        <f>COUNTIFS('List Data Aset BRA'!$B:$B,$A98,'List Data Aset BRA'!$M:$M,N$66,'List Data Aset BRA'!$O:$O,$B98)</f>
        <v>0</v>
      </c>
      <c r="O98" s="189">
        <f>COUNTIFS('List Data Aset BRA'!$B:$B,$A98,'List Data Aset BRA'!$M:$M,O$66,'List Data Aset BRA'!$O:$O,$B98)</f>
        <v>0</v>
      </c>
      <c r="P98" s="189">
        <f>COUNTIFS('List Data Aset BRA'!$B:$B,$A98,'List Data Aset BRA'!$M:$M,P$66,'List Data Aset BRA'!$O:$O,$B98)</f>
        <v>0</v>
      </c>
      <c r="Q98" s="189">
        <f>COUNTIFS('List Data Aset BRA'!$B:$B,$A98,'List Data Aset BRA'!$M:$M,Q$66,'List Data Aset BRA'!$O:$O,$B98)</f>
        <v>0</v>
      </c>
      <c r="R98" s="189">
        <f>COUNTIFS('List Data Aset BRA'!$B:$B,$A98,'List Data Aset BRA'!$M:$M,R$66,'List Data Aset BRA'!$O:$O,$B98)</f>
        <v>0</v>
      </c>
    </row>
    <row r="99">
      <c r="A99" s="165" t="s">
        <v>278</v>
      </c>
      <c r="B99" s="48" t="s">
        <v>132</v>
      </c>
      <c r="C99" s="189">
        <f>COUNTIFS('List Data Aset BRA'!$B:$B,$A99,'List Data Aset BRA'!$M:$M,C$66,'List Data Aset BRA'!$O:$O,$B99)</f>
        <v>0</v>
      </c>
      <c r="D99" s="189">
        <f>COUNTIFS('List Data Aset BRA'!$B:$B,$A99,'List Data Aset BRA'!$M:$M,D$66,'List Data Aset BRA'!$O:$O,$B99)</f>
        <v>0</v>
      </c>
      <c r="E99" s="190">
        <f>COUNTIFS('List Data Aset BRA'!$B:$B,$A99,'List Data Aset BRA'!$M:$M,E$66,'List Data Aset BRA'!$O:$O,$B99)</f>
        <v>1</v>
      </c>
      <c r="F99" s="189">
        <f>COUNTIFS('List Data Aset BRA'!$B:$B,$A99,'List Data Aset BRA'!$M:$M,F$66,'List Data Aset BRA'!$O:$O,$B99)</f>
        <v>0</v>
      </c>
      <c r="G99" s="189">
        <f>COUNTIFS('List Data Aset BRA'!$B:$B,$A99,'List Data Aset BRA'!$M:$M,G$66,'List Data Aset BRA'!$O:$O,$B99)</f>
        <v>0</v>
      </c>
      <c r="H99" s="189">
        <f>COUNTIFS('List Data Aset BRA'!$B:$B,$A99,'List Data Aset BRA'!$M:$M,H$66,'List Data Aset BRA'!$O:$O,$B99)</f>
        <v>0</v>
      </c>
      <c r="I99" s="189">
        <f>COUNTIFS('List Data Aset BRA'!$B:$B,$A99,'List Data Aset BRA'!$M:$M,I$66,'List Data Aset BRA'!$O:$O,$B99)</f>
        <v>0</v>
      </c>
      <c r="J99" s="189">
        <f>COUNTIFS('List Data Aset BRA'!$B:$B,$A99,'List Data Aset BRA'!$M:$M,J$66,'List Data Aset BRA'!$O:$O,$B99)</f>
        <v>0</v>
      </c>
      <c r="K99" s="189">
        <f>COUNTIFS('List Data Aset BRA'!$B:$B,$A99,'List Data Aset BRA'!$M:$M,K$66,'List Data Aset BRA'!$O:$O,$B99)</f>
        <v>0</v>
      </c>
      <c r="L99" s="189">
        <f>COUNTIFS('List Data Aset BRA'!$B:$B,$A99,'List Data Aset BRA'!$M:$M,L$66,'List Data Aset BRA'!$O:$O,$B99)</f>
        <v>0</v>
      </c>
      <c r="M99" s="189">
        <f>COUNTIFS('List Data Aset BRA'!$B:$B,$A99,'List Data Aset BRA'!$M:$M,M$66,'List Data Aset BRA'!$O:$O,$B99)</f>
        <v>0</v>
      </c>
      <c r="N99" s="189">
        <f>COUNTIFS('List Data Aset BRA'!$B:$B,$A99,'List Data Aset BRA'!$M:$M,N$66,'List Data Aset BRA'!$O:$O,$B99)</f>
        <v>0</v>
      </c>
      <c r="O99" s="189">
        <f>COUNTIFS('List Data Aset BRA'!$B:$B,$A99,'List Data Aset BRA'!$M:$M,O$66,'List Data Aset BRA'!$O:$O,$B99)</f>
        <v>0</v>
      </c>
      <c r="P99" s="189">
        <f>COUNTIFS('List Data Aset BRA'!$B:$B,$A99,'List Data Aset BRA'!$M:$M,P$66,'List Data Aset BRA'!$O:$O,$B99)</f>
        <v>0</v>
      </c>
      <c r="Q99" s="189">
        <f>COUNTIFS('List Data Aset BRA'!$B:$B,$A99,'List Data Aset BRA'!$M:$M,Q$66,'List Data Aset BRA'!$O:$O,$B99)</f>
        <v>0</v>
      </c>
      <c r="R99" s="189">
        <f>COUNTIFS('List Data Aset BRA'!$B:$B,$A99,'List Data Aset BRA'!$M:$M,R$66,'List Data Aset BRA'!$O:$O,$B99)</f>
        <v>0</v>
      </c>
    </row>
    <row r="100">
      <c r="A100" s="165" t="s">
        <v>278</v>
      </c>
      <c r="B100" s="48" t="s">
        <v>85</v>
      </c>
      <c r="C100" s="189">
        <f>COUNTIFS('List Data Aset BRA'!$B:$B,$A100,'List Data Aset BRA'!$M:$M,C$66,'List Data Aset BRA'!$O:$O,$B100)</f>
        <v>0</v>
      </c>
      <c r="D100" s="189">
        <f>COUNTIFS('List Data Aset BRA'!$B:$B,$A100,'List Data Aset BRA'!$M:$M,D$66,'List Data Aset BRA'!$O:$O,$B100)</f>
        <v>0</v>
      </c>
      <c r="E100" s="189">
        <f>COUNTIFS('List Data Aset BRA'!$B:$B,$A100,'List Data Aset BRA'!$M:$M,E$66,'List Data Aset BRA'!$O:$O,$B100)</f>
        <v>0</v>
      </c>
      <c r="F100" s="189">
        <f>COUNTIFS('List Data Aset BRA'!$B:$B,$A100,'List Data Aset BRA'!$M:$M,F$66,'List Data Aset BRA'!$O:$O,$B100)</f>
        <v>0</v>
      </c>
      <c r="G100" s="189">
        <f>COUNTIFS('List Data Aset BRA'!$B:$B,$A100,'List Data Aset BRA'!$M:$M,G$66,'List Data Aset BRA'!$O:$O,$B100)</f>
        <v>0</v>
      </c>
      <c r="H100" s="189">
        <f>COUNTIFS('List Data Aset BRA'!$B:$B,$A100,'List Data Aset BRA'!$M:$M,H$66,'List Data Aset BRA'!$O:$O,$B100)</f>
        <v>0</v>
      </c>
      <c r="I100" s="189">
        <f>COUNTIFS('List Data Aset BRA'!$B:$B,$A100,'List Data Aset BRA'!$M:$M,I$66,'List Data Aset BRA'!$O:$O,$B100)</f>
        <v>0</v>
      </c>
      <c r="J100" s="189">
        <f>COUNTIFS('List Data Aset BRA'!$B:$B,$A100,'List Data Aset BRA'!$M:$M,J$66,'List Data Aset BRA'!$O:$O,$B100)</f>
        <v>0</v>
      </c>
      <c r="K100" s="189">
        <f>COUNTIFS('List Data Aset BRA'!$B:$B,$A100,'List Data Aset BRA'!$M:$M,K$66,'List Data Aset BRA'!$O:$O,$B100)</f>
        <v>0</v>
      </c>
      <c r="L100" s="189">
        <f>COUNTIFS('List Data Aset BRA'!$B:$B,$A100,'List Data Aset BRA'!$M:$M,L$66,'List Data Aset BRA'!$O:$O,$B100)</f>
        <v>0</v>
      </c>
      <c r="M100" s="189">
        <f>COUNTIFS('List Data Aset BRA'!$B:$B,$A100,'List Data Aset BRA'!$M:$M,M$66,'List Data Aset BRA'!$O:$O,$B100)</f>
        <v>0</v>
      </c>
      <c r="N100" s="189">
        <f>COUNTIFS('List Data Aset BRA'!$B:$B,$A100,'List Data Aset BRA'!$M:$M,N$66,'List Data Aset BRA'!$O:$O,$B100)</f>
        <v>0</v>
      </c>
      <c r="O100" s="189">
        <f>COUNTIFS('List Data Aset BRA'!$B:$B,$A100,'List Data Aset BRA'!$M:$M,O$66,'List Data Aset BRA'!$O:$O,$B100)</f>
        <v>0</v>
      </c>
      <c r="P100" s="189">
        <f>COUNTIFS('List Data Aset BRA'!$B:$B,$A100,'List Data Aset BRA'!$M:$M,P$66,'List Data Aset BRA'!$O:$O,$B100)</f>
        <v>0</v>
      </c>
      <c r="Q100" s="189">
        <f>COUNTIFS('List Data Aset BRA'!$B:$B,$A100,'List Data Aset BRA'!$M:$M,Q$66,'List Data Aset BRA'!$O:$O,$B100)</f>
        <v>0</v>
      </c>
      <c r="R100" s="189">
        <f>COUNTIFS('List Data Aset BRA'!$B:$B,$A100,'List Data Aset BRA'!$M:$M,R$66,'List Data Aset BRA'!$O:$O,$B100)</f>
        <v>0</v>
      </c>
    </row>
    <row r="101">
      <c r="A101" s="202" t="s">
        <v>920</v>
      </c>
      <c r="B101" s="48" t="s">
        <v>132</v>
      </c>
      <c r="C101" s="189">
        <f>COUNTIFS('List Data Aset BRA'!$B:$B,$A101,'List Data Aset BRA'!$M:$M,C$66,'List Data Aset BRA'!$O:$O,$B101)</f>
        <v>0</v>
      </c>
      <c r="D101" s="189">
        <f>COUNTIFS('List Data Aset BRA'!$B:$B,$A101,'List Data Aset BRA'!$M:$M,D$66,'List Data Aset BRA'!$O:$O,$B101)</f>
        <v>0</v>
      </c>
      <c r="E101" s="189">
        <f>COUNTIFS('List Data Aset BRA'!$B:$B,$A101,'List Data Aset BRA'!$M:$M,E$66,'List Data Aset BRA'!$O:$O,$B101)</f>
        <v>0</v>
      </c>
      <c r="F101" s="189">
        <f>COUNTIFS('List Data Aset BRA'!$B:$B,$A101,'List Data Aset BRA'!$M:$M,F$66,'List Data Aset BRA'!$O:$O,$B101)</f>
        <v>0</v>
      </c>
      <c r="G101" s="189">
        <f>COUNTIFS('List Data Aset BRA'!$B:$B,$A101,'List Data Aset BRA'!$M:$M,G$66,'List Data Aset BRA'!$O:$O,$B101)</f>
        <v>0</v>
      </c>
      <c r="H101" s="189">
        <f>COUNTIFS('List Data Aset BRA'!$B:$B,$A101,'List Data Aset BRA'!$M:$M,H$66,'List Data Aset BRA'!$O:$O,$B101)</f>
        <v>0</v>
      </c>
      <c r="I101" s="359">
        <f>COUNTIFS('List Data Aset BRA'!$B:$B,$A101,'List Data Aset BRA'!$M:$M,I$66,'List Data Aset BRA'!$O:$O,$B101)</f>
        <v>6</v>
      </c>
      <c r="J101" s="189">
        <f>COUNTIFS('List Data Aset BRA'!$B:$B,$A101,'List Data Aset BRA'!$M:$M,J$66,'List Data Aset BRA'!$O:$O,$B101)</f>
        <v>0</v>
      </c>
      <c r="K101" s="189">
        <f>COUNTIFS('List Data Aset BRA'!$B:$B,$A101,'List Data Aset BRA'!$M:$M,K$66,'List Data Aset BRA'!$O:$O,$B101)</f>
        <v>0</v>
      </c>
      <c r="L101" s="189">
        <f>COUNTIFS('List Data Aset BRA'!$B:$B,$A101,'List Data Aset BRA'!$M:$M,L$66,'List Data Aset BRA'!$O:$O,$B101)</f>
        <v>0</v>
      </c>
      <c r="M101" s="189">
        <f>COUNTIFS('List Data Aset BRA'!$B:$B,$A101,'List Data Aset BRA'!$M:$M,M$66,'List Data Aset BRA'!$O:$O,$B101)</f>
        <v>0</v>
      </c>
      <c r="N101" s="189">
        <f>COUNTIFS('List Data Aset BRA'!$B:$B,$A101,'List Data Aset BRA'!$M:$M,N$66,'List Data Aset BRA'!$O:$O,$B101)</f>
        <v>0</v>
      </c>
      <c r="O101" s="189">
        <f>COUNTIFS('List Data Aset BRA'!$B:$B,$A101,'List Data Aset BRA'!$M:$M,O$66,'List Data Aset BRA'!$O:$O,$B101)</f>
        <v>0</v>
      </c>
      <c r="P101" s="189">
        <f>COUNTIFS('List Data Aset BRA'!$B:$B,$A101,'List Data Aset BRA'!$M:$M,P$66,'List Data Aset BRA'!$O:$O,$B101)</f>
        <v>0</v>
      </c>
      <c r="Q101" s="189">
        <f>COUNTIFS('List Data Aset BRA'!$B:$B,$A101,'List Data Aset BRA'!$M:$M,Q$66,'List Data Aset BRA'!$O:$O,$B101)</f>
        <v>0</v>
      </c>
      <c r="R101" s="189">
        <f>COUNTIFS('List Data Aset BRA'!$B:$B,$A101,'List Data Aset BRA'!$M:$M,R$66,'List Data Aset BRA'!$O:$O,$B101)</f>
        <v>0</v>
      </c>
    </row>
    <row r="102">
      <c r="A102" s="202" t="s">
        <v>920</v>
      </c>
      <c r="B102" s="48" t="s">
        <v>85</v>
      </c>
      <c r="C102" s="189">
        <f>COUNTIFS('List Data Aset BRA'!$B:$B,$A102,'List Data Aset BRA'!$M:$M,C$66,'List Data Aset BRA'!$O:$O,$B102)</f>
        <v>0</v>
      </c>
      <c r="D102" s="189">
        <f>COUNTIFS('List Data Aset BRA'!$B:$B,$A102,'List Data Aset BRA'!$M:$M,D$66,'List Data Aset BRA'!$O:$O,$B102)</f>
        <v>0</v>
      </c>
      <c r="E102" s="189">
        <f>COUNTIFS('List Data Aset BRA'!$B:$B,$A102,'List Data Aset BRA'!$M:$M,E$66,'List Data Aset BRA'!$O:$O,$B102)</f>
        <v>0</v>
      </c>
      <c r="F102" s="189">
        <f>COUNTIFS('List Data Aset BRA'!$B:$B,$A102,'List Data Aset BRA'!$M:$M,F$66,'List Data Aset BRA'!$O:$O,$B102)</f>
        <v>0</v>
      </c>
      <c r="G102" s="189">
        <f>COUNTIFS('List Data Aset BRA'!$B:$B,$A102,'List Data Aset BRA'!$M:$M,G$66,'List Data Aset BRA'!$O:$O,$B102)</f>
        <v>0</v>
      </c>
      <c r="H102" s="189">
        <f>COUNTIFS('List Data Aset BRA'!$B:$B,$A102,'List Data Aset BRA'!$M:$M,H$66,'List Data Aset BRA'!$O:$O,$B102)</f>
        <v>0</v>
      </c>
      <c r="I102" s="189">
        <f>COUNTIFS('List Data Aset BRA'!$B:$B,$A102,'List Data Aset BRA'!$M:$M,I$66,'List Data Aset BRA'!$O:$O,$B102)</f>
        <v>0</v>
      </c>
      <c r="J102" s="189">
        <f>COUNTIFS('List Data Aset BRA'!$B:$B,$A102,'List Data Aset BRA'!$M:$M,J$66,'List Data Aset BRA'!$O:$O,$B102)</f>
        <v>0</v>
      </c>
      <c r="K102" s="189">
        <f>COUNTIFS('List Data Aset BRA'!$B:$B,$A102,'List Data Aset BRA'!$M:$M,K$66,'List Data Aset BRA'!$O:$O,$B102)</f>
        <v>0</v>
      </c>
      <c r="L102" s="189">
        <f>COUNTIFS('List Data Aset BRA'!$B:$B,$A102,'List Data Aset BRA'!$M:$M,L$66,'List Data Aset BRA'!$O:$O,$B102)</f>
        <v>0</v>
      </c>
      <c r="M102" s="189">
        <f>COUNTIFS('List Data Aset BRA'!$B:$B,$A102,'List Data Aset BRA'!$M:$M,M$66,'List Data Aset BRA'!$O:$O,$B102)</f>
        <v>0</v>
      </c>
      <c r="N102" s="189">
        <f>COUNTIFS('List Data Aset BRA'!$B:$B,$A102,'List Data Aset BRA'!$M:$M,N$66,'List Data Aset BRA'!$O:$O,$B102)</f>
        <v>0</v>
      </c>
      <c r="O102" s="189">
        <f>COUNTIFS('List Data Aset BRA'!$B:$B,$A102,'List Data Aset BRA'!$M:$M,O$66,'List Data Aset BRA'!$O:$O,$B102)</f>
        <v>0</v>
      </c>
      <c r="P102" s="189">
        <f>COUNTIFS('List Data Aset BRA'!$B:$B,$A102,'List Data Aset BRA'!$M:$M,P$66,'List Data Aset BRA'!$O:$O,$B102)</f>
        <v>0</v>
      </c>
      <c r="Q102" s="189">
        <f>COUNTIFS('List Data Aset BRA'!$B:$B,$A102,'List Data Aset BRA'!$M:$M,Q$66,'List Data Aset BRA'!$O:$O,$B102)</f>
        <v>0</v>
      </c>
      <c r="R102" s="189">
        <f>COUNTIFS('List Data Aset BRA'!$B:$B,$A102,'List Data Aset BRA'!$M:$M,R$66,'List Data Aset BRA'!$O:$O,$B102)</f>
        <v>0</v>
      </c>
    </row>
    <row r="103">
      <c r="A103" s="35" t="s">
        <v>931</v>
      </c>
      <c r="B103" s="48" t="s">
        <v>132</v>
      </c>
      <c r="C103" s="189">
        <f>COUNTIFS('List Data Aset BRA'!$B:$B,$A103,'List Data Aset BRA'!$M:$M,C$66,'List Data Aset BRA'!$O:$O,$B103)</f>
        <v>0</v>
      </c>
      <c r="D103" s="189">
        <f>COUNTIFS('List Data Aset BRA'!$B:$B,$A103,'List Data Aset BRA'!$M:$M,D$66,'List Data Aset BRA'!$O:$O,$B103)</f>
        <v>0</v>
      </c>
      <c r="E103" s="190">
        <f>COUNTIFS('List Data Aset BRA'!$B:$B,$A103,'List Data Aset BRA'!$M:$M,E$66,'List Data Aset BRA'!$O:$O,$B103)</f>
        <v>1</v>
      </c>
      <c r="F103" s="189">
        <f>COUNTIFS('List Data Aset BRA'!$B:$B,$A103,'List Data Aset BRA'!$M:$M,F$66,'List Data Aset BRA'!$O:$O,$B103)</f>
        <v>0</v>
      </c>
      <c r="G103" s="189">
        <f>COUNTIFS('List Data Aset BRA'!$B:$B,$A103,'List Data Aset BRA'!$M:$M,G$66,'List Data Aset BRA'!$O:$O,$B103)</f>
        <v>0</v>
      </c>
      <c r="H103" s="189">
        <f>COUNTIFS('List Data Aset BRA'!$B:$B,$A103,'List Data Aset BRA'!$M:$M,H$66,'List Data Aset BRA'!$O:$O,$B103)</f>
        <v>0</v>
      </c>
      <c r="I103" s="359">
        <f>COUNTIFS('List Data Aset BRA'!$B:$B,$A103,'List Data Aset BRA'!$M:$M,I$66,'List Data Aset BRA'!$O:$O,$B103)</f>
        <v>6</v>
      </c>
      <c r="J103" s="189">
        <f>COUNTIFS('List Data Aset BRA'!$B:$B,$A103,'List Data Aset BRA'!$M:$M,J$66,'List Data Aset BRA'!$O:$O,$B103)</f>
        <v>0</v>
      </c>
      <c r="K103" s="189">
        <f>COUNTIFS('List Data Aset BRA'!$B:$B,$A103,'List Data Aset BRA'!$M:$M,K$66,'List Data Aset BRA'!$O:$O,$B103)</f>
        <v>0</v>
      </c>
      <c r="L103" s="189">
        <f>COUNTIFS('List Data Aset BRA'!$B:$B,$A103,'List Data Aset BRA'!$M:$M,L$66,'List Data Aset BRA'!$O:$O,$B103)</f>
        <v>0</v>
      </c>
      <c r="M103" s="189">
        <f>COUNTIFS('List Data Aset BRA'!$B:$B,$A103,'List Data Aset BRA'!$M:$M,M$66,'List Data Aset BRA'!$O:$O,$B103)</f>
        <v>0</v>
      </c>
      <c r="N103" s="189">
        <f>COUNTIFS('List Data Aset BRA'!$B:$B,$A103,'List Data Aset BRA'!$M:$M,N$66,'List Data Aset BRA'!$O:$O,$B103)</f>
        <v>0</v>
      </c>
      <c r="O103" s="189">
        <f>COUNTIFS('List Data Aset BRA'!$B:$B,$A103,'List Data Aset BRA'!$M:$M,O$66,'List Data Aset BRA'!$O:$O,$B103)</f>
        <v>0</v>
      </c>
      <c r="P103" s="189">
        <f>COUNTIFS('List Data Aset BRA'!$B:$B,$A103,'List Data Aset BRA'!$M:$M,P$66,'List Data Aset BRA'!$O:$O,$B103)</f>
        <v>0</v>
      </c>
      <c r="Q103" s="189">
        <f>COUNTIFS('List Data Aset BRA'!$B:$B,$A103,'List Data Aset BRA'!$M:$M,Q$66,'List Data Aset BRA'!$O:$O,$B103)</f>
        <v>0</v>
      </c>
      <c r="R103" s="189">
        <f>COUNTIFS('List Data Aset BRA'!$B:$B,$A103,'List Data Aset BRA'!$M:$M,R$66,'List Data Aset BRA'!$O:$O,$B103)</f>
        <v>0</v>
      </c>
    </row>
    <row r="104">
      <c r="A104" s="35" t="s">
        <v>931</v>
      </c>
      <c r="B104" s="48" t="s">
        <v>85</v>
      </c>
      <c r="C104" s="189">
        <f>COUNTIFS('List Data Aset BRA'!$B:$B,$A104,'List Data Aset BRA'!$M:$M,C$66,'List Data Aset BRA'!$O:$O,$B104)</f>
        <v>0</v>
      </c>
      <c r="D104" s="189">
        <f>COUNTIFS('List Data Aset BRA'!$B:$B,$A104,'List Data Aset BRA'!$M:$M,D$66,'List Data Aset BRA'!$O:$O,$B104)</f>
        <v>0</v>
      </c>
      <c r="E104" s="189">
        <f>COUNTIFS('List Data Aset BRA'!$B:$B,$A104,'List Data Aset BRA'!$M:$M,E$66,'List Data Aset BRA'!$O:$O,$B104)</f>
        <v>0</v>
      </c>
      <c r="F104" s="189">
        <f>COUNTIFS('List Data Aset BRA'!$B:$B,$A104,'List Data Aset BRA'!$M:$M,F$66,'List Data Aset BRA'!$O:$O,$B104)</f>
        <v>0</v>
      </c>
      <c r="G104" s="189">
        <f>COUNTIFS('List Data Aset BRA'!$B:$B,$A104,'List Data Aset BRA'!$M:$M,G$66,'List Data Aset BRA'!$O:$O,$B104)</f>
        <v>0</v>
      </c>
      <c r="H104" s="189">
        <f>COUNTIFS('List Data Aset BRA'!$B:$B,$A104,'List Data Aset BRA'!$M:$M,H$66,'List Data Aset BRA'!$O:$O,$B104)</f>
        <v>0</v>
      </c>
      <c r="I104" s="189">
        <f>COUNTIFS('List Data Aset BRA'!$B:$B,$A104,'List Data Aset BRA'!$M:$M,I$66,'List Data Aset BRA'!$O:$O,$B104)</f>
        <v>0</v>
      </c>
      <c r="J104" s="189">
        <f>COUNTIFS('List Data Aset BRA'!$B:$B,$A104,'List Data Aset BRA'!$M:$M,J$66,'List Data Aset BRA'!$O:$O,$B104)</f>
        <v>0</v>
      </c>
      <c r="K104" s="189">
        <f>COUNTIFS('List Data Aset BRA'!$B:$B,$A104,'List Data Aset BRA'!$M:$M,K$66,'List Data Aset BRA'!$O:$O,$B104)</f>
        <v>0</v>
      </c>
      <c r="L104" s="189">
        <f>COUNTIFS('List Data Aset BRA'!$B:$B,$A104,'List Data Aset BRA'!$M:$M,L$66,'List Data Aset BRA'!$O:$O,$B104)</f>
        <v>0</v>
      </c>
      <c r="M104" s="189">
        <f>COUNTIFS('List Data Aset BRA'!$B:$B,$A104,'List Data Aset BRA'!$M:$M,M$66,'List Data Aset BRA'!$O:$O,$B104)</f>
        <v>0</v>
      </c>
      <c r="N104" s="189">
        <f>COUNTIFS('List Data Aset BRA'!$B:$B,$A104,'List Data Aset BRA'!$M:$M,N$66,'List Data Aset BRA'!$O:$O,$B104)</f>
        <v>0</v>
      </c>
      <c r="O104" s="189">
        <f>COUNTIFS('List Data Aset BRA'!$B:$B,$A104,'List Data Aset BRA'!$M:$M,O$66,'List Data Aset BRA'!$O:$O,$B104)</f>
        <v>0</v>
      </c>
      <c r="P104" s="189">
        <f>COUNTIFS('List Data Aset BRA'!$B:$B,$A104,'List Data Aset BRA'!$M:$M,P$66,'List Data Aset BRA'!$O:$O,$B104)</f>
        <v>0</v>
      </c>
      <c r="Q104" s="189">
        <f>COUNTIFS('List Data Aset BRA'!$B:$B,$A104,'List Data Aset BRA'!$M:$M,Q$66,'List Data Aset BRA'!$O:$O,$B104)</f>
        <v>0</v>
      </c>
      <c r="R104" s="189">
        <f>COUNTIFS('List Data Aset BRA'!$B:$B,$A104,'List Data Aset BRA'!$M:$M,R$66,'List Data Aset BRA'!$O:$O,$B104)</f>
        <v>0</v>
      </c>
    </row>
    <row r="105">
      <c r="A105" s="420" t="s">
        <v>962</v>
      </c>
      <c r="B105" s="48" t="s">
        <v>132</v>
      </c>
      <c r="C105" s="188">
        <f>COUNTIFS('List Data Aset BRA'!$B:$B,$A105,'List Data Aset BRA'!$M:$M,C$66,'List Data Aset BRA'!$O:$O,$B105)</f>
        <v>0</v>
      </c>
      <c r="D105" s="189">
        <f>COUNTIFS('List Data Aset BRA'!$B:$B,$A105,'List Data Aset BRA'!$M:$M,D$66,'List Data Aset BRA'!$O:$O,$B105)</f>
        <v>0</v>
      </c>
      <c r="E105" s="190">
        <f>COUNTIFS('List Data Aset BRA'!$B:$B,$A105,'List Data Aset BRA'!$M:$M,E$66,'List Data Aset BRA'!$O:$O,$B105)</f>
        <v>2</v>
      </c>
      <c r="F105" s="189">
        <f>COUNTIFS('List Data Aset BRA'!$B:$B,$A105,'List Data Aset BRA'!$M:$M,F$66,'List Data Aset BRA'!$O:$O,$B105)</f>
        <v>0</v>
      </c>
      <c r="G105" s="697">
        <f>COUNTIFS('List Data Aset BRA'!$B:$B,$A105,'List Data Aset BRA'!$M:$M,G$66,'List Data Aset BRA'!$O:$O,$B105)</f>
        <v>1</v>
      </c>
      <c r="H105" s="189">
        <f>COUNTIFS('List Data Aset BRA'!$B:$B,$A105,'List Data Aset BRA'!$M:$M,H$66,'List Data Aset BRA'!$O:$O,$B105)</f>
        <v>0</v>
      </c>
      <c r="I105" s="189">
        <f>COUNTIFS('List Data Aset BRA'!$B:$B,$A105,'List Data Aset BRA'!$M:$M,I$66,'List Data Aset BRA'!$O:$O,$B105)</f>
        <v>0</v>
      </c>
      <c r="J105" s="189">
        <f>COUNTIFS('List Data Aset BRA'!$B:$B,$A105,'List Data Aset BRA'!$M:$M,J$66,'List Data Aset BRA'!$O:$O,$B105)</f>
        <v>0</v>
      </c>
      <c r="K105" s="189">
        <f>COUNTIFS('List Data Aset BRA'!$B:$B,$A105,'List Data Aset BRA'!$M:$M,K$66,'List Data Aset BRA'!$O:$O,$B105)</f>
        <v>0</v>
      </c>
      <c r="L105" s="189">
        <f>COUNTIFS('List Data Aset BRA'!$B:$B,$A105,'List Data Aset BRA'!$M:$M,L$66,'List Data Aset BRA'!$O:$O,$B105)</f>
        <v>0</v>
      </c>
      <c r="M105" s="699">
        <f>COUNTIFS('List Data Aset BRA'!$B:$B,$A105,'List Data Aset BRA'!$M:$M,M$66,'List Data Aset BRA'!$O:$O,$B105)</f>
        <v>1</v>
      </c>
      <c r="N105" s="189">
        <f>COUNTIFS('List Data Aset BRA'!$B:$B,$A105,'List Data Aset BRA'!$M:$M,N$66,'List Data Aset BRA'!$O:$O,$B105)</f>
        <v>0</v>
      </c>
      <c r="O105" s="189">
        <f>COUNTIFS('List Data Aset BRA'!$B:$B,$A105,'List Data Aset BRA'!$M:$M,O$66,'List Data Aset BRA'!$O:$O,$B105)</f>
        <v>0</v>
      </c>
      <c r="P105" s="189">
        <f>COUNTIFS('List Data Aset BRA'!$B:$B,$A105,'List Data Aset BRA'!$M:$M,P$66,'List Data Aset BRA'!$O:$O,$B105)</f>
        <v>0</v>
      </c>
      <c r="Q105" s="189">
        <f>COUNTIFS('List Data Aset BRA'!$B:$B,$A105,'List Data Aset BRA'!$M:$M,Q$66,'List Data Aset BRA'!$O:$O,$B105)</f>
        <v>0</v>
      </c>
      <c r="R105" s="611">
        <f>COUNTIFS('List Data Aset BRA'!$B:$B,$A105,'List Data Aset BRA'!$M:$M,R$66,'List Data Aset BRA'!$O:$O,$B105)</f>
        <v>1</v>
      </c>
    </row>
    <row r="106">
      <c r="A106" s="420" t="s">
        <v>962</v>
      </c>
      <c r="B106" s="48" t="s">
        <v>85</v>
      </c>
      <c r="C106" s="189">
        <f>COUNTIFS('List Data Aset BRA'!$B:$B,$A106,'List Data Aset BRA'!$M:$M,C$66,'List Data Aset BRA'!$O:$O,$B106)</f>
        <v>0</v>
      </c>
      <c r="D106" s="189">
        <f>COUNTIFS('List Data Aset BRA'!$B:$B,$A106,'List Data Aset BRA'!$M:$M,D$66,'List Data Aset BRA'!$O:$O,$B106)</f>
        <v>0</v>
      </c>
      <c r="E106" s="189">
        <f>COUNTIFS('List Data Aset BRA'!$B:$B,$A106,'List Data Aset BRA'!$M:$M,E$66,'List Data Aset BRA'!$O:$O,$B106)</f>
        <v>0</v>
      </c>
      <c r="F106" s="189">
        <f>COUNTIFS('List Data Aset BRA'!$B:$B,$A106,'List Data Aset BRA'!$M:$M,F$66,'List Data Aset BRA'!$O:$O,$B106)</f>
        <v>0</v>
      </c>
      <c r="G106" s="189">
        <f>COUNTIFS('List Data Aset BRA'!$B:$B,$A106,'List Data Aset BRA'!$M:$M,G$66,'List Data Aset BRA'!$O:$O,$B106)</f>
        <v>0</v>
      </c>
      <c r="H106" s="189">
        <f>COUNTIFS('List Data Aset BRA'!$B:$B,$A106,'List Data Aset BRA'!$M:$M,H$66,'List Data Aset BRA'!$O:$O,$B106)</f>
        <v>0</v>
      </c>
      <c r="I106" s="189">
        <f>COUNTIFS('List Data Aset BRA'!$B:$B,$A106,'List Data Aset BRA'!$M:$M,I$66,'List Data Aset BRA'!$O:$O,$B106)</f>
        <v>0</v>
      </c>
      <c r="J106" s="189">
        <f>COUNTIFS('List Data Aset BRA'!$B:$B,$A106,'List Data Aset BRA'!$M:$M,J$66,'List Data Aset BRA'!$O:$O,$B106)</f>
        <v>0</v>
      </c>
      <c r="K106" s="189">
        <f>COUNTIFS('List Data Aset BRA'!$B:$B,$A106,'List Data Aset BRA'!$M:$M,K$66,'List Data Aset BRA'!$O:$O,$B106)</f>
        <v>0</v>
      </c>
      <c r="L106" s="189">
        <f>COUNTIFS('List Data Aset BRA'!$B:$B,$A106,'List Data Aset BRA'!$M:$M,L$66,'List Data Aset BRA'!$O:$O,$B106)</f>
        <v>0</v>
      </c>
      <c r="M106" s="189">
        <f>COUNTIFS('List Data Aset BRA'!$B:$B,$A106,'List Data Aset BRA'!$M:$M,M$66,'List Data Aset BRA'!$O:$O,$B106)</f>
        <v>0</v>
      </c>
      <c r="N106" s="189">
        <f>COUNTIFS('List Data Aset BRA'!$B:$B,$A106,'List Data Aset BRA'!$M:$M,N$66,'List Data Aset BRA'!$O:$O,$B106)</f>
        <v>0</v>
      </c>
      <c r="O106" s="189">
        <f>COUNTIFS('List Data Aset BRA'!$B:$B,$A106,'List Data Aset BRA'!$M:$M,O$66,'List Data Aset BRA'!$O:$O,$B106)</f>
        <v>0</v>
      </c>
      <c r="P106" s="189">
        <f>COUNTIFS('List Data Aset BRA'!$B:$B,$A106,'List Data Aset BRA'!$M:$M,P$66,'List Data Aset BRA'!$O:$O,$B106)</f>
        <v>0</v>
      </c>
      <c r="Q106" s="189">
        <f>COUNTIFS('List Data Aset BRA'!$B:$B,$A106,'List Data Aset BRA'!$M:$M,Q$66,'List Data Aset BRA'!$O:$O,$B106)</f>
        <v>0</v>
      </c>
      <c r="R106" s="189">
        <f>COUNTIFS('List Data Aset BRA'!$B:$B,$A106,'List Data Aset BRA'!$M:$M,R$66,'List Data Aset BRA'!$O:$O,$B106)</f>
        <v>0</v>
      </c>
    </row>
    <row r="107">
      <c r="A107" s="428" t="s">
        <v>981</v>
      </c>
      <c r="B107" s="48" t="s">
        <v>132</v>
      </c>
      <c r="C107" s="188">
        <f>COUNTIFS('List Data Aset BRA'!$B:$B,$A107,'List Data Aset BRA'!$M:$M,C$66,'List Data Aset BRA'!$O:$O,$B107)</f>
        <v>3</v>
      </c>
      <c r="D107" s="720">
        <f>COUNTIFS('List Data Aset BRA'!$B:$B,$A107,'List Data Aset BRA'!$M:$M,D$66,'List Data Aset BRA'!$O:$O,$B107)</f>
        <v>2</v>
      </c>
      <c r="E107" s="190">
        <f>COUNTIFS('List Data Aset BRA'!$B:$B,$A107,'List Data Aset BRA'!$M:$M,E$66,'List Data Aset BRA'!$O:$O,$B107)</f>
        <v>14</v>
      </c>
      <c r="F107" s="189">
        <f>COUNTIFS('List Data Aset BRA'!$B:$B,$A107,'List Data Aset BRA'!$M:$M,F$66,'List Data Aset BRA'!$O:$O,$B107)</f>
        <v>0</v>
      </c>
      <c r="G107" s="697">
        <f>COUNTIFS('List Data Aset BRA'!$B:$B,$A107,'List Data Aset BRA'!$M:$M,G$66,'List Data Aset BRA'!$O:$O,$B107)</f>
        <v>4</v>
      </c>
      <c r="H107" s="189">
        <f>COUNTIFS('List Data Aset BRA'!$B:$B,$A107,'List Data Aset BRA'!$M:$M,H$66,'List Data Aset BRA'!$O:$O,$B107)</f>
        <v>0</v>
      </c>
      <c r="I107" s="359">
        <f>COUNTIFS('List Data Aset BRA'!$B:$B,$A107,'List Data Aset BRA'!$M:$M,I$66,'List Data Aset BRA'!$O:$O,$B107)</f>
        <v>6</v>
      </c>
      <c r="J107" s="189">
        <f>COUNTIFS('List Data Aset BRA'!$B:$B,$A107,'List Data Aset BRA'!$M:$M,J$66,'List Data Aset BRA'!$O:$O,$B107)</f>
        <v>0</v>
      </c>
      <c r="K107" s="191">
        <f>COUNTIFS('List Data Aset BRA'!$B:$B,$A107,'List Data Aset BRA'!$M:$M,K$66,'List Data Aset BRA'!$O:$O,$B107)</f>
        <v>6</v>
      </c>
      <c r="L107" s="189">
        <f>COUNTIFS('List Data Aset BRA'!$B:$B,$A107,'List Data Aset BRA'!$M:$M,L$66,'List Data Aset BRA'!$O:$O,$B107)</f>
        <v>0</v>
      </c>
      <c r="M107" s="189">
        <f>COUNTIFS('List Data Aset BRA'!$B:$B,$A107,'List Data Aset BRA'!$M:$M,M$66,'List Data Aset BRA'!$O:$O,$B107)</f>
        <v>0</v>
      </c>
      <c r="N107" s="189">
        <f>COUNTIFS('List Data Aset BRA'!$B:$B,$A107,'List Data Aset BRA'!$M:$M,N$66,'List Data Aset BRA'!$O:$O,$B107)</f>
        <v>0</v>
      </c>
      <c r="O107" s="189">
        <f>COUNTIFS('List Data Aset BRA'!$B:$B,$A107,'List Data Aset BRA'!$M:$M,O$66,'List Data Aset BRA'!$O:$O,$B107)</f>
        <v>0</v>
      </c>
      <c r="P107" s="189">
        <f>COUNTIFS('List Data Aset BRA'!$B:$B,$A107,'List Data Aset BRA'!$M:$M,P$66,'List Data Aset BRA'!$O:$O,$B107)</f>
        <v>0</v>
      </c>
      <c r="Q107" s="736">
        <f>COUNTIFS('List Data Aset BRA'!$B:$B,$A107,'List Data Aset BRA'!$M:$M,Q$66,'List Data Aset BRA'!$O:$O,$B107)</f>
        <v>4</v>
      </c>
      <c r="R107" s="611">
        <f>COUNTIFS('List Data Aset BRA'!$B:$B,$A107,'List Data Aset BRA'!$M:$M,R$66,'List Data Aset BRA'!$O:$O,$B107)</f>
        <v>1</v>
      </c>
    </row>
    <row r="108">
      <c r="A108" s="428" t="s">
        <v>981</v>
      </c>
      <c r="B108" s="48" t="s">
        <v>85</v>
      </c>
      <c r="C108" s="189">
        <f>COUNTIFS('List Data Aset BRA'!$B:$B,$A108,'List Data Aset BRA'!$M:$M,C$66,'List Data Aset BRA'!$O:$O,$B108)</f>
        <v>0</v>
      </c>
      <c r="D108" s="189">
        <f>COUNTIFS('List Data Aset BRA'!$B:$B,$A108,'List Data Aset BRA'!$M:$M,D$66,'List Data Aset BRA'!$O:$O,$B108)</f>
        <v>0</v>
      </c>
      <c r="E108" s="189">
        <f>COUNTIFS('List Data Aset BRA'!$B:$B,$A108,'List Data Aset BRA'!$M:$M,E$66,'List Data Aset BRA'!$O:$O,$B108)</f>
        <v>0</v>
      </c>
      <c r="F108" s="189">
        <f>COUNTIFS('List Data Aset BRA'!$B:$B,$A108,'List Data Aset BRA'!$M:$M,F$66,'List Data Aset BRA'!$O:$O,$B108)</f>
        <v>0</v>
      </c>
      <c r="G108" s="189">
        <f>COUNTIFS('List Data Aset BRA'!$B:$B,$A108,'List Data Aset BRA'!$M:$M,G$66,'List Data Aset BRA'!$O:$O,$B108)</f>
        <v>0</v>
      </c>
      <c r="H108" s="189">
        <f>COUNTIFS('List Data Aset BRA'!$B:$B,$A108,'List Data Aset BRA'!$M:$M,H$66,'List Data Aset BRA'!$O:$O,$B108)</f>
        <v>0</v>
      </c>
      <c r="I108" s="189">
        <f>COUNTIFS('List Data Aset BRA'!$B:$B,$A108,'List Data Aset BRA'!$M:$M,I$66,'List Data Aset BRA'!$O:$O,$B108)</f>
        <v>0</v>
      </c>
      <c r="J108" s="189">
        <f>COUNTIFS('List Data Aset BRA'!$B:$B,$A108,'List Data Aset BRA'!$M:$M,J$66,'List Data Aset BRA'!$O:$O,$B108)</f>
        <v>0</v>
      </c>
      <c r="K108" s="189">
        <f>COUNTIFS('List Data Aset BRA'!$B:$B,$A108,'List Data Aset BRA'!$M:$M,K$66,'List Data Aset BRA'!$O:$O,$B108)</f>
        <v>0</v>
      </c>
      <c r="L108" s="189">
        <f>COUNTIFS('List Data Aset BRA'!$B:$B,$A108,'List Data Aset BRA'!$M:$M,L$66,'List Data Aset BRA'!$O:$O,$B108)</f>
        <v>0</v>
      </c>
      <c r="M108" s="189">
        <f>COUNTIFS('List Data Aset BRA'!$B:$B,$A108,'List Data Aset BRA'!$M:$M,M$66,'List Data Aset BRA'!$O:$O,$B108)</f>
        <v>0</v>
      </c>
      <c r="N108" s="189">
        <f>COUNTIFS('List Data Aset BRA'!$B:$B,$A108,'List Data Aset BRA'!$M:$M,N$66,'List Data Aset BRA'!$O:$O,$B108)</f>
        <v>0</v>
      </c>
      <c r="O108" s="189">
        <f>COUNTIFS('List Data Aset BRA'!$B:$B,$A108,'List Data Aset BRA'!$M:$M,O$66,'List Data Aset BRA'!$O:$O,$B108)</f>
        <v>0</v>
      </c>
      <c r="P108" s="189">
        <f>COUNTIFS('List Data Aset BRA'!$B:$B,$A108,'List Data Aset BRA'!$M:$M,P$66,'List Data Aset BRA'!$O:$O,$B108)</f>
        <v>0</v>
      </c>
      <c r="Q108" s="189">
        <f>COUNTIFS('List Data Aset BRA'!$B:$B,$A108,'List Data Aset BRA'!$M:$M,Q$66,'List Data Aset BRA'!$O:$O,$B108)</f>
        <v>0</v>
      </c>
      <c r="R108" s="189">
        <f>COUNTIFS('List Data Aset BRA'!$B:$B,$A108,'List Data Aset BRA'!$M:$M,R$66,'List Data Aset BRA'!$O:$O,$B108)</f>
        <v>0</v>
      </c>
    </row>
    <row r="109">
      <c r="A109" s="428" t="s">
        <v>1006</v>
      </c>
      <c r="B109" s="48" t="s">
        <v>132</v>
      </c>
      <c r="C109" s="189">
        <f>COUNTIFS('List Data Aset BRA'!$B:$B,$A109,'List Data Aset BRA'!$M:$M,C$66,'List Data Aset BRA'!$O:$O,$B109)</f>
        <v>0</v>
      </c>
      <c r="D109" s="189">
        <f>COUNTIFS('List Data Aset BRA'!$B:$B,$A109,'List Data Aset BRA'!$M:$M,D$66,'List Data Aset BRA'!$O:$O,$B109)</f>
        <v>0</v>
      </c>
      <c r="E109" s="190">
        <f>COUNTIFS('List Data Aset BRA'!$B:$B,$A109,'List Data Aset BRA'!$M:$M,E$66,'List Data Aset BRA'!$O:$O,$B109)</f>
        <v>0</v>
      </c>
      <c r="F109" s="189">
        <f>COUNTIFS('List Data Aset BRA'!$B:$B,$A109,'List Data Aset BRA'!$M:$M,F$66,'List Data Aset BRA'!$O:$O,$B109)</f>
        <v>0</v>
      </c>
      <c r="G109" s="697">
        <f>COUNTIFS('List Data Aset BRA'!$B:$B,$A109,'List Data Aset BRA'!$M:$M,G$66,'List Data Aset BRA'!$O:$O,$B109)</f>
        <v>0</v>
      </c>
      <c r="H109" s="189">
        <f>COUNTIFS('List Data Aset BRA'!$B:$B,$A109,'List Data Aset BRA'!$M:$M,H$66,'List Data Aset BRA'!$O:$O,$B109)</f>
        <v>0</v>
      </c>
      <c r="I109" s="189">
        <f>COUNTIFS('List Data Aset BRA'!$B:$B,$A109,'List Data Aset BRA'!$M:$M,I$66,'List Data Aset BRA'!$O:$O,$B109)</f>
        <v>0</v>
      </c>
      <c r="J109" s="189">
        <f>COUNTIFS('List Data Aset BRA'!$B:$B,$A109,'List Data Aset BRA'!$M:$M,J$66,'List Data Aset BRA'!$O:$O,$B109)</f>
        <v>0</v>
      </c>
      <c r="K109" s="189">
        <f>COUNTIFS('List Data Aset BRA'!$B:$B,$A109,'List Data Aset BRA'!$M:$M,K$66,'List Data Aset BRA'!$O:$O,$B109)</f>
        <v>0</v>
      </c>
      <c r="L109" s="189">
        <f>COUNTIFS('List Data Aset BRA'!$B:$B,$A109,'List Data Aset BRA'!$M:$M,L$66,'List Data Aset BRA'!$O:$O,$B109)</f>
        <v>0</v>
      </c>
      <c r="M109" s="189">
        <f>COUNTIFS('List Data Aset BRA'!$B:$B,$A109,'List Data Aset BRA'!$M:$M,M$66,'List Data Aset BRA'!$O:$O,$B109)</f>
        <v>0</v>
      </c>
      <c r="N109" s="189">
        <f>COUNTIFS('List Data Aset BRA'!$B:$B,$A109,'List Data Aset BRA'!$M:$M,N$66,'List Data Aset BRA'!$O:$O,$B109)</f>
        <v>0</v>
      </c>
      <c r="O109" s="189">
        <f>COUNTIFS('List Data Aset BRA'!$B:$B,$A109,'List Data Aset BRA'!$M:$M,O$66,'List Data Aset BRA'!$O:$O,$B109)</f>
        <v>0</v>
      </c>
      <c r="P109" s="189">
        <f>COUNTIFS('List Data Aset BRA'!$B:$B,$A109,'List Data Aset BRA'!$M:$M,P$66,'List Data Aset BRA'!$O:$O,$B109)</f>
        <v>0</v>
      </c>
      <c r="Q109" s="189">
        <f>COUNTIFS('List Data Aset BRA'!$B:$B,$A109,'List Data Aset BRA'!$M:$M,Q$66,'List Data Aset BRA'!$O:$O,$B109)</f>
        <v>0</v>
      </c>
      <c r="R109" s="611">
        <f>COUNTIFS('List Data Aset BRA'!$B:$B,$A109,'List Data Aset BRA'!$M:$M,R$66,'List Data Aset BRA'!$O:$O,$B109)</f>
        <v>0</v>
      </c>
    </row>
    <row r="110">
      <c r="A110" s="428" t="s">
        <v>1006</v>
      </c>
      <c r="B110" s="48" t="s">
        <v>85</v>
      </c>
      <c r="C110" s="189">
        <f>COUNTIFS('List Data Aset BRA'!$B:$B,$A110,'List Data Aset BRA'!$M:$M,C$66,'List Data Aset BRA'!$O:$O,$B110)</f>
        <v>0</v>
      </c>
      <c r="D110" s="189">
        <f>COUNTIFS('List Data Aset BRA'!$B:$B,$A110,'List Data Aset BRA'!$M:$M,D$66,'List Data Aset BRA'!$O:$O,$B110)</f>
        <v>0</v>
      </c>
      <c r="E110" s="189">
        <f>COUNTIFS('List Data Aset BRA'!$B:$B,$A110,'List Data Aset BRA'!$M:$M,E$66,'List Data Aset BRA'!$O:$O,$B110)</f>
        <v>0</v>
      </c>
      <c r="F110" s="189">
        <f>COUNTIFS('List Data Aset BRA'!$B:$B,$A110,'List Data Aset BRA'!$M:$M,F$66,'List Data Aset BRA'!$O:$O,$B110)</f>
        <v>0</v>
      </c>
      <c r="G110" s="189">
        <f>COUNTIFS('List Data Aset BRA'!$B:$B,$A110,'List Data Aset BRA'!$M:$M,G$66,'List Data Aset BRA'!$O:$O,$B110)</f>
        <v>0</v>
      </c>
      <c r="H110" s="189">
        <f>COUNTIFS('List Data Aset BRA'!$B:$B,$A110,'List Data Aset BRA'!$M:$M,H$66,'List Data Aset BRA'!$O:$O,$B110)</f>
        <v>0</v>
      </c>
      <c r="I110" s="189">
        <f>COUNTIFS('List Data Aset BRA'!$B:$B,$A110,'List Data Aset BRA'!$M:$M,I$66,'List Data Aset BRA'!$O:$O,$B110)</f>
        <v>0</v>
      </c>
      <c r="J110" s="189">
        <f>COUNTIFS('List Data Aset BRA'!$B:$B,$A110,'List Data Aset BRA'!$M:$M,J$66,'List Data Aset BRA'!$O:$O,$B110)</f>
        <v>0</v>
      </c>
      <c r="K110" s="189">
        <f>COUNTIFS('List Data Aset BRA'!$B:$B,$A110,'List Data Aset BRA'!$M:$M,K$66,'List Data Aset BRA'!$O:$O,$B110)</f>
        <v>0</v>
      </c>
      <c r="L110" s="189">
        <f>COUNTIFS('List Data Aset BRA'!$B:$B,$A110,'List Data Aset BRA'!$M:$M,L$66,'List Data Aset BRA'!$O:$O,$B110)</f>
        <v>0</v>
      </c>
      <c r="M110" s="189">
        <f>COUNTIFS('List Data Aset BRA'!$B:$B,$A110,'List Data Aset BRA'!$M:$M,M$66,'List Data Aset BRA'!$O:$O,$B110)</f>
        <v>0</v>
      </c>
      <c r="N110" s="189">
        <f>COUNTIFS('List Data Aset BRA'!$B:$B,$A110,'List Data Aset BRA'!$M:$M,N$66,'List Data Aset BRA'!$O:$O,$B110)</f>
        <v>0</v>
      </c>
      <c r="O110" s="189">
        <f>COUNTIFS('List Data Aset BRA'!$B:$B,$A110,'List Data Aset BRA'!$M:$M,O$66,'List Data Aset BRA'!$O:$O,$B110)</f>
        <v>0</v>
      </c>
      <c r="P110" s="189">
        <f>COUNTIFS('List Data Aset BRA'!$B:$B,$A110,'List Data Aset BRA'!$M:$M,P$66,'List Data Aset BRA'!$O:$O,$B110)</f>
        <v>0</v>
      </c>
      <c r="Q110" s="189">
        <f>COUNTIFS('List Data Aset BRA'!$B:$B,$A110,'List Data Aset BRA'!$M:$M,Q$66,'List Data Aset BRA'!$O:$O,$B110)</f>
        <v>0</v>
      </c>
      <c r="R110" s="189">
        <f>COUNTIFS('List Data Aset BRA'!$B:$B,$A110,'List Data Aset BRA'!$M:$M,R$66,'List Data Aset BRA'!$O:$O,$B110)</f>
        <v>0</v>
      </c>
    </row>
    <row r="111">
      <c r="A111" s="272" t="s">
        <v>236</v>
      </c>
      <c r="B111" s="48" t="s">
        <v>132</v>
      </c>
      <c r="C111" s="189">
        <f>COUNTIFS('List Data Aset BRA'!$B:$B,$A111,'List Data Aset BRA'!$M:$M,C$66,'List Data Aset BRA'!$O:$O,$B111)</f>
        <v>0</v>
      </c>
      <c r="D111" s="189">
        <f>COUNTIFS('List Data Aset BRA'!$B:$B,$A111,'List Data Aset BRA'!$M:$M,D$66,'List Data Aset BRA'!$O:$O,$B111)</f>
        <v>0</v>
      </c>
      <c r="E111" s="189">
        <f>COUNTIFS('List Data Aset BRA'!$B:$B,$A111,'List Data Aset BRA'!$M:$M,E$66,'List Data Aset BRA'!$O:$O,$B111)</f>
        <v>0</v>
      </c>
      <c r="F111" s="790">
        <f>COUNTIFS('List Data Aset BRA'!$B:$B,$A111,'List Data Aset BRA'!$M:$M,F$66,'List Data Aset BRA'!$O:$O,$B111)</f>
        <v>0</v>
      </c>
      <c r="G111" s="697">
        <f>COUNTIFS('List Data Aset BRA'!$B:$B,$A111,'List Data Aset BRA'!$M:$M,G$66,'List Data Aset BRA'!$O:$O,$B111)</f>
        <v>2</v>
      </c>
      <c r="H111" s="189">
        <f>COUNTIFS('List Data Aset BRA'!$B:$B,$A111,'List Data Aset BRA'!$M:$M,H$66,'List Data Aset BRA'!$O:$O,$B111)</f>
        <v>0</v>
      </c>
      <c r="I111" s="189">
        <f>COUNTIFS('List Data Aset BRA'!$B:$B,$A111,'List Data Aset BRA'!$M:$M,I$66,'List Data Aset BRA'!$O:$O,$B111)</f>
        <v>0</v>
      </c>
      <c r="J111" s="189">
        <f>COUNTIFS('List Data Aset BRA'!$B:$B,$A111,'List Data Aset BRA'!$M:$M,J$66,'List Data Aset BRA'!$O:$O,$B111)</f>
        <v>0</v>
      </c>
      <c r="K111" s="189">
        <f>COUNTIFS('List Data Aset BRA'!$B:$B,$A111,'List Data Aset BRA'!$M:$M,K$66,'List Data Aset BRA'!$O:$O,$B111)</f>
        <v>0</v>
      </c>
      <c r="L111" s="189">
        <f>COUNTIFS('List Data Aset BRA'!$B:$B,$A111,'List Data Aset BRA'!$M:$M,L$66,'List Data Aset BRA'!$O:$O,$B111)</f>
        <v>0</v>
      </c>
      <c r="M111" s="189">
        <f>COUNTIFS('List Data Aset BRA'!$B:$B,$A111,'List Data Aset BRA'!$M:$M,M$66,'List Data Aset BRA'!$O:$O,$B111)</f>
        <v>0</v>
      </c>
      <c r="N111" s="189">
        <f>COUNTIFS('List Data Aset BRA'!$B:$B,$A111,'List Data Aset BRA'!$M:$M,N$66,'List Data Aset BRA'!$O:$O,$B111)</f>
        <v>0</v>
      </c>
      <c r="O111" s="189">
        <f>COUNTIFS('List Data Aset BRA'!$B:$B,$A111,'List Data Aset BRA'!$M:$M,O$66,'List Data Aset BRA'!$O:$O,$B111)</f>
        <v>0</v>
      </c>
      <c r="P111" s="189">
        <f>COUNTIFS('List Data Aset BRA'!$B:$B,$A111,'List Data Aset BRA'!$M:$M,P$66,'List Data Aset BRA'!$O:$O,$B111)</f>
        <v>0</v>
      </c>
      <c r="Q111" s="189">
        <f>COUNTIFS('List Data Aset BRA'!$B:$B,$A111,'List Data Aset BRA'!$M:$M,Q$66,'List Data Aset BRA'!$O:$O,$B111)</f>
        <v>0</v>
      </c>
      <c r="R111" s="189">
        <f>COUNTIFS('List Data Aset BRA'!$B:$B,$A111,'List Data Aset BRA'!$M:$M,R$66,'List Data Aset BRA'!$O:$O,$B111)</f>
        <v>0</v>
      </c>
    </row>
    <row r="112">
      <c r="A112" s="272" t="s">
        <v>236</v>
      </c>
      <c r="B112" s="48" t="s">
        <v>85</v>
      </c>
      <c r="C112" s="189">
        <f>COUNTIFS('List Data Aset BRA'!$B:$B,$A112,'List Data Aset BRA'!$M:$M,C$66,'List Data Aset BRA'!$O:$O,$B112)</f>
        <v>0</v>
      </c>
      <c r="D112" s="189">
        <f>COUNTIFS('List Data Aset BRA'!$B:$B,$A112,'List Data Aset BRA'!$M:$M,D$66,'List Data Aset BRA'!$O:$O,$B112)</f>
        <v>0</v>
      </c>
      <c r="E112" s="189">
        <f>COUNTIFS('List Data Aset BRA'!$B:$B,$A112,'List Data Aset BRA'!$M:$M,E$66,'List Data Aset BRA'!$O:$O,$B112)</f>
        <v>0</v>
      </c>
      <c r="F112" s="189">
        <f>COUNTIFS('List Data Aset BRA'!$B:$B,$A112,'List Data Aset BRA'!$M:$M,F$66,'List Data Aset BRA'!$O:$O,$B112)</f>
        <v>0</v>
      </c>
      <c r="G112" s="189">
        <f>COUNTIFS('List Data Aset BRA'!$B:$B,$A112,'List Data Aset BRA'!$M:$M,G$66,'List Data Aset BRA'!$O:$O,$B112)</f>
        <v>0</v>
      </c>
      <c r="H112" s="189">
        <f>COUNTIFS('List Data Aset BRA'!$B:$B,$A112,'List Data Aset BRA'!$M:$M,H$66,'List Data Aset BRA'!$O:$O,$B112)</f>
        <v>0</v>
      </c>
      <c r="I112" s="189">
        <f>COUNTIFS('List Data Aset BRA'!$B:$B,$A112,'List Data Aset BRA'!$M:$M,I$66,'List Data Aset BRA'!$O:$O,$B112)</f>
        <v>0</v>
      </c>
      <c r="J112" s="189">
        <f>COUNTIFS('List Data Aset BRA'!$B:$B,$A112,'List Data Aset BRA'!$M:$M,J$66,'List Data Aset BRA'!$O:$O,$B112)</f>
        <v>7</v>
      </c>
      <c r="K112" s="189">
        <f>COUNTIFS('List Data Aset BRA'!$B:$B,$A112,'List Data Aset BRA'!$M:$M,K$66,'List Data Aset BRA'!$O:$O,$B112)</f>
        <v>0</v>
      </c>
      <c r="L112" s="189">
        <f>COUNTIFS('List Data Aset BRA'!$B:$B,$A112,'List Data Aset BRA'!$M:$M,L$66,'List Data Aset BRA'!$O:$O,$B112)</f>
        <v>0</v>
      </c>
      <c r="M112" s="189">
        <f>COUNTIFS('List Data Aset BRA'!$B:$B,$A112,'List Data Aset BRA'!$M:$M,M$66,'List Data Aset BRA'!$O:$O,$B112)</f>
        <v>0</v>
      </c>
      <c r="N112" s="189">
        <f>COUNTIFS('List Data Aset BRA'!$B:$B,$A112,'List Data Aset BRA'!$M:$M,N$66,'List Data Aset BRA'!$O:$O,$B112)</f>
        <v>0</v>
      </c>
      <c r="O112" s="189">
        <f>COUNTIFS('List Data Aset BRA'!$B:$B,$A112,'List Data Aset BRA'!$M:$M,O$66,'List Data Aset BRA'!$O:$O,$B112)</f>
        <v>0</v>
      </c>
      <c r="P112" s="189">
        <f>COUNTIFS('List Data Aset BRA'!$B:$B,$A112,'List Data Aset BRA'!$M:$M,P$66,'List Data Aset BRA'!$O:$O,$B112)</f>
        <v>0</v>
      </c>
      <c r="Q112" s="189">
        <f>COUNTIFS('List Data Aset BRA'!$B:$B,$A112,'List Data Aset BRA'!$M:$M,Q$66,'List Data Aset BRA'!$O:$O,$B112)</f>
        <v>0</v>
      </c>
      <c r="R112" s="189">
        <f>COUNTIFS('List Data Aset BRA'!$B:$B,$A112,'List Data Aset BRA'!$M:$M,R$66,'List Data Aset BRA'!$O:$O,$B112)</f>
        <v>0</v>
      </c>
    </row>
    <row r="113">
      <c r="A113" s="53" t="s">
        <v>1143</v>
      </c>
      <c r="B113" s="48" t="s">
        <v>132</v>
      </c>
      <c r="C113" s="189">
        <f>COUNTIFS('List Data Aset BRA'!$B:$B,$A113,'List Data Aset BRA'!$M:$M,C$66,'List Data Aset BRA'!$O:$O,$B113)</f>
        <v>0</v>
      </c>
      <c r="D113" s="720">
        <f>COUNTIFS('List Data Aset BRA'!$B:$B,$A113,'List Data Aset BRA'!$M:$M,D$66,'List Data Aset BRA'!$O:$O,$B113)</f>
        <v>2</v>
      </c>
      <c r="E113" s="190">
        <f>COUNTIFS('List Data Aset BRA'!$B:$B,$A113,'List Data Aset BRA'!$M:$M,E$66,'List Data Aset BRA'!$O:$O,$B113)</f>
        <v>1</v>
      </c>
      <c r="F113" s="790">
        <f>COUNTIFS('List Data Aset BRA'!$B:$B,$A113,'List Data Aset BRA'!$M:$M,F$66,'List Data Aset BRA'!$O:$O,$B113)</f>
        <v>1</v>
      </c>
      <c r="G113" s="189">
        <f>COUNTIFS('List Data Aset BRA'!$B:$B,$A113,'List Data Aset BRA'!$M:$M,G$66,'List Data Aset BRA'!$O:$O,$B113)</f>
        <v>0</v>
      </c>
      <c r="H113" s="189">
        <f>COUNTIFS('List Data Aset BRA'!$B:$B,$A113,'List Data Aset BRA'!$M:$M,H$66,'List Data Aset BRA'!$O:$O,$B113)</f>
        <v>0</v>
      </c>
      <c r="I113" s="189">
        <f>COUNTIFS('List Data Aset BRA'!$B:$B,$A113,'List Data Aset BRA'!$M:$M,I$66,'List Data Aset BRA'!$O:$O,$B113)</f>
        <v>0</v>
      </c>
      <c r="J113" s="189">
        <f>COUNTIFS('List Data Aset BRA'!$B:$B,$A113,'List Data Aset BRA'!$M:$M,J$66,'List Data Aset BRA'!$O:$O,$B113)</f>
        <v>0</v>
      </c>
      <c r="K113" s="189">
        <f>COUNTIFS('List Data Aset BRA'!$B:$B,$A113,'List Data Aset BRA'!$M:$M,K$66,'List Data Aset BRA'!$O:$O,$B113)</f>
        <v>1</v>
      </c>
      <c r="L113" s="189">
        <f>COUNTIFS('List Data Aset BRA'!$B:$B,$A113,'List Data Aset BRA'!$M:$M,L$66,'List Data Aset BRA'!$O:$O,$B113)</f>
        <v>0</v>
      </c>
      <c r="M113" s="699">
        <f>COUNTIFS('List Data Aset BRA'!$B:$B,$A113,'List Data Aset BRA'!$M:$M,M$66,'List Data Aset BRA'!$O:$O,$B113)</f>
        <v>1</v>
      </c>
      <c r="N113" s="189">
        <f>COUNTIFS('List Data Aset BRA'!$B:$B,$A113,'List Data Aset BRA'!$M:$M,N$66,'List Data Aset BRA'!$O:$O,$B113)</f>
        <v>0</v>
      </c>
      <c r="O113" s="189">
        <f>COUNTIFS('List Data Aset BRA'!$B:$B,$A113,'List Data Aset BRA'!$M:$M,O$66,'List Data Aset BRA'!$O:$O,$B113)</f>
        <v>0</v>
      </c>
      <c r="P113" s="189">
        <f>COUNTIFS('List Data Aset BRA'!$B:$B,$A113,'List Data Aset BRA'!$M:$M,P$66,'List Data Aset BRA'!$O:$O,$B113)</f>
        <v>0</v>
      </c>
      <c r="Q113" s="189">
        <f>COUNTIFS('List Data Aset BRA'!$B:$B,$A113,'List Data Aset BRA'!$M:$M,Q$66,'List Data Aset BRA'!$O:$O,$B113)</f>
        <v>0</v>
      </c>
      <c r="R113" s="189">
        <f>COUNTIFS('List Data Aset BRA'!$B:$B,$A113,'List Data Aset BRA'!$M:$M,R$66,'List Data Aset BRA'!$O:$O,$B113)</f>
        <v>0</v>
      </c>
    </row>
    <row r="114">
      <c r="A114" s="53" t="s">
        <v>1143</v>
      </c>
      <c r="B114" s="48" t="s">
        <v>85</v>
      </c>
      <c r="C114" s="189">
        <f>COUNTIFS('List Data Aset BRA'!$B:$B,$A114,'List Data Aset BRA'!$M:$M,C$66,'List Data Aset BRA'!$O:$O,$B114)</f>
        <v>0</v>
      </c>
      <c r="D114" s="189">
        <f>COUNTIFS('List Data Aset BRA'!$B:$B,$A114,'List Data Aset BRA'!$M:$M,D$66,'List Data Aset BRA'!$O:$O,$B114)</f>
        <v>0</v>
      </c>
      <c r="E114" s="189">
        <f>COUNTIFS('List Data Aset BRA'!$B:$B,$A114,'List Data Aset BRA'!$M:$M,E$66,'List Data Aset BRA'!$O:$O,$B114)</f>
        <v>0</v>
      </c>
      <c r="F114" s="189">
        <f>COUNTIFS('List Data Aset BRA'!$B:$B,$A114,'List Data Aset BRA'!$M:$M,F$66,'List Data Aset BRA'!$O:$O,$B114)</f>
        <v>0</v>
      </c>
      <c r="G114" s="189">
        <f>COUNTIFS('List Data Aset BRA'!$B:$B,$A114,'List Data Aset BRA'!$M:$M,G$66,'List Data Aset BRA'!$O:$O,$B114)</f>
        <v>0</v>
      </c>
      <c r="H114" s="189">
        <f>COUNTIFS('List Data Aset BRA'!$B:$B,$A114,'List Data Aset BRA'!$M:$M,H$66,'List Data Aset BRA'!$O:$O,$B114)</f>
        <v>0</v>
      </c>
      <c r="I114" s="189">
        <f>COUNTIFS('List Data Aset BRA'!$B:$B,$A114,'List Data Aset BRA'!$M:$M,I$66,'List Data Aset BRA'!$O:$O,$B114)</f>
        <v>0</v>
      </c>
      <c r="J114" s="189">
        <f>COUNTIFS('List Data Aset BRA'!$B:$B,$A114,'List Data Aset BRA'!$M:$M,J$66,'List Data Aset BRA'!$O:$O,$B114)</f>
        <v>0</v>
      </c>
      <c r="K114" s="191">
        <f>COUNTIFS('List Data Aset BRA'!$B:$B,$A114,'List Data Aset BRA'!$M:$M,K$66,'List Data Aset BRA'!$O:$O,$B114)</f>
        <v>0</v>
      </c>
      <c r="L114" s="189">
        <f>COUNTIFS('List Data Aset BRA'!$B:$B,$A114,'List Data Aset BRA'!$M:$M,L$66,'List Data Aset BRA'!$O:$O,$B114)</f>
        <v>0</v>
      </c>
      <c r="M114" s="189">
        <f>COUNTIFS('List Data Aset BRA'!$B:$B,$A114,'List Data Aset BRA'!$M:$M,M$66,'List Data Aset BRA'!$O:$O,$B114)</f>
        <v>0</v>
      </c>
      <c r="N114" s="189">
        <f>COUNTIFS('List Data Aset BRA'!$B:$B,$A114,'List Data Aset BRA'!$M:$M,N$66,'List Data Aset BRA'!$O:$O,$B114)</f>
        <v>0</v>
      </c>
      <c r="O114" s="189">
        <f>COUNTIFS('List Data Aset BRA'!$B:$B,$A114,'List Data Aset BRA'!$M:$M,O$66,'List Data Aset BRA'!$O:$O,$B114)</f>
        <v>0</v>
      </c>
      <c r="P114" s="189">
        <f>COUNTIFS('List Data Aset BRA'!$B:$B,$A114,'List Data Aset BRA'!$M:$M,P$66,'List Data Aset BRA'!$O:$O,$B114)</f>
        <v>0</v>
      </c>
      <c r="Q114" s="189">
        <f>COUNTIFS('List Data Aset BRA'!$B:$B,$A114,'List Data Aset BRA'!$M:$M,Q$66,'List Data Aset BRA'!$O:$O,$B114)</f>
        <v>0</v>
      </c>
      <c r="R114" s="189">
        <f>COUNTIFS('List Data Aset BRA'!$B:$B,$A114,'List Data Aset BRA'!$M:$M,R$66,'List Data Aset BRA'!$O:$O,$B114)</f>
        <v>0</v>
      </c>
    </row>
    <row r="115">
      <c r="B115" s="863" t="s">
        <v>1889</v>
      </c>
      <c r="C115" s="864">
        <f t="shared" ref="C115:R115" si="1">SUM(C67:C114)</f>
        <v>16</v>
      </c>
      <c r="D115" s="864">
        <f t="shared" si="1"/>
        <v>5</v>
      </c>
      <c r="E115" s="864">
        <f t="shared" si="1"/>
        <v>127</v>
      </c>
      <c r="F115" s="864">
        <f t="shared" si="1"/>
        <v>1</v>
      </c>
      <c r="G115" s="864">
        <f t="shared" si="1"/>
        <v>7</v>
      </c>
      <c r="H115" s="864">
        <f t="shared" si="1"/>
        <v>9</v>
      </c>
      <c r="I115" s="864">
        <f t="shared" si="1"/>
        <v>19</v>
      </c>
      <c r="J115" s="864">
        <f t="shared" si="1"/>
        <v>12</v>
      </c>
      <c r="K115" s="864">
        <f t="shared" si="1"/>
        <v>24</v>
      </c>
      <c r="L115" s="864">
        <f t="shared" si="1"/>
        <v>0</v>
      </c>
      <c r="M115" s="864">
        <f t="shared" si="1"/>
        <v>2</v>
      </c>
      <c r="N115" s="864">
        <f t="shared" si="1"/>
        <v>0</v>
      </c>
      <c r="O115" s="864">
        <f t="shared" si="1"/>
        <v>0</v>
      </c>
      <c r="P115" s="864">
        <f t="shared" si="1"/>
        <v>0</v>
      </c>
      <c r="Q115" s="864">
        <f t="shared" si="1"/>
        <v>4</v>
      </c>
      <c r="R115" s="865">
        <f t="shared" si="1"/>
        <v>5</v>
      </c>
    </row>
  </sheetData>
  <autoFilter ref="$C$66:$R$115"/>
  <mergeCells count="22">
    <mergeCell ref="A2:P2"/>
    <mergeCell ref="A3:P3"/>
    <mergeCell ref="A4:P4"/>
    <mergeCell ref="A5:D5"/>
    <mergeCell ref="E5:H5"/>
    <mergeCell ref="I5:L5"/>
    <mergeCell ref="M5:P5"/>
    <mergeCell ref="A10:D10"/>
    <mergeCell ref="A11:D13"/>
    <mergeCell ref="E11:H13"/>
    <mergeCell ref="I11:L13"/>
    <mergeCell ref="M11:P13"/>
    <mergeCell ref="A65:A66"/>
    <mergeCell ref="B65:B66"/>
    <mergeCell ref="C65:R65"/>
    <mergeCell ref="A6:D8"/>
    <mergeCell ref="E6:H8"/>
    <mergeCell ref="I6:L8"/>
    <mergeCell ref="M6:P8"/>
    <mergeCell ref="E10:H10"/>
    <mergeCell ref="I10:L10"/>
    <mergeCell ref="M10:P10"/>
  </mergeCells>
  <conditionalFormatting sqref="C67:R115">
    <cfRule type="cellIs" dxfId="0" priority="1" operator="greater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6.0"/>
    <col customWidth="1" hidden="1" min="2" max="2" width="48.57"/>
    <col customWidth="1" min="3" max="3" width="48.57"/>
    <col customWidth="1" min="4" max="4" width="22.71"/>
    <col customWidth="1" min="5" max="5" width="19.71"/>
    <col customWidth="1" min="6" max="6" width="18.86"/>
    <col customWidth="1" min="7" max="7" width="32.29"/>
    <col customWidth="1" hidden="1" min="8" max="8" width="34.71"/>
    <col customWidth="1" min="9" max="9" width="28.43"/>
    <col customWidth="1" min="10" max="10" width="20.43"/>
    <col customWidth="1" hidden="1" min="11" max="11" width="24.71"/>
    <col customWidth="1" min="12" max="12" width="24.71"/>
    <col customWidth="1" min="13" max="13" width="21.43"/>
    <col customWidth="1" min="14" max="14" width="23.14"/>
    <col customWidth="1" min="15" max="15" width="27.43"/>
    <col customWidth="1" hidden="1" min="16" max="16" width="27.43"/>
    <col customWidth="1" min="17" max="18" width="27.43"/>
    <col customWidth="1" hidden="1" min="19" max="19" width="27.43"/>
    <col customWidth="1" hidden="1" min="20" max="20" width="20.14"/>
    <col customWidth="1" hidden="1" min="21" max="21" width="21.86"/>
    <col customWidth="1" hidden="1" min="22" max="22" width="22.57"/>
    <col customWidth="1" min="23" max="23" width="8.14"/>
    <col customWidth="1" min="24" max="24" width="20.71"/>
  </cols>
  <sheetData>
    <row r="1">
      <c r="A1" s="2"/>
      <c r="B1" s="6"/>
      <c r="C1" s="6"/>
      <c r="D1" s="6"/>
      <c r="E1" s="6"/>
      <c r="F1" s="6"/>
      <c r="G1" s="6"/>
      <c r="H1" s="6"/>
      <c r="I1" s="10"/>
      <c r="J1" s="6"/>
      <c r="K1" s="6"/>
      <c r="L1" s="6"/>
      <c r="M1" s="6"/>
      <c r="N1" s="6"/>
      <c r="O1" s="6"/>
      <c r="P1" s="6"/>
      <c r="Q1" s="6"/>
      <c r="R1" s="6"/>
      <c r="S1" s="6"/>
      <c r="T1" s="10"/>
      <c r="U1" s="10"/>
      <c r="V1" s="20"/>
      <c r="W1" s="10"/>
    </row>
    <row r="2" ht="51.75" customHeight="1">
      <c r="A2" s="23" t="s">
        <v>21</v>
      </c>
      <c r="T2" s="27"/>
      <c r="U2" s="27"/>
      <c r="V2" s="27"/>
      <c r="W2" s="27"/>
    </row>
    <row r="3">
      <c r="A3" s="1"/>
      <c r="D3" s="1"/>
      <c r="E3" s="1"/>
      <c r="F3" s="1"/>
      <c r="G3" s="31"/>
      <c r="H3" s="32"/>
      <c r="I3" s="31"/>
      <c r="J3" s="34"/>
      <c r="K3" s="34"/>
      <c r="L3" s="34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24.75" customHeight="1">
      <c r="A4" s="12" t="s">
        <v>8</v>
      </c>
      <c r="B4" s="12"/>
      <c r="C4" s="12" t="s">
        <v>13</v>
      </c>
      <c r="D4" s="16" t="s">
        <v>4</v>
      </c>
      <c r="E4" s="16" t="s">
        <v>31</v>
      </c>
      <c r="F4" s="16" t="s">
        <v>32</v>
      </c>
      <c r="G4" s="16" t="s">
        <v>33</v>
      </c>
      <c r="H4" s="16" t="s">
        <v>34</v>
      </c>
      <c r="I4" s="16" t="s">
        <v>9</v>
      </c>
      <c r="J4" s="16" t="s">
        <v>10</v>
      </c>
      <c r="K4" s="16" t="s">
        <v>35</v>
      </c>
      <c r="L4" s="16" t="s">
        <v>11</v>
      </c>
      <c r="M4" s="16" t="s">
        <v>12</v>
      </c>
      <c r="N4" s="16" t="s">
        <v>14</v>
      </c>
      <c r="O4" s="16" t="s">
        <v>36</v>
      </c>
      <c r="P4" s="16" t="s">
        <v>37</v>
      </c>
      <c r="Q4" s="16" t="s">
        <v>38</v>
      </c>
      <c r="R4" s="16" t="s">
        <v>39</v>
      </c>
      <c r="S4" s="37"/>
      <c r="T4" s="43"/>
      <c r="U4" s="43"/>
      <c r="V4" s="43"/>
      <c r="W4" s="16" t="s">
        <v>42</v>
      </c>
      <c r="X4" s="46" t="s">
        <v>44</v>
      </c>
    </row>
    <row r="5" ht="21.0" customHeight="1">
      <c r="A5" s="49" t="s">
        <v>46</v>
      </c>
      <c r="B5" s="50" t="s">
        <v>48</v>
      </c>
      <c r="C5" s="52" t="s">
        <v>49</v>
      </c>
      <c r="D5" s="57"/>
      <c r="E5" s="57"/>
      <c r="F5" s="57"/>
      <c r="G5" s="57"/>
      <c r="H5" s="57"/>
      <c r="I5" s="57"/>
      <c r="J5" s="57"/>
      <c r="K5" s="57"/>
      <c r="L5" s="57"/>
      <c r="M5" s="62"/>
      <c r="N5" s="62"/>
      <c r="O5" s="62"/>
      <c r="P5" s="63"/>
      <c r="Q5" s="63"/>
      <c r="R5" s="64"/>
      <c r="S5" s="37"/>
      <c r="T5" s="43"/>
      <c r="U5" s="43"/>
      <c r="V5" s="43"/>
      <c r="W5" s="64"/>
    </row>
    <row r="6">
      <c r="A6" s="33">
        <v>1.0</v>
      </c>
      <c r="B6" s="35" t="s">
        <v>58</v>
      </c>
      <c r="C6" s="70" t="s">
        <v>29</v>
      </c>
      <c r="D6" s="73" t="s">
        <v>23</v>
      </c>
      <c r="E6" s="74">
        <v>2021.0</v>
      </c>
      <c r="F6" s="74">
        <v>2021.0</v>
      </c>
      <c r="G6" s="79">
        <v>9.61582391008E11</v>
      </c>
      <c r="H6" s="80" t="s">
        <v>72</v>
      </c>
      <c r="I6" s="80" t="s">
        <v>40</v>
      </c>
      <c r="J6" s="85" t="s">
        <v>30</v>
      </c>
      <c r="K6" s="45"/>
      <c r="L6" s="45" t="s">
        <v>83</v>
      </c>
      <c r="M6" s="87" t="s">
        <v>63</v>
      </c>
      <c r="N6" s="47" t="s">
        <v>84</v>
      </c>
      <c r="O6" s="87" t="s">
        <v>85</v>
      </c>
      <c r="P6" s="88"/>
      <c r="Q6" s="58" t="s">
        <v>87</v>
      </c>
      <c r="R6" s="58" t="s">
        <v>47</v>
      </c>
      <c r="S6" s="37"/>
      <c r="T6" s="90"/>
      <c r="U6" s="90"/>
      <c r="V6" s="91"/>
      <c r="W6" s="58">
        <f t="shared" ref="W6:W26" si="1">IFERROR(IF(E6="","",YEAR(TODAY())-E6),"")</f>
        <v>5</v>
      </c>
      <c r="X6" s="96" t="s">
        <v>49</v>
      </c>
    </row>
    <row r="7">
      <c r="A7" s="33">
        <v>2.0</v>
      </c>
      <c r="B7" s="35" t="s">
        <v>58</v>
      </c>
      <c r="C7" s="70" t="s">
        <v>103</v>
      </c>
      <c r="D7" s="73" t="s">
        <v>23</v>
      </c>
      <c r="E7" s="98">
        <v>2020.0</v>
      </c>
      <c r="F7" s="74">
        <v>2021.0</v>
      </c>
      <c r="G7" s="79">
        <v>9.61582391036E11</v>
      </c>
      <c r="H7" s="80" t="s">
        <v>72</v>
      </c>
      <c r="I7" s="80" t="s">
        <v>40</v>
      </c>
      <c r="J7" s="85" t="s">
        <v>125</v>
      </c>
      <c r="K7" s="94"/>
      <c r="L7" s="94" t="s">
        <v>136</v>
      </c>
      <c r="M7" s="87" t="s">
        <v>63</v>
      </c>
      <c r="N7" s="87" t="s">
        <v>137</v>
      </c>
      <c r="O7" s="87" t="s">
        <v>132</v>
      </c>
      <c r="P7" s="88"/>
      <c r="Q7" s="58" t="s">
        <v>87</v>
      </c>
      <c r="R7" s="58" t="s">
        <v>47</v>
      </c>
      <c r="S7" s="37"/>
      <c r="T7" s="90"/>
      <c r="U7" s="115"/>
      <c r="V7" s="90"/>
      <c r="W7" s="58">
        <f t="shared" si="1"/>
        <v>6</v>
      </c>
      <c r="X7" s="96" t="s">
        <v>49</v>
      </c>
    </row>
    <row r="8">
      <c r="A8" s="33">
        <v>3.0</v>
      </c>
      <c r="B8" s="35" t="s">
        <v>58</v>
      </c>
      <c r="C8" s="70" t="s">
        <v>53</v>
      </c>
      <c r="D8" s="73" t="s">
        <v>23</v>
      </c>
      <c r="E8" s="98">
        <v>2021.0</v>
      </c>
      <c r="F8" s="98">
        <v>2021.0</v>
      </c>
      <c r="G8" s="79">
        <v>9.61582391145E11</v>
      </c>
      <c r="H8" s="80" t="s">
        <v>72</v>
      </c>
      <c r="I8" s="80" t="s">
        <v>40</v>
      </c>
      <c r="J8" s="85" t="s">
        <v>55</v>
      </c>
      <c r="K8" s="45"/>
      <c r="L8" s="45" t="s">
        <v>50</v>
      </c>
      <c r="M8" s="47" t="s">
        <v>167</v>
      </c>
      <c r="N8" s="47" t="s">
        <v>84</v>
      </c>
      <c r="O8" s="87" t="s">
        <v>85</v>
      </c>
      <c r="P8" s="88"/>
      <c r="Q8" s="58" t="s">
        <v>170</v>
      </c>
      <c r="R8" s="58" t="s">
        <v>47</v>
      </c>
      <c r="S8" s="37"/>
      <c r="T8" s="90"/>
      <c r="U8" s="90"/>
      <c r="V8" s="90"/>
      <c r="W8" s="58">
        <f t="shared" si="1"/>
        <v>5</v>
      </c>
      <c r="X8" s="96" t="s">
        <v>49</v>
      </c>
    </row>
    <row r="9" ht="13.5" customHeight="1">
      <c r="A9" s="33">
        <v>4.0</v>
      </c>
      <c r="B9" s="35" t="s">
        <v>58</v>
      </c>
      <c r="C9" s="70" t="s">
        <v>103</v>
      </c>
      <c r="D9" s="73" t="s">
        <v>23</v>
      </c>
      <c r="E9" s="73">
        <v>2022.0</v>
      </c>
      <c r="F9" s="73">
        <v>2022.0</v>
      </c>
      <c r="G9" s="121">
        <v>9.61884301945E11</v>
      </c>
      <c r="H9" s="122" t="s">
        <v>184</v>
      </c>
      <c r="I9" s="80" t="s">
        <v>40</v>
      </c>
      <c r="J9" s="85" t="s">
        <v>185</v>
      </c>
      <c r="K9" s="94" t="s">
        <v>197</v>
      </c>
      <c r="L9" s="94" t="s">
        <v>198</v>
      </c>
      <c r="M9" s="87" t="s">
        <v>63</v>
      </c>
      <c r="N9" s="47" t="s">
        <v>199</v>
      </c>
      <c r="O9" s="87" t="s">
        <v>132</v>
      </c>
      <c r="P9" s="88"/>
      <c r="Q9" s="58" t="s">
        <v>170</v>
      </c>
      <c r="R9" s="33"/>
      <c r="S9" s="37"/>
      <c r="T9" s="90"/>
      <c r="U9" s="115"/>
      <c r="V9" s="91"/>
      <c r="W9" s="58">
        <f t="shared" si="1"/>
        <v>4</v>
      </c>
      <c r="X9" s="96" t="s">
        <v>49</v>
      </c>
    </row>
    <row r="10" ht="13.5" customHeight="1">
      <c r="A10" s="33">
        <v>5.0</v>
      </c>
      <c r="B10" s="35" t="s">
        <v>58</v>
      </c>
      <c r="C10" s="70" t="s">
        <v>20</v>
      </c>
      <c r="D10" s="73" t="s">
        <v>23</v>
      </c>
      <c r="E10" s="73">
        <v>2022.0</v>
      </c>
      <c r="F10" s="73">
        <v>2022.0</v>
      </c>
      <c r="G10" s="121">
        <v>9.6188430206E11</v>
      </c>
      <c r="H10" s="122" t="s">
        <v>184</v>
      </c>
      <c r="I10" s="80" t="s">
        <v>40</v>
      </c>
      <c r="J10" s="85" t="s">
        <v>232</v>
      </c>
      <c r="K10" s="45" t="s">
        <v>246</v>
      </c>
      <c r="L10" s="45" t="s">
        <v>247</v>
      </c>
      <c r="M10" s="145" t="s">
        <v>51</v>
      </c>
      <c r="N10" s="47" t="s">
        <v>248</v>
      </c>
      <c r="O10" s="87" t="s">
        <v>132</v>
      </c>
      <c r="P10" s="88"/>
      <c r="Q10" s="58" t="s">
        <v>170</v>
      </c>
      <c r="R10" s="33"/>
      <c r="S10" s="37"/>
      <c r="T10" s="90"/>
      <c r="U10" s="90"/>
      <c r="V10" s="91"/>
      <c r="W10" s="58">
        <f t="shared" si="1"/>
        <v>4</v>
      </c>
      <c r="X10" s="96" t="s">
        <v>49</v>
      </c>
    </row>
    <row r="11" ht="16.5" customHeight="1">
      <c r="A11" s="33">
        <v>6.0</v>
      </c>
      <c r="B11" s="35" t="s">
        <v>58</v>
      </c>
      <c r="C11" s="70" t="s">
        <v>60</v>
      </c>
      <c r="D11" s="73" t="s">
        <v>23</v>
      </c>
      <c r="E11" s="73">
        <v>2022.0</v>
      </c>
      <c r="F11" s="73">
        <v>2022.0</v>
      </c>
      <c r="G11" s="156">
        <v>9.61884301016E11</v>
      </c>
      <c r="H11" s="80" t="s">
        <v>72</v>
      </c>
      <c r="I11" s="80" t="s">
        <v>40</v>
      </c>
      <c r="J11" s="85" t="s">
        <v>61</v>
      </c>
      <c r="K11" s="45"/>
      <c r="L11" s="45" t="s">
        <v>66</v>
      </c>
      <c r="M11" s="47" t="s">
        <v>45</v>
      </c>
      <c r="N11" s="47" t="s">
        <v>257</v>
      </c>
      <c r="O11" s="87" t="s">
        <v>258</v>
      </c>
      <c r="P11" s="88"/>
      <c r="Q11" s="58" t="s">
        <v>87</v>
      </c>
      <c r="R11" s="58" t="s">
        <v>47</v>
      </c>
      <c r="S11" s="37"/>
      <c r="T11" s="90"/>
      <c r="U11" s="115"/>
      <c r="V11" s="90"/>
      <c r="W11" s="58">
        <f t="shared" si="1"/>
        <v>4</v>
      </c>
      <c r="X11" s="96" t="s">
        <v>49</v>
      </c>
    </row>
    <row r="12" ht="18.0" customHeight="1">
      <c r="A12" s="164">
        <v>7.0</v>
      </c>
      <c r="B12" s="35" t="s">
        <v>58</v>
      </c>
      <c r="C12" s="165" t="s">
        <v>262</v>
      </c>
      <c r="D12" s="73" t="s">
        <v>23</v>
      </c>
      <c r="E12" s="167">
        <v>2022.0</v>
      </c>
      <c r="F12" s="167">
        <v>2022.0</v>
      </c>
      <c r="G12" s="168">
        <v>9.61884301614E11</v>
      </c>
      <c r="H12" s="169" t="s">
        <v>184</v>
      </c>
      <c r="I12" s="80" t="s">
        <v>40</v>
      </c>
      <c r="J12" s="170" t="s">
        <v>267</v>
      </c>
      <c r="K12" s="171" t="s">
        <v>270</v>
      </c>
      <c r="L12" s="171" t="s">
        <v>272</v>
      </c>
      <c r="M12" s="87" t="s">
        <v>63</v>
      </c>
      <c r="N12" s="47" t="s">
        <v>137</v>
      </c>
      <c r="O12" s="172" t="s">
        <v>132</v>
      </c>
      <c r="P12" s="173"/>
      <c r="Q12" s="174" t="s">
        <v>273</v>
      </c>
      <c r="R12" s="164"/>
      <c r="S12" s="37"/>
      <c r="T12" s="43"/>
      <c r="U12" s="90"/>
      <c r="V12" s="175"/>
      <c r="W12" s="58">
        <f t="shared" si="1"/>
        <v>4</v>
      </c>
      <c r="X12" s="96" t="s">
        <v>49</v>
      </c>
    </row>
    <row r="13">
      <c r="A13" s="33">
        <v>8.0</v>
      </c>
      <c r="B13" s="35" t="s">
        <v>58</v>
      </c>
      <c r="C13" s="70" t="s">
        <v>208</v>
      </c>
      <c r="D13" s="73" t="s">
        <v>23</v>
      </c>
      <c r="E13" s="73">
        <v>2022.0</v>
      </c>
      <c r="F13" s="73">
        <v>2022.0</v>
      </c>
      <c r="G13" s="168">
        <v>9.61582391152E11</v>
      </c>
      <c r="H13" s="80" t="s">
        <v>72</v>
      </c>
      <c r="I13" s="80" t="s">
        <v>40</v>
      </c>
      <c r="J13" s="85" t="s">
        <v>279</v>
      </c>
      <c r="K13" s="94" t="s">
        <v>281</v>
      </c>
      <c r="L13" s="94" t="s">
        <v>282</v>
      </c>
      <c r="M13" s="145" t="s">
        <v>63</v>
      </c>
      <c r="N13" s="87" t="s">
        <v>284</v>
      </c>
      <c r="O13" s="87" t="s">
        <v>132</v>
      </c>
      <c r="P13" s="88"/>
      <c r="Q13" s="58" t="s">
        <v>285</v>
      </c>
      <c r="R13" s="58"/>
      <c r="S13" s="37"/>
      <c r="T13" s="90"/>
      <c r="U13" s="115"/>
      <c r="V13" s="90"/>
      <c r="W13" s="58">
        <f t="shared" si="1"/>
        <v>4</v>
      </c>
      <c r="X13" s="96" t="s">
        <v>49</v>
      </c>
    </row>
    <row r="14">
      <c r="A14" s="33">
        <v>9.0</v>
      </c>
      <c r="B14" s="35" t="s">
        <v>58</v>
      </c>
      <c r="C14" s="179" t="s">
        <v>287</v>
      </c>
      <c r="D14" s="73" t="s">
        <v>118</v>
      </c>
      <c r="E14" s="73">
        <v>2022.0</v>
      </c>
      <c r="F14" s="73">
        <v>2022.0</v>
      </c>
      <c r="G14" s="121" t="s">
        <v>288</v>
      </c>
      <c r="H14" s="80" t="s">
        <v>72</v>
      </c>
      <c r="I14" s="80" t="s">
        <v>295</v>
      </c>
      <c r="J14" s="85" t="s">
        <v>296</v>
      </c>
      <c r="K14" s="186"/>
      <c r="L14" s="186" t="s">
        <v>297</v>
      </c>
      <c r="M14" s="87" t="s">
        <v>51</v>
      </c>
      <c r="N14" s="47" t="s">
        <v>248</v>
      </c>
      <c r="O14" s="87" t="s">
        <v>132</v>
      </c>
      <c r="P14" s="88"/>
      <c r="Q14" s="58" t="s">
        <v>298</v>
      </c>
      <c r="R14" s="58" t="s">
        <v>47</v>
      </c>
      <c r="S14" s="37"/>
      <c r="T14" s="187"/>
      <c r="U14" s="90"/>
      <c r="V14" s="90"/>
      <c r="W14" s="58">
        <f t="shared" si="1"/>
        <v>4</v>
      </c>
      <c r="X14" s="96" t="s">
        <v>49</v>
      </c>
    </row>
    <row r="15" ht="17.25" customHeight="1">
      <c r="A15" s="33">
        <v>10.0</v>
      </c>
      <c r="B15" s="35" t="s">
        <v>58</v>
      </c>
      <c r="C15" s="70" t="s">
        <v>53</v>
      </c>
      <c r="D15" s="73" t="s">
        <v>23</v>
      </c>
      <c r="E15" s="73">
        <v>2022.0</v>
      </c>
      <c r="F15" s="73">
        <v>2022.0</v>
      </c>
      <c r="G15" s="121">
        <v>9.61582391103E11</v>
      </c>
      <c r="H15" s="80" t="s">
        <v>72</v>
      </c>
      <c r="I15" s="80" t="s">
        <v>40</v>
      </c>
      <c r="J15" s="85" t="s">
        <v>68</v>
      </c>
      <c r="K15" s="45"/>
      <c r="L15" s="45" t="s">
        <v>77</v>
      </c>
      <c r="M15" s="47" t="s">
        <v>167</v>
      </c>
      <c r="N15" s="47" t="s">
        <v>84</v>
      </c>
      <c r="O15" s="87" t="s">
        <v>85</v>
      </c>
      <c r="P15" s="88"/>
      <c r="Q15" s="58" t="s">
        <v>285</v>
      </c>
      <c r="R15" s="58"/>
      <c r="S15" s="37"/>
      <c r="T15" s="90"/>
      <c r="U15" s="115"/>
      <c r="V15" s="90"/>
      <c r="W15" s="58">
        <f t="shared" si="1"/>
        <v>4</v>
      </c>
      <c r="X15" s="96" t="s">
        <v>49</v>
      </c>
    </row>
    <row r="16" ht="17.25" customHeight="1">
      <c r="A16" s="33">
        <v>11.0</v>
      </c>
      <c r="B16" s="35" t="s">
        <v>58</v>
      </c>
      <c r="C16" s="70" t="s">
        <v>53</v>
      </c>
      <c r="D16" s="73" t="s">
        <v>23</v>
      </c>
      <c r="E16" s="73">
        <v>2024.0</v>
      </c>
      <c r="F16" s="73">
        <v>2024.0</v>
      </c>
      <c r="G16" s="121">
        <v>9.6158239166E11</v>
      </c>
      <c r="H16" s="80" t="s">
        <v>299</v>
      </c>
      <c r="I16" s="80" t="s">
        <v>40</v>
      </c>
      <c r="J16" s="85" t="s">
        <v>300</v>
      </c>
      <c r="K16" s="45"/>
      <c r="L16" s="45" t="s">
        <v>301</v>
      </c>
      <c r="M16" s="145" t="s">
        <v>51</v>
      </c>
      <c r="N16" s="47" t="s">
        <v>84</v>
      </c>
      <c r="O16" s="87" t="s">
        <v>85</v>
      </c>
      <c r="P16" s="88"/>
      <c r="Q16" s="58" t="s">
        <v>170</v>
      </c>
      <c r="R16" s="58"/>
      <c r="S16" s="37"/>
      <c r="T16" s="90"/>
      <c r="U16" s="90"/>
      <c r="V16" s="90"/>
      <c r="W16" s="58">
        <f t="shared" si="1"/>
        <v>2</v>
      </c>
      <c r="X16" s="96" t="s">
        <v>49</v>
      </c>
    </row>
    <row r="17" ht="17.25" customHeight="1">
      <c r="A17" s="33">
        <v>12.0</v>
      </c>
      <c r="B17" s="35" t="s">
        <v>58</v>
      </c>
      <c r="C17" s="70" t="s">
        <v>53</v>
      </c>
      <c r="D17" s="73" t="s">
        <v>23</v>
      </c>
      <c r="E17" s="73">
        <v>2024.0</v>
      </c>
      <c r="F17" s="73">
        <v>2024.0</v>
      </c>
      <c r="G17" s="121">
        <v>9.61582391661E11</v>
      </c>
      <c r="H17" s="80" t="s">
        <v>299</v>
      </c>
      <c r="I17" s="80" t="s">
        <v>40</v>
      </c>
      <c r="J17" s="85" t="s">
        <v>303</v>
      </c>
      <c r="K17" s="94" t="s">
        <v>304</v>
      </c>
      <c r="L17" s="94" t="s">
        <v>305</v>
      </c>
      <c r="M17" s="87" t="s">
        <v>63</v>
      </c>
      <c r="N17" s="47" t="s">
        <v>306</v>
      </c>
      <c r="O17" s="87" t="s">
        <v>132</v>
      </c>
      <c r="P17" s="88"/>
      <c r="Q17" s="58" t="s">
        <v>170</v>
      </c>
      <c r="R17" s="58"/>
      <c r="S17" s="37"/>
      <c r="T17" s="90"/>
      <c r="U17" s="115"/>
      <c r="V17" s="90"/>
      <c r="W17" s="58">
        <f t="shared" si="1"/>
        <v>2</v>
      </c>
      <c r="X17" s="96" t="s">
        <v>49</v>
      </c>
    </row>
    <row r="18">
      <c r="A18" s="33">
        <v>13.0</v>
      </c>
      <c r="B18" s="35" t="s">
        <v>58</v>
      </c>
      <c r="C18" s="70" t="s">
        <v>311</v>
      </c>
      <c r="D18" s="73" t="s">
        <v>23</v>
      </c>
      <c r="E18" s="73">
        <v>2024.0</v>
      </c>
      <c r="F18" s="73">
        <v>2024.0</v>
      </c>
      <c r="G18" s="121">
        <v>9.61582391717E11</v>
      </c>
      <c r="H18" s="80" t="s">
        <v>299</v>
      </c>
      <c r="I18" s="80" t="s">
        <v>40</v>
      </c>
      <c r="J18" s="139" t="s">
        <v>315</v>
      </c>
      <c r="K18" s="94" t="s">
        <v>316</v>
      </c>
      <c r="L18" s="94" t="s">
        <v>317</v>
      </c>
      <c r="M18" s="87" t="s">
        <v>63</v>
      </c>
      <c r="N18" s="87" t="s">
        <v>137</v>
      </c>
      <c r="O18" s="87" t="s">
        <v>132</v>
      </c>
      <c r="P18" s="88"/>
      <c r="Q18" s="58"/>
      <c r="R18" s="58"/>
      <c r="S18" s="37"/>
      <c r="T18" s="90"/>
      <c r="U18" s="90"/>
      <c r="V18" s="90"/>
      <c r="W18" s="58">
        <f t="shared" si="1"/>
        <v>2</v>
      </c>
      <c r="X18" s="96" t="s">
        <v>49</v>
      </c>
    </row>
    <row r="19" ht="17.25" customHeight="1">
      <c r="A19" s="33">
        <v>14.0</v>
      </c>
      <c r="B19" s="35" t="s">
        <v>58</v>
      </c>
      <c r="C19" s="70" t="s">
        <v>311</v>
      </c>
      <c r="D19" s="73" t="s">
        <v>23</v>
      </c>
      <c r="E19" s="73">
        <v>2024.0</v>
      </c>
      <c r="F19" s="73">
        <v>2024.0</v>
      </c>
      <c r="G19" s="121">
        <v>9.61582391718E11</v>
      </c>
      <c r="H19" s="80" t="s">
        <v>299</v>
      </c>
      <c r="I19" s="80" t="s">
        <v>40</v>
      </c>
      <c r="J19" s="139" t="s">
        <v>318</v>
      </c>
      <c r="K19" s="94" t="s">
        <v>319</v>
      </c>
      <c r="L19" s="94" t="s">
        <v>320</v>
      </c>
      <c r="M19" s="87" t="s">
        <v>63</v>
      </c>
      <c r="N19" s="87" t="s">
        <v>137</v>
      </c>
      <c r="O19" s="87" t="s">
        <v>132</v>
      </c>
      <c r="P19" s="88"/>
      <c r="Q19" s="58"/>
      <c r="R19" s="58"/>
      <c r="S19" s="37"/>
      <c r="T19" s="187"/>
      <c r="U19" s="115"/>
      <c r="V19" s="90"/>
      <c r="W19" s="58">
        <f t="shared" si="1"/>
        <v>2</v>
      </c>
      <c r="X19" s="96" t="s">
        <v>49</v>
      </c>
    </row>
    <row r="20" ht="17.25" customHeight="1">
      <c r="A20" s="33">
        <v>15.0</v>
      </c>
      <c r="B20" s="35" t="s">
        <v>58</v>
      </c>
      <c r="C20" s="70" t="s">
        <v>29</v>
      </c>
      <c r="D20" s="73" t="s">
        <v>23</v>
      </c>
      <c r="E20" s="73">
        <v>2024.0</v>
      </c>
      <c r="F20" s="73">
        <v>2024.0</v>
      </c>
      <c r="G20" s="199">
        <v>9.61582391716E11</v>
      </c>
      <c r="H20" s="80" t="s">
        <v>299</v>
      </c>
      <c r="I20" s="80" t="s">
        <v>40</v>
      </c>
      <c r="J20" s="139" t="s">
        <v>321</v>
      </c>
      <c r="K20" s="94" t="s">
        <v>322</v>
      </c>
      <c r="L20" s="94" t="s">
        <v>323</v>
      </c>
      <c r="M20" s="87" t="s">
        <v>63</v>
      </c>
      <c r="N20" s="87" t="s">
        <v>137</v>
      </c>
      <c r="O20" s="87" t="s">
        <v>132</v>
      </c>
      <c r="P20" s="88"/>
      <c r="Q20" s="58"/>
      <c r="R20" s="58"/>
      <c r="S20" s="37"/>
      <c r="T20" s="90"/>
      <c r="U20" s="90"/>
      <c r="V20" s="90"/>
      <c r="W20" s="58">
        <f t="shared" si="1"/>
        <v>2</v>
      </c>
      <c r="X20" s="96" t="s">
        <v>49</v>
      </c>
    </row>
    <row r="21">
      <c r="A21" s="174">
        <v>16.0</v>
      </c>
      <c r="B21" s="35" t="s">
        <v>58</v>
      </c>
      <c r="C21" s="200" t="s">
        <v>324</v>
      </c>
      <c r="D21" s="73" t="s">
        <v>118</v>
      </c>
      <c r="E21" s="167">
        <v>2025.0</v>
      </c>
      <c r="F21" s="167">
        <v>2025.0</v>
      </c>
      <c r="G21" s="207" t="s">
        <v>325</v>
      </c>
      <c r="H21" s="167" t="s">
        <v>326</v>
      </c>
      <c r="I21" s="80" t="s">
        <v>295</v>
      </c>
      <c r="J21" s="139" t="s">
        <v>327</v>
      </c>
      <c r="K21" s="208"/>
      <c r="L21" s="208" t="s">
        <v>328</v>
      </c>
      <c r="M21" s="87" t="s">
        <v>146</v>
      </c>
      <c r="N21" s="87" t="s">
        <v>146</v>
      </c>
      <c r="O21" s="87" t="s">
        <v>132</v>
      </c>
      <c r="P21" s="209"/>
      <c r="Q21" s="189"/>
      <c r="R21" s="189"/>
      <c r="S21" s="37"/>
      <c r="T21" s="189"/>
      <c r="U21" s="115"/>
      <c r="V21" s="189"/>
      <c r="W21" s="58">
        <f t="shared" si="1"/>
        <v>1</v>
      </c>
      <c r="X21" s="96" t="s">
        <v>49</v>
      </c>
    </row>
    <row r="22">
      <c r="A22" s="174">
        <v>17.0</v>
      </c>
      <c r="B22" s="35" t="s">
        <v>58</v>
      </c>
      <c r="C22" s="200" t="s">
        <v>324</v>
      </c>
      <c r="D22" s="167" t="s">
        <v>118</v>
      </c>
      <c r="E22" s="167">
        <v>2025.0</v>
      </c>
      <c r="F22" s="167">
        <v>2025.0</v>
      </c>
      <c r="G22" s="210" t="s">
        <v>329</v>
      </c>
      <c r="H22" s="167" t="s">
        <v>326</v>
      </c>
      <c r="I22" s="80" t="s">
        <v>295</v>
      </c>
      <c r="J22" s="139" t="s">
        <v>330</v>
      </c>
      <c r="K22" s="208"/>
      <c r="L22" s="208" t="s">
        <v>331</v>
      </c>
      <c r="M22" s="87" t="s">
        <v>146</v>
      </c>
      <c r="N22" s="87" t="s">
        <v>146</v>
      </c>
      <c r="O22" s="87" t="s">
        <v>132</v>
      </c>
      <c r="P22" s="209"/>
      <c r="Q22" s="189"/>
      <c r="R22" s="189"/>
      <c r="S22" s="37"/>
      <c r="T22" s="189"/>
      <c r="U22" s="90"/>
      <c r="V22" s="189"/>
      <c r="W22" s="58">
        <f t="shared" si="1"/>
        <v>1</v>
      </c>
      <c r="X22" s="96" t="s">
        <v>49</v>
      </c>
    </row>
    <row r="23">
      <c r="A23" s="174">
        <v>18.0</v>
      </c>
      <c r="B23" s="35" t="s">
        <v>58</v>
      </c>
      <c r="C23" s="200" t="s">
        <v>332</v>
      </c>
      <c r="D23" s="167" t="s">
        <v>333</v>
      </c>
      <c r="E23" s="167">
        <v>2025.0</v>
      </c>
      <c r="F23" s="167">
        <v>2025.0</v>
      </c>
      <c r="G23" s="214" t="s">
        <v>334</v>
      </c>
      <c r="H23" s="167" t="s">
        <v>335</v>
      </c>
      <c r="I23" s="80" t="s">
        <v>336</v>
      </c>
      <c r="J23" s="139" t="s">
        <v>337</v>
      </c>
      <c r="K23" s="208" t="s">
        <v>338</v>
      </c>
      <c r="L23" s="208" t="s">
        <v>339</v>
      </c>
      <c r="M23" s="87" t="s">
        <v>51</v>
      </c>
      <c r="N23" s="87" t="s">
        <v>340</v>
      </c>
      <c r="O23" s="87" t="s">
        <v>132</v>
      </c>
      <c r="P23" s="209"/>
      <c r="Q23" s="189"/>
      <c r="R23" s="189"/>
      <c r="S23" s="37"/>
      <c r="T23" s="189"/>
      <c r="U23" s="115"/>
      <c r="V23" s="189"/>
      <c r="W23" s="58">
        <f t="shared" si="1"/>
        <v>1</v>
      </c>
      <c r="X23" s="96" t="s">
        <v>49</v>
      </c>
    </row>
    <row r="24">
      <c r="A24" s="174">
        <v>19.0</v>
      </c>
      <c r="B24" s="35" t="s">
        <v>58</v>
      </c>
      <c r="C24" s="215" t="s">
        <v>341</v>
      </c>
      <c r="D24" s="216" t="s">
        <v>342</v>
      </c>
      <c r="E24" s="167">
        <v>2026.0</v>
      </c>
      <c r="F24" s="167">
        <v>2026.0</v>
      </c>
      <c r="G24" s="219" t="s">
        <v>343</v>
      </c>
      <c r="H24" s="211"/>
      <c r="I24" s="80" t="s">
        <v>344</v>
      </c>
      <c r="J24" s="220" t="s">
        <v>345</v>
      </c>
      <c r="K24" s="222" t="s">
        <v>346</v>
      </c>
      <c r="L24" s="186" t="s">
        <v>347</v>
      </c>
      <c r="M24" s="87" t="s">
        <v>51</v>
      </c>
      <c r="N24" s="87" t="s">
        <v>348</v>
      </c>
      <c r="O24" s="87" t="s">
        <v>132</v>
      </c>
      <c r="P24" s="209"/>
      <c r="Q24" s="189"/>
      <c r="R24" s="189"/>
      <c r="S24" s="37"/>
      <c r="T24" s="189"/>
      <c r="U24" s="90"/>
      <c r="V24" s="189"/>
      <c r="W24" s="58">
        <f t="shared" si="1"/>
        <v>0</v>
      </c>
      <c r="X24" s="96" t="s">
        <v>49</v>
      </c>
    </row>
    <row r="25">
      <c r="A25" s="174">
        <v>20.0</v>
      </c>
      <c r="B25" s="35" t="s">
        <v>58</v>
      </c>
      <c r="C25" s="215" t="s">
        <v>349</v>
      </c>
      <c r="D25" s="167" t="s">
        <v>342</v>
      </c>
      <c r="E25" s="167">
        <v>2026.0</v>
      </c>
      <c r="F25" s="167">
        <v>2026.0</v>
      </c>
      <c r="G25" s="214" t="s">
        <v>350</v>
      </c>
      <c r="H25" s="211"/>
      <c r="I25" s="80" t="s">
        <v>351</v>
      </c>
      <c r="J25" s="220" t="s">
        <v>352</v>
      </c>
      <c r="K25" s="222" t="s">
        <v>353</v>
      </c>
      <c r="L25" s="186" t="s">
        <v>354</v>
      </c>
      <c r="M25" s="87" t="s">
        <v>51</v>
      </c>
      <c r="N25" s="87" t="s">
        <v>348</v>
      </c>
      <c r="O25" s="87" t="s">
        <v>132</v>
      </c>
      <c r="P25" s="209"/>
      <c r="Q25" s="189"/>
      <c r="R25" s="189"/>
      <c r="S25" s="37"/>
      <c r="T25" s="189"/>
      <c r="U25" s="115"/>
      <c r="V25" s="189"/>
      <c r="W25" s="58">
        <f t="shared" si="1"/>
        <v>0</v>
      </c>
      <c r="X25" s="96" t="s">
        <v>49</v>
      </c>
    </row>
    <row r="26">
      <c r="A26" s="174">
        <v>21.0</v>
      </c>
      <c r="B26" s="215"/>
      <c r="C26" s="215" t="s">
        <v>356</v>
      </c>
      <c r="D26" s="200" t="s">
        <v>357</v>
      </c>
      <c r="E26" s="174">
        <v>2026.0</v>
      </c>
      <c r="F26" s="174">
        <v>2026.0</v>
      </c>
      <c r="G26" s="210" t="s">
        <v>358</v>
      </c>
      <c r="H26" s="229"/>
      <c r="I26" s="174" t="s">
        <v>344</v>
      </c>
      <c r="J26" s="220" t="s">
        <v>361</v>
      </c>
      <c r="K26" s="222" t="s">
        <v>363</v>
      </c>
      <c r="L26" s="186" t="s">
        <v>364</v>
      </c>
      <c r="M26" s="87" t="s">
        <v>51</v>
      </c>
      <c r="N26" s="88" t="s">
        <v>365</v>
      </c>
      <c r="O26" s="88" t="s">
        <v>132</v>
      </c>
      <c r="P26" s="209"/>
      <c r="Q26" s="189"/>
      <c r="R26" s="189"/>
      <c r="S26" s="37"/>
      <c r="T26" s="189"/>
      <c r="U26" s="189"/>
      <c r="V26" s="189"/>
      <c r="W26" s="58">
        <f t="shared" si="1"/>
        <v>0</v>
      </c>
      <c r="X26" s="96" t="s">
        <v>49</v>
      </c>
    </row>
    <row r="27">
      <c r="A27" s="195" t="s">
        <v>355</v>
      </c>
      <c r="B27" s="224"/>
      <c r="C27" s="224" t="s">
        <v>256</v>
      </c>
      <c r="D27" s="225"/>
      <c r="E27" s="225"/>
      <c r="F27" s="225"/>
      <c r="G27" s="225"/>
      <c r="H27" s="225"/>
      <c r="I27" s="226"/>
      <c r="J27" s="227"/>
      <c r="K27" s="227"/>
      <c r="L27" s="227"/>
      <c r="M27" s="228"/>
      <c r="N27" s="228"/>
      <c r="O27" s="228"/>
      <c r="P27" s="230"/>
      <c r="Q27" s="230"/>
      <c r="R27" s="230"/>
      <c r="S27" s="230"/>
      <c r="T27" s="230"/>
      <c r="U27" s="230"/>
      <c r="V27" s="230"/>
      <c r="W27" s="230"/>
      <c r="X27" s="96"/>
    </row>
    <row r="28">
      <c r="A28" s="98">
        <v>1.0</v>
      </c>
      <c r="B28" s="218" t="s">
        <v>256</v>
      </c>
      <c r="C28" s="218" t="s">
        <v>359</v>
      </c>
      <c r="D28" s="73" t="s">
        <v>118</v>
      </c>
      <c r="E28" s="73">
        <v>2013.0</v>
      </c>
      <c r="F28" s="73">
        <v>2013.0</v>
      </c>
      <c r="G28" s="121" t="s">
        <v>360</v>
      </c>
      <c r="H28" s="231" t="s">
        <v>72</v>
      </c>
      <c r="I28" s="231" t="s">
        <v>369</v>
      </c>
      <c r="J28" s="85" t="s">
        <v>370</v>
      </c>
      <c r="K28" s="47" t="s">
        <v>371</v>
      </c>
      <c r="L28" s="47" t="s">
        <v>372</v>
      </c>
      <c r="M28" s="87" t="s">
        <v>63</v>
      </c>
      <c r="N28" s="47" t="s">
        <v>373</v>
      </c>
      <c r="O28" s="47" t="s">
        <v>132</v>
      </c>
      <c r="P28" s="48"/>
      <c r="Q28" s="48" t="s">
        <v>294</v>
      </c>
      <c r="R28" s="48" t="s">
        <v>47</v>
      </c>
      <c r="S28" s="37"/>
      <c r="T28" s="235"/>
      <c r="U28" s="235"/>
      <c r="V28" s="235"/>
      <c r="W28" s="58">
        <f t="shared" ref="W28:W36" si="2">IFERROR(IF(E28="","",YEAR(TODAY())-E28),"")</f>
        <v>13</v>
      </c>
      <c r="X28" s="96" t="s">
        <v>256</v>
      </c>
    </row>
    <row r="29">
      <c r="A29" s="73">
        <v>2.0</v>
      </c>
      <c r="B29" s="218" t="s">
        <v>256</v>
      </c>
      <c r="C29" s="218" t="s">
        <v>362</v>
      </c>
      <c r="D29" s="73" t="s">
        <v>23</v>
      </c>
      <c r="E29" s="73">
        <v>2024.0</v>
      </c>
      <c r="F29" s="73">
        <v>2024.0</v>
      </c>
      <c r="G29" s="121">
        <v>2066.0</v>
      </c>
      <c r="H29" s="231" t="s">
        <v>299</v>
      </c>
      <c r="I29" s="231" t="s">
        <v>379</v>
      </c>
      <c r="J29" s="85" t="s">
        <v>380</v>
      </c>
      <c r="K29" s="94"/>
      <c r="L29" s="94" t="s">
        <v>382</v>
      </c>
      <c r="M29" s="47" t="s">
        <v>146</v>
      </c>
      <c r="N29" s="47" t="s">
        <v>146</v>
      </c>
      <c r="O29" s="87" t="s">
        <v>132</v>
      </c>
      <c r="P29" s="241"/>
      <c r="Q29" s="48" t="s">
        <v>170</v>
      </c>
      <c r="R29" s="48"/>
      <c r="S29" s="37"/>
      <c r="T29" s="235"/>
      <c r="U29" s="235"/>
      <c r="V29" s="235"/>
      <c r="W29" s="58">
        <f t="shared" si="2"/>
        <v>2</v>
      </c>
      <c r="X29" s="96" t="s">
        <v>256</v>
      </c>
    </row>
    <row r="30">
      <c r="A30" s="73">
        <v>3.0</v>
      </c>
      <c r="B30" s="218" t="s">
        <v>256</v>
      </c>
      <c r="C30" s="218" t="s">
        <v>362</v>
      </c>
      <c r="D30" s="73" t="s">
        <v>23</v>
      </c>
      <c r="E30" s="73">
        <v>2019.0</v>
      </c>
      <c r="F30" s="73">
        <v>2019.0</v>
      </c>
      <c r="G30" s="121">
        <v>1372.0</v>
      </c>
      <c r="H30" s="231" t="s">
        <v>72</v>
      </c>
      <c r="I30" s="231" t="s">
        <v>379</v>
      </c>
      <c r="J30" s="197" t="s">
        <v>385</v>
      </c>
      <c r="K30" s="171" t="s">
        <v>387</v>
      </c>
      <c r="L30" s="171" t="s">
        <v>388</v>
      </c>
      <c r="M30" s="87" t="s">
        <v>51</v>
      </c>
      <c r="N30" s="87" t="s">
        <v>248</v>
      </c>
      <c r="O30" s="87" t="s">
        <v>132</v>
      </c>
      <c r="P30" s="241"/>
      <c r="Q30" s="48" t="s">
        <v>389</v>
      </c>
      <c r="R30" s="48" t="s">
        <v>47</v>
      </c>
      <c r="S30" s="37"/>
      <c r="T30" s="235"/>
      <c r="U30" s="235"/>
      <c r="V30" s="235"/>
      <c r="W30" s="58">
        <f t="shared" si="2"/>
        <v>7</v>
      </c>
      <c r="X30" s="96" t="s">
        <v>256</v>
      </c>
    </row>
    <row r="31">
      <c r="A31" s="73">
        <v>4.0</v>
      </c>
      <c r="B31" s="218" t="s">
        <v>256</v>
      </c>
      <c r="C31" s="218" t="s">
        <v>362</v>
      </c>
      <c r="D31" s="73" t="s">
        <v>23</v>
      </c>
      <c r="E31" s="73">
        <v>2025.0</v>
      </c>
      <c r="F31" s="73">
        <v>2025.0</v>
      </c>
      <c r="G31" s="199">
        <v>2259.0</v>
      </c>
      <c r="H31" s="231" t="s">
        <v>72</v>
      </c>
      <c r="I31" s="231" t="s">
        <v>379</v>
      </c>
      <c r="J31" s="197" t="s">
        <v>394</v>
      </c>
      <c r="K31" s="94"/>
      <c r="L31" s="94" t="s">
        <v>397</v>
      </c>
      <c r="M31" s="47" t="s">
        <v>146</v>
      </c>
      <c r="N31" s="47" t="s">
        <v>146</v>
      </c>
      <c r="O31" s="87" t="s">
        <v>132</v>
      </c>
      <c r="P31" s="241"/>
      <c r="Q31" s="48"/>
      <c r="R31" s="48"/>
      <c r="S31" s="37"/>
      <c r="T31" s="235"/>
      <c r="U31" s="235"/>
      <c r="V31" s="235"/>
      <c r="W31" s="58">
        <f t="shared" si="2"/>
        <v>1</v>
      </c>
      <c r="X31" s="96" t="s">
        <v>256</v>
      </c>
    </row>
    <row r="32">
      <c r="A32" s="73">
        <v>5.0</v>
      </c>
      <c r="B32" s="218" t="s">
        <v>256</v>
      </c>
      <c r="C32" s="218" t="s">
        <v>366</v>
      </c>
      <c r="D32" s="73" t="s">
        <v>367</v>
      </c>
      <c r="E32" s="73">
        <v>2024.0</v>
      </c>
      <c r="F32" s="73">
        <v>2024.0</v>
      </c>
      <c r="G32" s="245" t="s">
        <v>368</v>
      </c>
      <c r="H32" s="231"/>
      <c r="I32" s="231" t="s">
        <v>404</v>
      </c>
      <c r="J32" s="85" t="s">
        <v>405</v>
      </c>
      <c r="K32" s="94" t="s">
        <v>407</v>
      </c>
      <c r="L32" s="94" t="s">
        <v>408</v>
      </c>
      <c r="M32" s="87" t="s">
        <v>63</v>
      </c>
      <c r="N32" s="47" t="s">
        <v>137</v>
      </c>
      <c r="O32" s="87" t="s">
        <v>132</v>
      </c>
      <c r="P32" s="241"/>
      <c r="Q32" s="48"/>
      <c r="R32" s="48"/>
      <c r="S32" s="37"/>
      <c r="T32" s="235"/>
      <c r="U32" s="235"/>
      <c r="V32" s="235"/>
      <c r="W32" s="58">
        <f t="shared" si="2"/>
        <v>2</v>
      </c>
      <c r="X32" s="96" t="s">
        <v>256</v>
      </c>
    </row>
    <row r="33">
      <c r="A33" s="73">
        <v>6.0</v>
      </c>
      <c r="B33" s="218" t="s">
        <v>256</v>
      </c>
      <c r="C33" s="218" t="s">
        <v>362</v>
      </c>
      <c r="D33" s="73" t="s">
        <v>23</v>
      </c>
      <c r="E33" s="73">
        <v>2026.0</v>
      </c>
      <c r="F33" s="73">
        <v>2026.0</v>
      </c>
      <c r="G33" s="251">
        <v>1319.0</v>
      </c>
      <c r="H33" s="231" t="s">
        <v>72</v>
      </c>
      <c r="I33" s="231" t="s">
        <v>379</v>
      </c>
      <c r="J33" s="197" t="s">
        <v>412</v>
      </c>
      <c r="K33" s="252"/>
      <c r="L33" s="252" t="s">
        <v>413</v>
      </c>
      <c r="M33" s="47" t="s">
        <v>45</v>
      </c>
      <c r="N33" s="47" t="s">
        <v>257</v>
      </c>
      <c r="O33" s="87" t="s">
        <v>132</v>
      </c>
      <c r="P33" s="241"/>
      <c r="Q33" s="48"/>
      <c r="R33" s="48"/>
      <c r="S33" s="37"/>
      <c r="T33" s="235"/>
      <c r="U33" s="235"/>
      <c r="V33" s="235"/>
      <c r="W33" s="58">
        <f t="shared" si="2"/>
        <v>0</v>
      </c>
      <c r="X33" s="96" t="s">
        <v>256</v>
      </c>
    </row>
    <row r="34">
      <c r="A34" s="73">
        <v>7.0</v>
      </c>
      <c r="B34" s="233"/>
      <c r="C34" s="218" t="s">
        <v>362</v>
      </c>
      <c r="D34" s="73" t="s">
        <v>23</v>
      </c>
      <c r="E34" s="73">
        <v>2019.0</v>
      </c>
      <c r="F34" s="73">
        <v>2019.0</v>
      </c>
      <c r="G34" s="121">
        <v>1376.0</v>
      </c>
      <c r="H34" s="231"/>
      <c r="I34" s="231" t="s">
        <v>379</v>
      </c>
      <c r="J34" s="197" t="s">
        <v>416</v>
      </c>
      <c r="K34" s="252" t="s">
        <v>417</v>
      </c>
      <c r="L34" s="252" t="s">
        <v>418</v>
      </c>
      <c r="M34" s="47" t="s">
        <v>51</v>
      </c>
      <c r="N34" s="47" t="s">
        <v>419</v>
      </c>
      <c r="O34" s="87" t="s">
        <v>132</v>
      </c>
      <c r="P34" s="241"/>
      <c r="Q34" s="48" t="s">
        <v>298</v>
      </c>
      <c r="R34" s="48" t="s">
        <v>47</v>
      </c>
      <c r="S34" s="37"/>
      <c r="T34" s="235"/>
      <c r="U34" s="235"/>
      <c r="V34" s="235"/>
      <c r="W34" s="58">
        <f t="shared" si="2"/>
        <v>7</v>
      </c>
      <c r="X34" s="96" t="s">
        <v>256</v>
      </c>
    </row>
    <row r="35">
      <c r="A35" s="73">
        <v>8.0</v>
      </c>
      <c r="B35" s="233"/>
      <c r="C35" s="218" t="s">
        <v>362</v>
      </c>
      <c r="D35" s="73" t="s">
        <v>23</v>
      </c>
      <c r="E35" s="73">
        <v>2017.0</v>
      </c>
      <c r="F35" s="73">
        <v>2017.0</v>
      </c>
      <c r="G35" s="121">
        <v>1017.0</v>
      </c>
      <c r="H35" s="231"/>
      <c r="I35" s="231" t="s">
        <v>379</v>
      </c>
      <c r="J35" s="197" t="s">
        <v>421</v>
      </c>
      <c r="K35" s="252" t="s">
        <v>422</v>
      </c>
      <c r="L35" s="252" t="s">
        <v>423</v>
      </c>
      <c r="M35" s="47" t="s">
        <v>51</v>
      </c>
      <c r="N35" s="47" t="s">
        <v>340</v>
      </c>
      <c r="O35" s="87" t="s">
        <v>132</v>
      </c>
      <c r="P35" s="241"/>
      <c r="Q35" s="48" t="s">
        <v>298</v>
      </c>
      <c r="R35" s="48" t="s">
        <v>47</v>
      </c>
      <c r="S35" s="37"/>
      <c r="T35" s="235"/>
      <c r="U35" s="235"/>
      <c r="V35" s="235"/>
      <c r="W35" s="58">
        <f t="shared" si="2"/>
        <v>9</v>
      </c>
      <c r="X35" s="96" t="s">
        <v>256</v>
      </c>
    </row>
    <row r="36">
      <c r="A36" s="73">
        <v>9.0</v>
      </c>
      <c r="B36" s="233"/>
      <c r="C36" s="218" t="s">
        <v>362</v>
      </c>
      <c r="D36" s="73" t="s">
        <v>167</v>
      </c>
      <c r="E36" s="73">
        <v>2018.0</v>
      </c>
      <c r="F36" s="73">
        <v>2018.0</v>
      </c>
      <c r="G36" s="199">
        <v>1135.0</v>
      </c>
      <c r="H36" s="231"/>
      <c r="I36" s="231" t="s">
        <v>379</v>
      </c>
      <c r="J36" s="197" t="s">
        <v>424</v>
      </c>
      <c r="K36" s="252"/>
      <c r="L36" s="252" t="s">
        <v>167</v>
      </c>
      <c r="M36" s="47" t="s">
        <v>167</v>
      </c>
      <c r="N36" s="47" t="s">
        <v>84</v>
      </c>
      <c r="O36" s="47" t="s">
        <v>85</v>
      </c>
      <c r="P36" s="48"/>
      <c r="Q36" s="48"/>
      <c r="R36" s="48"/>
      <c r="S36" s="37"/>
      <c r="T36" s="235"/>
      <c r="U36" s="235"/>
      <c r="V36" s="235"/>
      <c r="W36" s="58">
        <f t="shared" si="2"/>
        <v>8</v>
      </c>
      <c r="X36" s="96" t="s">
        <v>256</v>
      </c>
    </row>
    <row r="37">
      <c r="A37" s="195" t="s">
        <v>374</v>
      </c>
      <c r="B37" s="52"/>
      <c r="C37" s="52" t="s">
        <v>220</v>
      </c>
      <c r="D37" s="63"/>
      <c r="E37" s="63"/>
      <c r="F37" s="63"/>
      <c r="G37" s="63"/>
      <c r="H37" s="63"/>
      <c r="I37" s="62"/>
      <c r="J37" s="236"/>
      <c r="K37" s="64"/>
      <c r="L37" s="64"/>
      <c r="M37" s="228"/>
      <c r="N37" s="228"/>
      <c r="O37" s="255"/>
      <c r="P37" s="230"/>
      <c r="Q37" s="230"/>
      <c r="R37" s="230"/>
      <c r="S37" s="230"/>
      <c r="T37" s="230"/>
      <c r="U37" s="230"/>
      <c r="V37" s="230"/>
      <c r="W37" s="230"/>
      <c r="X37" s="96"/>
    </row>
    <row r="38">
      <c r="A38" s="33">
        <v>1.0</v>
      </c>
      <c r="B38" s="52" t="s">
        <v>220</v>
      </c>
      <c r="C38" s="237" t="s">
        <v>375</v>
      </c>
      <c r="D38" s="58" t="s">
        <v>75</v>
      </c>
      <c r="E38" s="58">
        <v>2006.0</v>
      </c>
      <c r="F38" s="58">
        <v>2006.0</v>
      </c>
      <c r="G38" s="257" t="s">
        <v>376</v>
      </c>
      <c r="H38" s="258" t="s">
        <v>72</v>
      </c>
      <c r="I38" s="258" t="s">
        <v>79</v>
      </c>
      <c r="J38" s="44" t="s">
        <v>427</v>
      </c>
      <c r="K38" s="45"/>
      <c r="L38" s="45" t="s">
        <v>183</v>
      </c>
      <c r="M38" s="47" t="s">
        <v>430</v>
      </c>
      <c r="N38" s="47" t="s">
        <v>430</v>
      </c>
      <c r="O38" s="47" t="s">
        <v>85</v>
      </c>
      <c r="P38" s="48"/>
      <c r="Q38" s="48" t="s">
        <v>294</v>
      </c>
      <c r="R38" s="48" t="s">
        <v>47</v>
      </c>
      <c r="S38" s="37"/>
      <c r="T38" s="235"/>
      <c r="U38" s="235"/>
      <c r="V38" s="235"/>
      <c r="W38" s="58">
        <f t="shared" ref="W38:W76" si="3">IFERROR(IF(E38="","",YEAR(TODAY())-E38),"")</f>
        <v>20</v>
      </c>
      <c r="X38" s="96" t="s">
        <v>220</v>
      </c>
    </row>
    <row r="39">
      <c r="A39" s="58">
        <v>2.0</v>
      </c>
      <c r="B39" s="52" t="s">
        <v>220</v>
      </c>
      <c r="C39" s="237" t="s">
        <v>377</v>
      </c>
      <c r="D39" s="58" t="s">
        <v>75</v>
      </c>
      <c r="E39" s="33">
        <v>2012.0</v>
      </c>
      <c r="F39" s="33">
        <v>2012.0</v>
      </c>
      <c r="G39" s="257" t="s">
        <v>378</v>
      </c>
      <c r="H39" s="258" t="s">
        <v>72</v>
      </c>
      <c r="I39" s="139" t="s">
        <v>79</v>
      </c>
      <c r="J39" s="44" t="s">
        <v>434</v>
      </c>
      <c r="K39" s="94"/>
      <c r="L39" s="94" t="s">
        <v>86</v>
      </c>
      <c r="M39" s="259" t="s">
        <v>437</v>
      </c>
      <c r="N39" s="259" t="s">
        <v>437</v>
      </c>
      <c r="O39" s="47" t="s">
        <v>85</v>
      </c>
      <c r="P39" s="48"/>
      <c r="Q39" s="48" t="s">
        <v>298</v>
      </c>
      <c r="R39" s="48" t="s">
        <v>439</v>
      </c>
      <c r="S39" s="37"/>
      <c r="T39" s="235"/>
      <c r="U39" s="235"/>
      <c r="V39" s="235"/>
      <c r="W39" s="58">
        <f t="shared" si="3"/>
        <v>14</v>
      </c>
      <c r="X39" s="96" t="s">
        <v>220</v>
      </c>
    </row>
    <row r="40">
      <c r="A40" s="33">
        <v>3.0</v>
      </c>
      <c r="B40" s="52" t="s">
        <v>220</v>
      </c>
      <c r="C40" s="84" t="s">
        <v>90</v>
      </c>
      <c r="D40" s="58" t="s">
        <v>91</v>
      </c>
      <c r="E40" s="58">
        <v>2012.0</v>
      </c>
      <c r="F40" s="58">
        <v>2012.0</v>
      </c>
      <c r="G40" s="257" t="s">
        <v>381</v>
      </c>
      <c r="H40" s="263" t="s">
        <v>72</v>
      </c>
      <c r="I40" s="264" t="s">
        <v>97</v>
      </c>
      <c r="J40" s="44" t="s">
        <v>98</v>
      </c>
      <c r="K40" s="94"/>
      <c r="L40" s="94" t="s">
        <v>99</v>
      </c>
      <c r="M40" s="259" t="s">
        <v>437</v>
      </c>
      <c r="N40" s="47" t="s">
        <v>84</v>
      </c>
      <c r="O40" s="87" t="s">
        <v>85</v>
      </c>
      <c r="P40" s="241"/>
      <c r="Q40" s="48" t="s">
        <v>298</v>
      </c>
      <c r="R40" s="48" t="s">
        <v>47</v>
      </c>
      <c r="S40" s="37"/>
      <c r="T40" s="235"/>
      <c r="U40" s="265"/>
      <c r="V40" s="90"/>
      <c r="W40" s="58">
        <f t="shared" si="3"/>
        <v>14</v>
      </c>
      <c r="X40" s="96" t="s">
        <v>220</v>
      </c>
    </row>
    <row r="41">
      <c r="A41" s="33">
        <v>4.0</v>
      </c>
      <c r="B41" s="52" t="s">
        <v>220</v>
      </c>
      <c r="C41" s="239" t="s">
        <v>172</v>
      </c>
      <c r="D41" s="58" t="s">
        <v>118</v>
      </c>
      <c r="E41" s="47">
        <v>2011.0</v>
      </c>
      <c r="F41" s="47">
        <v>2011.0</v>
      </c>
      <c r="G41" s="268" t="s">
        <v>174</v>
      </c>
      <c r="H41" s="270" t="s">
        <v>72</v>
      </c>
      <c r="I41" s="271" t="s">
        <v>450</v>
      </c>
      <c r="J41" s="92" t="s">
        <v>175</v>
      </c>
      <c r="K41" s="45"/>
      <c r="L41" s="45" t="s">
        <v>183</v>
      </c>
      <c r="M41" s="47" t="s">
        <v>45</v>
      </c>
      <c r="N41" s="47" t="s">
        <v>454</v>
      </c>
      <c r="O41" s="87" t="s">
        <v>258</v>
      </c>
      <c r="P41" s="241"/>
      <c r="Q41" s="48" t="s">
        <v>294</v>
      </c>
      <c r="R41" s="48" t="s">
        <v>47</v>
      </c>
      <c r="S41" s="37"/>
      <c r="T41" s="235"/>
      <c r="U41" s="265"/>
      <c r="V41" s="90"/>
      <c r="W41" s="58">
        <f t="shared" si="3"/>
        <v>15</v>
      </c>
      <c r="X41" s="96" t="s">
        <v>220</v>
      </c>
    </row>
    <row r="42">
      <c r="A42" s="58">
        <v>5.0</v>
      </c>
      <c r="B42" s="52" t="s">
        <v>220</v>
      </c>
      <c r="C42" s="242" t="s">
        <v>74</v>
      </c>
      <c r="D42" s="58" t="s">
        <v>118</v>
      </c>
      <c r="E42" s="47">
        <v>2012.0</v>
      </c>
      <c r="F42" s="47">
        <v>2012.0</v>
      </c>
      <c r="G42" s="268" t="s">
        <v>81</v>
      </c>
      <c r="H42" s="270" t="s">
        <v>72</v>
      </c>
      <c r="I42" s="271" t="s">
        <v>79</v>
      </c>
      <c r="J42" s="274" t="s">
        <v>82</v>
      </c>
      <c r="K42" s="94"/>
      <c r="L42" s="94" t="s">
        <v>93</v>
      </c>
      <c r="M42" s="47" t="s">
        <v>45</v>
      </c>
      <c r="N42" s="47" t="s">
        <v>454</v>
      </c>
      <c r="O42" s="87" t="s">
        <v>258</v>
      </c>
      <c r="P42" s="275"/>
      <c r="Q42" s="273" t="s">
        <v>298</v>
      </c>
      <c r="R42" s="48" t="s">
        <v>47</v>
      </c>
      <c r="S42" s="37"/>
      <c r="T42" s="235"/>
      <c r="U42" s="276"/>
      <c r="V42" s="276"/>
      <c r="W42" s="58">
        <f t="shared" si="3"/>
        <v>14</v>
      </c>
      <c r="X42" s="96" t="s">
        <v>220</v>
      </c>
    </row>
    <row r="43">
      <c r="A43" s="33">
        <v>6.0</v>
      </c>
      <c r="B43" s="52" t="s">
        <v>220</v>
      </c>
      <c r="C43" s="84" t="s">
        <v>383</v>
      </c>
      <c r="D43" s="58" t="s">
        <v>118</v>
      </c>
      <c r="E43" s="47">
        <v>2010.0</v>
      </c>
      <c r="F43" s="47">
        <v>2010.0</v>
      </c>
      <c r="G43" s="268" t="s">
        <v>384</v>
      </c>
      <c r="H43" s="270" t="s">
        <v>72</v>
      </c>
      <c r="I43" s="271" t="s">
        <v>450</v>
      </c>
      <c r="J43" s="274" t="s">
        <v>470</v>
      </c>
      <c r="K43" s="45"/>
      <c r="L43" s="45" t="s">
        <v>472</v>
      </c>
      <c r="M43" s="47" t="s">
        <v>167</v>
      </c>
      <c r="N43" s="47" t="s">
        <v>84</v>
      </c>
      <c r="O43" s="87" t="s">
        <v>85</v>
      </c>
      <c r="P43" s="48"/>
      <c r="Q43" s="48" t="s">
        <v>298</v>
      </c>
      <c r="R43" s="48" t="s">
        <v>47</v>
      </c>
      <c r="S43" s="37"/>
      <c r="T43" s="235"/>
      <c r="U43" s="276"/>
      <c r="V43" s="276"/>
      <c r="W43" s="58">
        <f t="shared" si="3"/>
        <v>16</v>
      </c>
      <c r="X43" s="96" t="s">
        <v>220</v>
      </c>
    </row>
    <row r="44">
      <c r="A44" s="33">
        <v>7.0</v>
      </c>
      <c r="B44" s="52" t="s">
        <v>220</v>
      </c>
      <c r="C44" s="242" t="s">
        <v>90</v>
      </c>
      <c r="D44" s="58" t="s">
        <v>23</v>
      </c>
      <c r="E44" s="47">
        <v>2024.0</v>
      </c>
      <c r="F44" s="47">
        <v>2024.0</v>
      </c>
      <c r="G44" s="285" t="s">
        <v>386</v>
      </c>
      <c r="H44" s="263" t="s">
        <v>72</v>
      </c>
      <c r="I44" s="264" t="s">
        <v>97</v>
      </c>
      <c r="J44" s="274" t="s">
        <v>474</v>
      </c>
      <c r="K44" s="94" t="s">
        <v>475</v>
      </c>
      <c r="L44" s="94" t="s">
        <v>476</v>
      </c>
      <c r="M44" s="87" t="s">
        <v>63</v>
      </c>
      <c r="N44" s="87" t="s">
        <v>137</v>
      </c>
      <c r="O44" s="87" t="s">
        <v>132</v>
      </c>
      <c r="P44" s="241"/>
      <c r="Q44" s="48" t="s">
        <v>170</v>
      </c>
      <c r="R44" s="48"/>
      <c r="S44" s="37"/>
      <c r="T44" s="235"/>
      <c r="U44" s="276"/>
      <c r="V44" s="276"/>
      <c r="W44" s="58">
        <f t="shared" si="3"/>
        <v>2</v>
      </c>
      <c r="X44" s="96" t="s">
        <v>220</v>
      </c>
    </row>
    <row r="45">
      <c r="A45" s="58">
        <v>8.0</v>
      </c>
      <c r="B45" s="52" t="s">
        <v>220</v>
      </c>
      <c r="C45" s="242" t="s">
        <v>90</v>
      </c>
      <c r="D45" s="58" t="s">
        <v>23</v>
      </c>
      <c r="E45" s="47">
        <v>2018.0</v>
      </c>
      <c r="F45" s="47">
        <v>2025.0</v>
      </c>
      <c r="G45" s="293" t="s">
        <v>390</v>
      </c>
      <c r="H45" s="263"/>
      <c r="I45" s="264" t="s">
        <v>97</v>
      </c>
      <c r="J45" s="294" t="s">
        <v>479</v>
      </c>
      <c r="K45" s="45"/>
      <c r="L45" s="45" t="s">
        <v>480</v>
      </c>
      <c r="M45" s="87" t="s">
        <v>146</v>
      </c>
      <c r="N45" s="87" t="s">
        <v>146</v>
      </c>
      <c r="O45" s="87" t="s">
        <v>132</v>
      </c>
      <c r="P45" s="241"/>
      <c r="Q45" s="48"/>
      <c r="R45" s="48"/>
      <c r="S45" s="37"/>
      <c r="T45" s="235"/>
      <c r="U45" s="276"/>
      <c r="V45" s="276"/>
      <c r="W45" s="58">
        <f t="shared" si="3"/>
        <v>8</v>
      </c>
      <c r="X45" s="96" t="s">
        <v>220</v>
      </c>
    </row>
    <row r="46">
      <c r="A46" s="33">
        <v>9.0</v>
      </c>
      <c r="B46" s="52" t="s">
        <v>220</v>
      </c>
      <c r="C46" s="242" t="s">
        <v>391</v>
      </c>
      <c r="D46" s="47" t="s">
        <v>193</v>
      </c>
      <c r="E46" s="47">
        <v>2025.0</v>
      </c>
      <c r="F46" s="47">
        <v>2025.0</v>
      </c>
      <c r="G46" s="296" t="s">
        <v>392</v>
      </c>
      <c r="H46" s="263"/>
      <c r="I46" s="264" t="s">
        <v>484</v>
      </c>
      <c r="J46" s="297" t="s">
        <v>485</v>
      </c>
      <c r="K46" s="298" t="s">
        <v>486</v>
      </c>
      <c r="L46" s="94" t="s">
        <v>488</v>
      </c>
      <c r="M46" s="87" t="s">
        <v>63</v>
      </c>
      <c r="N46" s="87" t="s">
        <v>199</v>
      </c>
      <c r="O46" s="87" t="s">
        <v>132</v>
      </c>
      <c r="P46" s="241"/>
      <c r="Q46" s="48"/>
      <c r="R46" s="48"/>
      <c r="S46" s="37"/>
      <c r="T46" s="235"/>
      <c r="U46" s="276"/>
      <c r="V46" s="276"/>
      <c r="W46" s="58">
        <f t="shared" si="3"/>
        <v>1</v>
      </c>
      <c r="X46" s="96" t="s">
        <v>176</v>
      </c>
    </row>
    <row r="47">
      <c r="A47" s="33">
        <v>10.0</v>
      </c>
      <c r="B47" s="52" t="s">
        <v>220</v>
      </c>
      <c r="C47" s="242" t="s">
        <v>393</v>
      </c>
      <c r="D47" s="47" t="s">
        <v>395</v>
      </c>
      <c r="E47" s="47">
        <v>2025.0</v>
      </c>
      <c r="F47" s="47">
        <v>2025.0</v>
      </c>
      <c r="G47" s="296" t="s">
        <v>396</v>
      </c>
      <c r="H47" s="263"/>
      <c r="I47" s="263" t="s">
        <v>491</v>
      </c>
      <c r="J47" s="294" t="s">
        <v>492</v>
      </c>
      <c r="K47" s="94" t="s">
        <v>493</v>
      </c>
      <c r="L47" s="94" t="s">
        <v>494</v>
      </c>
      <c r="M47" s="87" t="s">
        <v>63</v>
      </c>
      <c r="N47" s="87" t="s">
        <v>137</v>
      </c>
      <c r="O47" s="87" t="s">
        <v>132</v>
      </c>
      <c r="P47" s="241"/>
      <c r="Q47" s="48"/>
      <c r="R47" s="48"/>
      <c r="S47" s="37"/>
      <c r="T47" s="235"/>
      <c r="U47" s="276"/>
      <c r="V47" s="276"/>
      <c r="W47" s="58">
        <f t="shared" si="3"/>
        <v>1</v>
      </c>
      <c r="X47" s="96" t="s">
        <v>176</v>
      </c>
    </row>
    <row r="48">
      <c r="A48" s="58">
        <v>11.0</v>
      </c>
      <c r="B48" s="52" t="s">
        <v>220</v>
      </c>
      <c r="C48" s="242" t="s">
        <v>398</v>
      </c>
      <c r="D48" s="47" t="s">
        <v>395</v>
      </c>
      <c r="E48" s="47">
        <v>2026.0</v>
      </c>
      <c r="F48" s="47">
        <v>2026.0</v>
      </c>
      <c r="G48" s="300" t="s">
        <v>399</v>
      </c>
      <c r="H48" s="263"/>
      <c r="I48" s="263" t="s">
        <v>491</v>
      </c>
      <c r="J48" s="294" t="s">
        <v>499</v>
      </c>
      <c r="K48" s="94"/>
      <c r="L48" s="94" t="s">
        <v>500</v>
      </c>
      <c r="M48" s="87" t="s">
        <v>45</v>
      </c>
      <c r="N48" s="47" t="s">
        <v>257</v>
      </c>
      <c r="O48" s="87" t="s">
        <v>132</v>
      </c>
      <c r="P48" s="241"/>
      <c r="Q48" s="48"/>
      <c r="R48" s="48"/>
      <c r="S48" s="37"/>
      <c r="T48" s="235"/>
      <c r="U48" s="276"/>
      <c r="V48" s="276"/>
      <c r="W48" s="58">
        <f t="shared" si="3"/>
        <v>0</v>
      </c>
      <c r="X48" s="96" t="s">
        <v>176</v>
      </c>
    </row>
    <row r="49">
      <c r="A49" s="58">
        <v>12.0</v>
      </c>
      <c r="B49" s="52" t="s">
        <v>220</v>
      </c>
      <c r="C49" s="242" t="s">
        <v>398</v>
      </c>
      <c r="D49" s="47" t="s">
        <v>395</v>
      </c>
      <c r="E49" s="47">
        <v>2026.0</v>
      </c>
      <c r="F49" s="47">
        <v>2026.0</v>
      </c>
      <c r="G49" s="296" t="s">
        <v>400</v>
      </c>
      <c r="H49" s="263"/>
      <c r="I49" s="263" t="s">
        <v>491</v>
      </c>
      <c r="J49" s="294" t="s">
        <v>505</v>
      </c>
      <c r="K49" s="94" t="s">
        <v>506</v>
      </c>
      <c r="L49" s="94" t="s">
        <v>507</v>
      </c>
      <c r="M49" s="87" t="s">
        <v>63</v>
      </c>
      <c r="N49" s="87" t="s">
        <v>284</v>
      </c>
      <c r="O49" s="87" t="s">
        <v>132</v>
      </c>
      <c r="P49" s="241"/>
      <c r="Q49" s="48"/>
      <c r="R49" s="48"/>
      <c r="S49" s="37"/>
      <c r="T49" s="235"/>
      <c r="U49" s="276"/>
      <c r="V49" s="276"/>
      <c r="W49" s="58">
        <f t="shared" si="3"/>
        <v>0</v>
      </c>
      <c r="X49" s="96" t="s">
        <v>176</v>
      </c>
    </row>
    <row r="50">
      <c r="A50" s="246" t="s">
        <v>403</v>
      </c>
      <c r="B50" s="52"/>
      <c r="C50" s="247" t="s">
        <v>176</v>
      </c>
      <c r="D50" s="248"/>
      <c r="E50" s="248"/>
      <c r="F50" s="248"/>
      <c r="G50" s="248"/>
      <c r="H50" s="248"/>
      <c r="I50" s="249"/>
      <c r="J50" s="250"/>
      <c r="K50" s="250"/>
      <c r="L50" s="250"/>
      <c r="M50" s="228"/>
      <c r="N50" s="228"/>
      <c r="O50" s="228"/>
      <c r="P50" s="230"/>
      <c r="Q50" s="230"/>
      <c r="R50" s="230"/>
      <c r="S50" s="37"/>
      <c r="T50" s="302"/>
      <c r="U50" s="302"/>
      <c r="V50" s="302"/>
      <c r="W50" s="58" t="str">
        <f t="shared" si="3"/>
        <v/>
      </c>
      <c r="X50" s="96"/>
    </row>
    <row r="51">
      <c r="A51" s="33">
        <v>1.0</v>
      </c>
      <c r="B51" s="247" t="s">
        <v>176</v>
      </c>
      <c r="C51" s="70" t="s">
        <v>159</v>
      </c>
      <c r="D51" s="58" t="s">
        <v>23</v>
      </c>
      <c r="E51" s="33">
        <v>2020.0</v>
      </c>
      <c r="F51" s="33">
        <v>2020.0</v>
      </c>
      <c r="G51" s="257" t="s">
        <v>406</v>
      </c>
      <c r="H51" s="304" t="s">
        <v>515</v>
      </c>
      <c r="I51" s="133" t="s">
        <v>105</v>
      </c>
      <c r="J51" s="99" t="s">
        <v>517</v>
      </c>
      <c r="K51" s="94"/>
      <c r="L51" s="94" t="s">
        <v>212</v>
      </c>
      <c r="M51" s="87" t="s">
        <v>63</v>
      </c>
      <c r="N51" s="87" t="s">
        <v>520</v>
      </c>
      <c r="O51" s="47" t="s">
        <v>132</v>
      </c>
      <c r="P51" s="58"/>
      <c r="Q51" s="58" t="s">
        <v>87</v>
      </c>
      <c r="R51" s="48" t="s">
        <v>47</v>
      </c>
      <c r="S51" s="37"/>
      <c r="T51" s="235"/>
      <c r="U51" s="235"/>
      <c r="V51" s="235"/>
      <c r="W51" s="58">
        <f t="shared" si="3"/>
        <v>6</v>
      </c>
      <c r="X51" s="96" t="s">
        <v>176</v>
      </c>
    </row>
    <row r="52">
      <c r="A52" s="33">
        <v>2.0</v>
      </c>
      <c r="B52" s="247" t="s">
        <v>176</v>
      </c>
      <c r="C52" s="35" t="s">
        <v>159</v>
      </c>
      <c r="D52" s="58" t="s">
        <v>23</v>
      </c>
      <c r="E52" s="33">
        <v>2020.0</v>
      </c>
      <c r="F52" s="33">
        <v>2020.0</v>
      </c>
      <c r="G52" s="257" t="s">
        <v>409</v>
      </c>
      <c r="H52" s="304" t="s">
        <v>515</v>
      </c>
      <c r="I52" s="133" t="s">
        <v>105</v>
      </c>
      <c r="J52" s="99" t="s">
        <v>109</v>
      </c>
      <c r="K52" s="306" t="s">
        <v>524</v>
      </c>
      <c r="L52" s="306" t="s">
        <v>525</v>
      </c>
      <c r="M52" s="87" t="s">
        <v>63</v>
      </c>
      <c r="N52" s="87" t="s">
        <v>84</v>
      </c>
      <c r="O52" s="87" t="s">
        <v>258</v>
      </c>
      <c r="P52" s="88"/>
      <c r="Q52" s="58" t="s">
        <v>87</v>
      </c>
      <c r="R52" s="48" t="s">
        <v>47</v>
      </c>
      <c r="S52" s="37"/>
      <c r="T52" s="235"/>
      <c r="U52" s="235"/>
      <c r="V52" s="235"/>
      <c r="W52" s="58">
        <f t="shared" si="3"/>
        <v>6</v>
      </c>
      <c r="X52" s="96" t="s">
        <v>176</v>
      </c>
    </row>
    <row r="53">
      <c r="A53" s="33">
        <v>3.0</v>
      </c>
      <c r="B53" s="247" t="s">
        <v>176</v>
      </c>
      <c r="C53" s="70" t="s">
        <v>410</v>
      </c>
      <c r="D53" s="58" t="s">
        <v>118</v>
      </c>
      <c r="E53" s="58">
        <v>2012.0</v>
      </c>
      <c r="F53" s="58">
        <v>2012.0</v>
      </c>
      <c r="G53" s="257" t="s">
        <v>411</v>
      </c>
      <c r="H53" s="258" t="s">
        <v>72</v>
      </c>
      <c r="I53" s="258" t="s">
        <v>527</v>
      </c>
      <c r="J53" s="99" t="s">
        <v>528</v>
      </c>
      <c r="K53" s="100"/>
      <c r="L53" s="100" t="s">
        <v>532</v>
      </c>
      <c r="M53" s="47" t="s">
        <v>294</v>
      </c>
      <c r="N53" s="47" t="s">
        <v>294</v>
      </c>
      <c r="O53" s="47" t="s">
        <v>132</v>
      </c>
      <c r="P53" s="48"/>
      <c r="Q53" s="48" t="s">
        <v>294</v>
      </c>
      <c r="R53" s="48" t="s">
        <v>47</v>
      </c>
      <c r="S53" s="37"/>
      <c r="T53" s="235"/>
      <c r="U53" s="235"/>
      <c r="V53" s="235"/>
      <c r="W53" s="58">
        <f t="shared" si="3"/>
        <v>14</v>
      </c>
      <c r="X53" s="96" t="s">
        <v>176</v>
      </c>
    </row>
    <row r="54">
      <c r="A54" s="33">
        <v>4.0</v>
      </c>
      <c r="B54" s="247" t="s">
        <v>176</v>
      </c>
      <c r="C54" s="35" t="s">
        <v>216</v>
      </c>
      <c r="D54" s="58" t="s">
        <v>118</v>
      </c>
      <c r="E54" s="33">
        <v>2022.0</v>
      </c>
      <c r="F54" s="33">
        <v>2022.0</v>
      </c>
      <c r="G54" s="257" t="s">
        <v>217</v>
      </c>
      <c r="H54" s="133" t="s">
        <v>72</v>
      </c>
      <c r="I54" s="133" t="s">
        <v>219</v>
      </c>
      <c r="J54" s="99" t="s">
        <v>539</v>
      </c>
      <c r="K54" s="94" t="s">
        <v>541</v>
      </c>
      <c r="L54" s="94" t="s">
        <v>542</v>
      </c>
      <c r="M54" s="87" t="s">
        <v>63</v>
      </c>
      <c r="N54" s="87" t="s">
        <v>543</v>
      </c>
      <c r="O54" s="47" t="s">
        <v>132</v>
      </c>
      <c r="P54" s="241"/>
      <c r="Q54" s="48" t="s">
        <v>545</v>
      </c>
      <c r="R54" s="189"/>
      <c r="S54" s="37"/>
      <c r="T54" s="235"/>
      <c r="U54" s="265"/>
      <c r="V54" s="235"/>
      <c r="W54" s="58">
        <f t="shared" si="3"/>
        <v>4</v>
      </c>
      <c r="X54" s="96" t="s">
        <v>176</v>
      </c>
    </row>
    <row r="55">
      <c r="A55" s="33">
        <v>5.0</v>
      </c>
      <c r="B55" s="247" t="s">
        <v>176</v>
      </c>
      <c r="C55" s="70" t="s">
        <v>414</v>
      </c>
      <c r="D55" s="58" t="s">
        <v>23</v>
      </c>
      <c r="E55" s="58">
        <v>2022.0</v>
      </c>
      <c r="F55" s="58">
        <v>2022.0</v>
      </c>
      <c r="G55" s="257" t="s">
        <v>415</v>
      </c>
      <c r="H55" s="304" t="s">
        <v>553</v>
      </c>
      <c r="I55" s="133" t="s">
        <v>155</v>
      </c>
      <c r="J55" s="99" t="s">
        <v>554</v>
      </c>
      <c r="K55" s="306" t="s">
        <v>565</v>
      </c>
      <c r="L55" s="306" t="s">
        <v>566</v>
      </c>
      <c r="M55" s="87" t="s">
        <v>63</v>
      </c>
      <c r="N55" s="87" t="s">
        <v>543</v>
      </c>
      <c r="O55" s="87" t="s">
        <v>132</v>
      </c>
      <c r="P55" s="241"/>
      <c r="Q55" s="48" t="s">
        <v>567</v>
      </c>
      <c r="R55" s="189"/>
      <c r="S55" s="37"/>
      <c r="T55" s="235"/>
      <c r="U55" s="235"/>
      <c r="V55" s="235"/>
      <c r="W55" s="58">
        <f t="shared" si="3"/>
        <v>4</v>
      </c>
      <c r="X55" s="96" t="s">
        <v>176</v>
      </c>
    </row>
    <row r="56">
      <c r="A56" s="33">
        <v>6.0</v>
      </c>
      <c r="B56" s="247" t="s">
        <v>176</v>
      </c>
      <c r="C56" s="70" t="s">
        <v>94</v>
      </c>
      <c r="D56" s="58" t="s">
        <v>118</v>
      </c>
      <c r="E56" s="33">
        <v>2022.0</v>
      </c>
      <c r="F56" s="33">
        <v>2022.0</v>
      </c>
      <c r="G56" s="257" t="s">
        <v>95</v>
      </c>
      <c r="H56" s="133" t="s">
        <v>72</v>
      </c>
      <c r="I56" s="133" t="s">
        <v>580</v>
      </c>
      <c r="J56" s="99" t="s">
        <v>96</v>
      </c>
      <c r="K56" s="100"/>
      <c r="L56" s="100" t="s">
        <v>104</v>
      </c>
      <c r="M56" s="47" t="s">
        <v>45</v>
      </c>
      <c r="N56" s="47" t="s">
        <v>257</v>
      </c>
      <c r="O56" s="87" t="s">
        <v>132</v>
      </c>
      <c r="P56" s="241"/>
      <c r="Q56" s="48" t="s">
        <v>545</v>
      </c>
      <c r="R56" s="58" t="s">
        <v>47</v>
      </c>
      <c r="S56" s="37"/>
      <c r="T56" s="235"/>
      <c r="U56" s="276"/>
      <c r="V56" s="276"/>
      <c r="W56" s="58">
        <f t="shared" si="3"/>
        <v>4</v>
      </c>
      <c r="X56" s="96" t="s">
        <v>176</v>
      </c>
    </row>
    <row r="57">
      <c r="A57" s="33">
        <v>7.0</v>
      </c>
      <c r="B57" s="247" t="s">
        <v>176</v>
      </c>
      <c r="C57" s="70" t="s">
        <v>94</v>
      </c>
      <c r="D57" s="58" t="s">
        <v>118</v>
      </c>
      <c r="E57" s="33">
        <v>2022.0</v>
      </c>
      <c r="F57" s="33">
        <v>2022.0</v>
      </c>
      <c r="G57" s="257" t="s">
        <v>106</v>
      </c>
      <c r="H57" s="133" t="s">
        <v>72</v>
      </c>
      <c r="I57" s="133" t="s">
        <v>580</v>
      </c>
      <c r="J57" s="99" t="s">
        <v>108</v>
      </c>
      <c r="K57" s="100"/>
      <c r="L57" s="100" t="s">
        <v>128</v>
      </c>
      <c r="M57" s="47" t="s">
        <v>45</v>
      </c>
      <c r="N57" s="47" t="s">
        <v>257</v>
      </c>
      <c r="O57" s="87" t="s">
        <v>132</v>
      </c>
      <c r="P57" s="241"/>
      <c r="Q57" s="48" t="s">
        <v>545</v>
      </c>
      <c r="R57" s="58" t="s">
        <v>47</v>
      </c>
      <c r="S57" s="37"/>
      <c r="T57" s="235"/>
      <c r="U57" s="276"/>
      <c r="V57" s="276"/>
      <c r="W57" s="58">
        <f t="shared" si="3"/>
        <v>4</v>
      </c>
      <c r="X57" s="96" t="s">
        <v>176</v>
      </c>
    </row>
    <row r="58">
      <c r="A58" s="33">
        <v>8.0</v>
      </c>
      <c r="B58" s="247" t="s">
        <v>176</v>
      </c>
      <c r="C58" s="70" t="s">
        <v>221</v>
      </c>
      <c r="D58" s="58" t="s">
        <v>23</v>
      </c>
      <c r="E58" s="33">
        <v>2022.0</v>
      </c>
      <c r="F58" s="33">
        <v>2022.0</v>
      </c>
      <c r="G58" s="257" t="s">
        <v>639</v>
      </c>
      <c r="H58" s="133" t="s">
        <v>650</v>
      </c>
      <c r="I58" s="133" t="s">
        <v>155</v>
      </c>
      <c r="J58" s="99" t="s">
        <v>652</v>
      </c>
      <c r="K58" s="100"/>
      <c r="L58" s="100" t="s">
        <v>670</v>
      </c>
      <c r="M58" s="47" t="s">
        <v>63</v>
      </c>
      <c r="N58" s="47" t="s">
        <v>373</v>
      </c>
      <c r="O58" s="87" t="s">
        <v>132</v>
      </c>
      <c r="P58" s="241"/>
      <c r="Q58" s="48" t="s">
        <v>170</v>
      </c>
      <c r="R58" s="189"/>
      <c r="S58" s="37"/>
      <c r="T58" s="235"/>
      <c r="U58" s="235"/>
      <c r="V58" s="235"/>
      <c r="W58" s="58">
        <f t="shared" si="3"/>
        <v>4</v>
      </c>
      <c r="X58" s="96" t="s">
        <v>176</v>
      </c>
    </row>
    <row r="59">
      <c r="A59" s="33">
        <v>9.0</v>
      </c>
      <c r="B59" s="247" t="s">
        <v>176</v>
      </c>
      <c r="C59" s="70" t="s">
        <v>221</v>
      </c>
      <c r="D59" s="58" t="s">
        <v>23</v>
      </c>
      <c r="E59" s="58">
        <v>2022.0</v>
      </c>
      <c r="F59" s="58">
        <v>2022.0</v>
      </c>
      <c r="G59" s="257" t="s">
        <v>420</v>
      </c>
      <c r="H59" s="133" t="s">
        <v>650</v>
      </c>
      <c r="I59" s="133" t="s">
        <v>155</v>
      </c>
      <c r="J59" s="99" t="s">
        <v>691</v>
      </c>
      <c r="K59" s="94" t="s">
        <v>695</v>
      </c>
      <c r="L59" s="94" t="s">
        <v>696</v>
      </c>
      <c r="M59" s="87" t="s">
        <v>63</v>
      </c>
      <c r="N59" s="87" t="s">
        <v>284</v>
      </c>
      <c r="O59" s="87" t="s">
        <v>132</v>
      </c>
      <c r="P59" s="241"/>
      <c r="Q59" s="48" t="s">
        <v>170</v>
      </c>
      <c r="R59" s="189"/>
      <c r="S59" s="37"/>
      <c r="T59" s="235"/>
      <c r="U59" s="235"/>
      <c r="V59" s="235"/>
      <c r="W59" s="58">
        <f t="shared" si="3"/>
        <v>4</v>
      </c>
      <c r="X59" s="96" t="s">
        <v>176</v>
      </c>
    </row>
    <row r="60">
      <c r="A60" s="33">
        <v>10.0</v>
      </c>
      <c r="B60" s="247" t="s">
        <v>176</v>
      </c>
      <c r="C60" s="70" t="s">
        <v>94</v>
      </c>
      <c r="D60" s="113" t="s">
        <v>118</v>
      </c>
      <c r="E60" s="113">
        <v>2022.0</v>
      </c>
      <c r="F60" s="113">
        <v>2022.0</v>
      </c>
      <c r="G60" s="343" t="s">
        <v>133</v>
      </c>
      <c r="H60" s="304" t="s">
        <v>72</v>
      </c>
      <c r="I60" s="133" t="s">
        <v>580</v>
      </c>
      <c r="J60" s="116" t="s">
        <v>135</v>
      </c>
      <c r="K60" s="100"/>
      <c r="L60" s="100" t="s">
        <v>144</v>
      </c>
      <c r="M60" s="47" t="s">
        <v>45</v>
      </c>
      <c r="N60" s="47" t="s">
        <v>257</v>
      </c>
      <c r="O60" s="87" t="s">
        <v>132</v>
      </c>
      <c r="P60" s="241"/>
      <c r="Q60" s="48" t="s">
        <v>545</v>
      </c>
      <c r="R60" s="58" t="s">
        <v>47</v>
      </c>
      <c r="S60" s="37"/>
      <c r="T60" s="235"/>
      <c r="U60" s="265"/>
      <c r="V60" s="90"/>
      <c r="W60" s="58">
        <f t="shared" si="3"/>
        <v>4</v>
      </c>
      <c r="X60" s="96" t="s">
        <v>176</v>
      </c>
    </row>
    <row r="61">
      <c r="A61" s="33">
        <v>11.0</v>
      </c>
      <c r="B61" s="247" t="s">
        <v>176</v>
      </c>
      <c r="C61" s="70" t="s">
        <v>94</v>
      </c>
      <c r="D61" s="113" t="s">
        <v>118</v>
      </c>
      <c r="E61" s="113">
        <v>2022.0</v>
      </c>
      <c r="F61" s="113">
        <v>2022.0</v>
      </c>
      <c r="G61" s="343" t="s">
        <v>151</v>
      </c>
      <c r="H61" s="304" t="s">
        <v>72</v>
      </c>
      <c r="I61" s="133" t="s">
        <v>580</v>
      </c>
      <c r="J61" s="116" t="s">
        <v>153</v>
      </c>
      <c r="K61" s="100"/>
      <c r="L61" s="100" t="s">
        <v>158</v>
      </c>
      <c r="M61" s="47" t="s">
        <v>45</v>
      </c>
      <c r="N61" s="47" t="s">
        <v>257</v>
      </c>
      <c r="O61" s="87" t="s">
        <v>132</v>
      </c>
      <c r="P61" s="241"/>
      <c r="Q61" s="48" t="s">
        <v>545</v>
      </c>
      <c r="R61" s="189"/>
      <c r="S61" s="37"/>
      <c r="T61" s="235"/>
      <c r="U61" s="276"/>
      <c r="V61" s="276"/>
      <c r="W61" s="58">
        <f t="shared" si="3"/>
        <v>4</v>
      </c>
      <c r="X61" s="96" t="s">
        <v>176</v>
      </c>
    </row>
    <row r="62">
      <c r="A62" s="33">
        <v>12.0</v>
      </c>
      <c r="B62" s="247" t="s">
        <v>176</v>
      </c>
      <c r="C62" s="35" t="s">
        <v>117</v>
      </c>
      <c r="D62" s="113" t="s">
        <v>118</v>
      </c>
      <c r="E62" s="113">
        <v>2023.0</v>
      </c>
      <c r="F62" s="113">
        <v>2023.0</v>
      </c>
      <c r="G62" s="343" t="s">
        <v>223</v>
      </c>
      <c r="H62" s="134" t="s">
        <v>72</v>
      </c>
      <c r="I62" s="134" t="s">
        <v>126</v>
      </c>
      <c r="J62" s="116" t="s">
        <v>720</v>
      </c>
      <c r="K62" s="100"/>
      <c r="L62" s="100" t="s">
        <v>129</v>
      </c>
      <c r="M62" s="87" t="s">
        <v>84</v>
      </c>
      <c r="N62" s="47" t="s">
        <v>84</v>
      </c>
      <c r="O62" s="259" t="s">
        <v>85</v>
      </c>
      <c r="P62" s="241"/>
      <c r="Q62" s="48" t="s">
        <v>545</v>
      </c>
      <c r="R62" s="189"/>
      <c r="S62" s="37"/>
      <c r="T62" s="276"/>
      <c r="U62" s="235"/>
      <c r="V62" s="347"/>
      <c r="W62" s="58">
        <f t="shared" si="3"/>
        <v>3</v>
      </c>
      <c r="X62" s="96" t="s">
        <v>176</v>
      </c>
    </row>
    <row r="63">
      <c r="A63" s="33">
        <v>13.0</v>
      </c>
      <c r="B63" s="247" t="s">
        <v>176</v>
      </c>
      <c r="C63" s="35" t="s">
        <v>117</v>
      </c>
      <c r="D63" s="113" t="s">
        <v>118</v>
      </c>
      <c r="E63" s="113">
        <v>2023.0</v>
      </c>
      <c r="F63" s="113">
        <v>2023.0</v>
      </c>
      <c r="G63" s="343" t="s">
        <v>224</v>
      </c>
      <c r="H63" s="134" t="s">
        <v>72</v>
      </c>
      <c r="I63" s="134" t="s">
        <v>126</v>
      </c>
      <c r="J63" s="116" t="s">
        <v>723</v>
      </c>
      <c r="K63" s="100"/>
      <c r="L63" s="100" t="s">
        <v>139</v>
      </c>
      <c r="M63" s="259" t="s">
        <v>84</v>
      </c>
      <c r="N63" s="145" t="s">
        <v>84</v>
      </c>
      <c r="O63" s="259" t="s">
        <v>85</v>
      </c>
      <c r="P63" s="241" t="s">
        <v>724</v>
      </c>
      <c r="Q63" s="48" t="s">
        <v>545</v>
      </c>
      <c r="R63" s="189"/>
      <c r="S63" s="37"/>
      <c r="T63" s="235"/>
      <c r="U63" s="235"/>
      <c r="V63" s="347"/>
      <c r="W63" s="58">
        <f t="shared" si="3"/>
        <v>3</v>
      </c>
      <c r="X63" s="96" t="s">
        <v>176</v>
      </c>
    </row>
    <row r="64">
      <c r="A64" s="33">
        <v>14.0</v>
      </c>
      <c r="B64" s="247" t="s">
        <v>176</v>
      </c>
      <c r="C64" s="35" t="s">
        <v>117</v>
      </c>
      <c r="D64" s="113" t="s">
        <v>118</v>
      </c>
      <c r="E64" s="113">
        <v>2023.0</v>
      </c>
      <c r="F64" s="113">
        <v>2023.0</v>
      </c>
      <c r="G64" s="343" t="s">
        <v>227</v>
      </c>
      <c r="H64" s="134" t="s">
        <v>72</v>
      </c>
      <c r="I64" s="134" t="s">
        <v>126</v>
      </c>
      <c r="J64" s="116" t="s">
        <v>727</v>
      </c>
      <c r="K64" s="100"/>
      <c r="L64" s="100" t="s">
        <v>147</v>
      </c>
      <c r="M64" s="259" t="s">
        <v>166</v>
      </c>
      <c r="N64" s="145" t="s">
        <v>290</v>
      </c>
      <c r="O64" s="259" t="s">
        <v>132</v>
      </c>
      <c r="P64" s="241"/>
      <c r="Q64" s="48" t="s">
        <v>170</v>
      </c>
      <c r="R64" s="48" t="s">
        <v>47</v>
      </c>
      <c r="S64" s="37"/>
      <c r="T64" s="235"/>
      <c r="U64" s="276"/>
      <c r="V64" s="276"/>
      <c r="W64" s="58">
        <f t="shared" si="3"/>
        <v>3</v>
      </c>
      <c r="X64" s="96" t="s">
        <v>176</v>
      </c>
    </row>
    <row r="65">
      <c r="A65" s="33">
        <v>15.0</v>
      </c>
      <c r="B65" s="247" t="s">
        <v>176</v>
      </c>
      <c r="C65" s="70" t="s">
        <v>150</v>
      </c>
      <c r="D65" s="58" t="s">
        <v>23</v>
      </c>
      <c r="E65" s="113">
        <v>2022.0</v>
      </c>
      <c r="F65" s="113">
        <v>2022.0</v>
      </c>
      <c r="G65" s="343" t="s">
        <v>425</v>
      </c>
      <c r="H65" s="304" t="s">
        <v>553</v>
      </c>
      <c r="I65" s="133" t="s">
        <v>155</v>
      </c>
      <c r="J65" s="116" t="s">
        <v>729</v>
      </c>
      <c r="K65" s="348" t="s">
        <v>732</v>
      </c>
      <c r="L65" s="94" t="s">
        <v>733</v>
      </c>
      <c r="M65" s="87" t="s">
        <v>63</v>
      </c>
      <c r="N65" s="87" t="s">
        <v>373</v>
      </c>
      <c r="O65" s="87" t="s">
        <v>132</v>
      </c>
      <c r="P65" s="241"/>
      <c r="Q65" s="48" t="s">
        <v>285</v>
      </c>
      <c r="R65" s="48"/>
      <c r="S65" s="37"/>
      <c r="T65" s="235"/>
      <c r="U65" s="276"/>
      <c r="V65" s="276"/>
      <c r="W65" s="58">
        <f t="shared" si="3"/>
        <v>4</v>
      </c>
      <c r="X65" s="96" t="s">
        <v>176</v>
      </c>
    </row>
    <row r="66">
      <c r="A66" s="33">
        <v>16.0</v>
      </c>
      <c r="B66" s="247" t="s">
        <v>176</v>
      </c>
      <c r="C66" s="70" t="s">
        <v>150</v>
      </c>
      <c r="D66" s="58" t="s">
        <v>23</v>
      </c>
      <c r="E66" s="113">
        <v>2022.0</v>
      </c>
      <c r="F66" s="113">
        <v>2022.0</v>
      </c>
      <c r="G66" s="343" t="s">
        <v>426</v>
      </c>
      <c r="H66" s="304" t="s">
        <v>553</v>
      </c>
      <c r="I66" s="133" t="s">
        <v>155</v>
      </c>
      <c r="J66" s="116" t="s">
        <v>740</v>
      </c>
      <c r="K66" s="348" t="s">
        <v>744</v>
      </c>
      <c r="L66" s="94" t="s">
        <v>745</v>
      </c>
      <c r="M66" s="87" t="s">
        <v>63</v>
      </c>
      <c r="N66" s="87" t="s">
        <v>373</v>
      </c>
      <c r="O66" s="87" t="s">
        <v>132</v>
      </c>
      <c r="P66" s="241"/>
      <c r="Q66" s="48" t="s">
        <v>285</v>
      </c>
      <c r="R66" s="48"/>
      <c r="S66" s="37"/>
      <c r="T66" s="235"/>
      <c r="U66" s="276"/>
      <c r="V66" s="276"/>
      <c r="W66" s="58">
        <f t="shared" si="3"/>
        <v>4</v>
      </c>
      <c r="X66" s="96" t="s">
        <v>176</v>
      </c>
    </row>
    <row r="67">
      <c r="A67" s="33">
        <v>17.0</v>
      </c>
      <c r="B67" s="247" t="s">
        <v>176</v>
      </c>
      <c r="C67" s="70" t="s">
        <v>150</v>
      </c>
      <c r="D67" s="58" t="s">
        <v>23</v>
      </c>
      <c r="E67" s="113">
        <v>2024.0</v>
      </c>
      <c r="F67" s="113">
        <v>2024.0</v>
      </c>
      <c r="G67" s="343" t="s">
        <v>428</v>
      </c>
      <c r="H67" s="304" t="s">
        <v>751</v>
      </c>
      <c r="I67" s="133" t="s">
        <v>155</v>
      </c>
      <c r="J67" s="116" t="s">
        <v>752</v>
      </c>
      <c r="K67" s="357" t="s">
        <v>755</v>
      </c>
      <c r="L67" s="306" t="s">
        <v>756</v>
      </c>
      <c r="M67" s="87" t="s">
        <v>63</v>
      </c>
      <c r="N67" s="87" t="s">
        <v>199</v>
      </c>
      <c r="O67" s="259" t="s">
        <v>132</v>
      </c>
      <c r="P67" s="241"/>
      <c r="Q67" s="48" t="s">
        <v>170</v>
      </c>
      <c r="R67" s="48"/>
      <c r="S67" s="37"/>
      <c r="T67" s="235"/>
      <c r="U67" s="276"/>
      <c r="V67" s="276"/>
      <c r="W67" s="58">
        <f t="shared" si="3"/>
        <v>2</v>
      </c>
      <c r="X67" s="96" t="s">
        <v>176</v>
      </c>
    </row>
    <row r="68">
      <c r="A68" s="33">
        <v>18.0</v>
      </c>
      <c r="B68" s="247" t="s">
        <v>176</v>
      </c>
      <c r="C68" s="35" t="s">
        <v>150</v>
      </c>
      <c r="D68" s="58" t="s">
        <v>23</v>
      </c>
      <c r="E68" s="113">
        <v>2024.0</v>
      </c>
      <c r="F68" s="113">
        <v>2024.0</v>
      </c>
      <c r="G68" s="343" t="s">
        <v>429</v>
      </c>
      <c r="H68" s="304" t="s">
        <v>751</v>
      </c>
      <c r="I68" s="133" t="s">
        <v>155</v>
      </c>
      <c r="J68" s="116" t="s">
        <v>759</v>
      </c>
      <c r="K68" s="361" t="s">
        <v>762</v>
      </c>
      <c r="L68" s="171" t="s">
        <v>763</v>
      </c>
      <c r="M68" s="87" t="s">
        <v>63</v>
      </c>
      <c r="N68" s="87" t="s">
        <v>543</v>
      </c>
      <c r="O68" s="259" t="s">
        <v>132</v>
      </c>
      <c r="P68" s="241"/>
      <c r="Q68" s="48" t="s">
        <v>170</v>
      </c>
      <c r="R68" s="48"/>
      <c r="S68" s="37"/>
      <c r="T68" s="235"/>
      <c r="U68" s="276"/>
      <c r="V68" s="276"/>
      <c r="W68" s="58">
        <f t="shared" si="3"/>
        <v>2</v>
      </c>
      <c r="X68" s="96" t="s">
        <v>176</v>
      </c>
    </row>
    <row r="69">
      <c r="A69" s="33">
        <v>19.0</v>
      </c>
      <c r="B69" s="247" t="s">
        <v>176</v>
      </c>
      <c r="C69" s="70" t="s">
        <v>150</v>
      </c>
      <c r="D69" s="58" t="s">
        <v>23</v>
      </c>
      <c r="E69" s="113">
        <v>2024.0</v>
      </c>
      <c r="F69" s="113">
        <v>2024.0</v>
      </c>
      <c r="G69" s="343" t="s">
        <v>431</v>
      </c>
      <c r="H69" s="304" t="s">
        <v>751</v>
      </c>
      <c r="I69" s="133" t="s">
        <v>155</v>
      </c>
      <c r="J69" s="116" t="s">
        <v>768</v>
      </c>
      <c r="K69" s="348" t="s">
        <v>769</v>
      </c>
      <c r="L69" s="94" t="s">
        <v>770</v>
      </c>
      <c r="M69" s="87" t="s">
        <v>63</v>
      </c>
      <c r="N69" s="87" t="s">
        <v>137</v>
      </c>
      <c r="O69" s="259" t="s">
        <v>132</v>
      </c>
      <c r="P69" s="241"/>
      <c r="Q69" s="48"/>
      <c r="R69" s="48"/>
      <c r="S69" s="37"/>
      <c r="T69" s="235"/>
      <c r="U69" s="276"/>
      <c r="V69" s="276"/>
      <c r="W69" s="58">
        <f t="shared" si="3"/>
        <v>2</v>
      </c>
      <c r="X69" s="96" t="s">
        <v>176</v>
      </c>
    </row>
    <row r="70">
      <c r="A70" s="33">
        <v>20.0</v>
      </c>
      <c r="B70" s="247" t="s">
        <v>176</v>
      </c>
      <c r="C70" s="70" t="s">
        <v>150</v>
      </c>
      <c r="D70" s="58" t="s">
        <v>23</v>
      </c>
      <c r="E70" s="113">
        <v>2024.0</v>
      </c>
      <c r="F70" s="113">
        <v>2024.0</v>
      </c>
      <c r="G70" s="343" t="s">
        <v>432</v>
      </c>
      <c r="H70" s="304" t="s">
        <v>650</v>
      </c>
      <c r="I70" s="133" t="s">
        <v>155</v>
      </c>
      <c r="J70" s="116" t="s">
        <v>774</v>
      </c>
      <c r="K70" s="348" t="s">
        <v>775</v>
      </c>
      <c r="L70" s="94" t="s">
        <v>776</v>
      </c>
      <c r="M70" s="87" t="s">
        <v>63</v>
      </c>
      <c r="N70" s="87" t="s">
        <v>373</v>
      </c>
      <c r="O70" s="259" t="s">
        <v>132</v>
      </c>
      <c r="P70" s="241"/>
      <c r="Q70" s="48"/>
      <c r="R70" s="48"/>
      <c r="S70" s="37"/>
      <c r="T70" s="235"/>
      <c r="U70" s="276"/>
      <c r="V70" s="276"/>
      <c r="W70" s="58">
        <f t="shared" si="3"/>
        <v>2</v>
      </c>
      <c r="X70" s="96" t="s">
        <v>176</v>
      </c>
    </row>
    <row r="71">
      <c r="A71" s="33">
        <v>21.0</v>
      </c>
      <c r="B71" s="247" t="s">
        <v>176</v>
      </c>
      <c r="C71" s="70" t="s">
        <v>159</v>
      </c>
      <c r="D71" s="58" t="s">
        <v>23</v>
      </c>
      <c r="E71" s="113">
        <v>2019.0</v>
      </c>
      <c r="F71" s="113">
        <v>2025.0</v>
      </c>
      <c r="G71" s="343" t="s">
        <v>160</v>
      </c>
      <c r="H71" s="304" t="s">
        <v>650</v>
      </c>
      <c r="I71" s="133" t="s">
        <v>105</v>
      </c>
      <c r="J71" s="116" t="s">
        <v>162</v>
      </c>
      <c r="K71" s="100"/>
      <c r="L71" s="100" t="s">
        <v>164</v>
      </c>
      <c r="M71" s="47" t="s">
        <v>45</v>
      </c>
      <c r="N71" s="47" t="s">
        <v>257</v>
      </c>
      <c r="O71" s="87" t="s">
        <v>132</v>
      </c>
      <c r="P71" s="241"/>
      <c r="Q71" s="48"/>
      <c r="R71" s="48"/>
      <c r="S71" s="37"/>
      <c r="T71" s="235"/>
      <c r="U71" s="276"/>
      <c r="V71" s="276"/>
      <c r="W71" s="58">
        <f t="shared" si="3"/>
        <v>7</v>
      </c>
      <c r="X71" s="96" t="s">
        <v>176</v>
      </c>
    </row>
    <row r="72">
      <c r="A72" s="33">
        <v>22.0</v>
      </c>
      <c r="B72" s="247" t="s">
        <v>176</v>
      </c>
      <c r="C72" s="70" t="s">
        <v>159</v>
      </c>
      <c r="D72" s="58" t="s">
        <v>23</v>
      </c>
      <c r="E72" s="113">
        <v>2025.0</v>
      </c>
      <c r="F72" s="113">
        <v>2025.0</v>
      </c>
      <c r="G72" s="343" t="s">
        <v>433</v>
      </c>
      <c r="H72" s="304" t="s">
        <v>650</v>
      </c>
      <c r="I72" s="133" t="s">
        <v>105</v>
      </c>
      <c r="J72" s="116" t="s">
        <v>786</v>
      </c>
      <c r="K72" s="100"/>
      <c r="L72" s="100" t="s">
        <v>787</v>
      </c>
      <c r="M72" s="87" t="s">
        <v>146</v>
      </c>
      <c r="N72" s="87" t="s">
        <v>146</v>
      </c>
      <c r="O72" s="259" t="s">
        <v>132</v>
      </c>
      <c r="P72" s="241"/>
      <c r="Q72" s="48"/>
      <c r="R72" s="48"/>
      <c r="S72" s="37"/>
      <c r="T72" s="235"/>
      <c r="U72" s="276"/>
      <c r="V72" s="276"/>
      <c r="W72" s="58">
        <f t="shared" si="3"/>
        <v>1</v>
      </c>
      <c r="X72" s="96" t="s">
        <v>264</v>
      </c>
    </row>
    <row r="73">
      <c r="A73" s="33">
        <v>23.0</v>
      </c>
      <c r="B73" s="247" t="s">
        <v>176</v>
      </c>
      <c r="C73" s="70" t="s">
        <v>159</v>
      </c>
      <c r="D73" s="58" t="s">
        <v>23</v>
      </c>
      <c r="E73" s="113">
        <v>2025.0</v>
      </c>
      <c r="F73" s="113">
        <v>2025.0</v>
      </c>
      <c r="G73" s="382" t="s">
        <v>435</v>
      </c>
      <c r="H73" s="304" t="s">
        <v>650</v>
      </c>
      <c r="I73" s="133" t="s">
        <v>105</v>
      </c>
      <c r="J73" s="116" t="s">
        <v>796</v>
      </c>
      <c r="K73" s="100"/>
      <c r="L73" s="100" t="s">
        <v>798</v>
      </c>
      <c r="M73" s="87" t="s">
        <v>146</v>
      </c>
      <c r="N73" s="87" t="s">
        <v>146</v>
      </c>
      <c r="O73" s="259" t="s">
        <v>132</v>
      </c>
      <c r="P73" s="241"/>
      <c r="Q73" s="48"/>
      <c r="R73" s="48"/>
      <c r="S73" s="37"/>
      <c r="T73" s="235"/>
      <c r="U73" s="276"/>
      <c r="V73" s="276"/>
      <c r="W73" s="58">
        <f t="shared" si="3"/>
        <v>1</v>
      </c>
      <c r="X73" s="96" t="s">
        <v>265</v>
      </c>
    </row>
    <row r="74">
      <c r="A74" s="33">
        <v>24.0</v>
      </c>
      <c r="B74" s="247" t="s">
        <v>176</v>
      </c>
      <c r="C74" s="70" t="s">
        <v>150</v>
      </c>
      <c r="D74" s="58" t="s">
        <v>23</v>
      </c>
      <c r="E74" s="47">
        <v>2025.0</v>
      </c>
      <c r="F74" s="47">
        <v>2025.0</v>
      </c>
      <c r="G74" s="268" t="s">
        <v>436</v>
      </c>
      <c r="H74" s="304" t="s">
        <v>751</v>
      </c>
      <c r="I74" s="133" t="s">
        <v>155</v>
      </c>
      <c r="J74" s="116" t="s">
        <v>795</v>
      </c>
      <c r="K74" s="113" t="s">
        <v>813</v>
      </c>
      <c r="L74" s="47" t="s">
        <v>814</v>
      </c>
      <c r="M74" s="87" t="s">
        <v>63</v>
      </c>
      <c r="N74" s="87" t="s">
        <v>137</v>
      </c>
      <c r="O74" s="259" t="s">
        <v>132</v>
      </c>
      <c r="P74" s="241"/>
      <c r="Q74" s="48"/>
      <c r="R74" s="48"/>
      <c r="S74" s="37"/>
      <c r="T74" s="273"/>
      <c r="U74" s="302"/>
      <c r="V74" s="302"/>
      <c r="W74" s="58">
        <f t="shared" si="3"/>
        <v>1</v>
      </c>
      <c r="X74" s="96" t="s">
        <v>265</v>
      </c>
    </row>
    <row r="75">
      <c r="A75" s="58">
        <v>25.0</v>
      </c>
      <c r="B75" s="247" t="s">
        <v>176</v>
      </c>
      <c r="C75" s="70" t="s">
        <v>150</v>
      </c>
      <c r="D75" s="58" t="s">
        <v>23</v>
      </c>
      <c r="E75" s="113">
        <v>2026.0</v>
      </c>
      <c r="F75" s="113">
        <v>2026.0</v>
      </c>
      <c r="G75" s="382" t="s">
        <v>438</v>
      </c>
      <c r="H75" s="304" t="s">
        <v>751</v>
      </c>
      <c r="I75" s="133" t="s">
        <v>155</v>
      </c>
      <c r="J75" s="116" t="s">
        <v>836</v>
      </c>
      <c r="K75" s="348"/>
      <c r="L75" s="94" t="s">
        <v>839</v>
      </c>
      <c r="M75" s="87" t="s">
        <v>45</v>
      </c>
      <c r="N75" s="47" t="s">
        <v>257</v>
      </c>
      <c r="O75" s="87" t="s">
        <v>132</v>
      </c>
      <c r="P75" s="241"/>
      <c r="Q75" s="48"/>
      <c r="R75" s="48"/>
      <c r="S75" s="37"/>
      <c r="T75" s="235"/>
      <c r="U75" s="276"/>
      <c r="V75" s="276"/>
      <c r="W75" s="58">
        <f t="shared" si="3"/>
        <v>0</v>
      </c>
      <c r="X75" s="96" t="s">
        <v>176</v>
      </c>
    </row>
    <row r="76">
      <c r="A76" s="58">
        <v>26.0</v>
      </c>
      <c r="B76" s="247" t="s">
        <v>176</v>
      </c>
      <c r="C76" s="70" t="s">
        <v>150</v>
      </c>
      <c r="D76" s="58" t="s">
        <v>23</v>
      </c>
      <c r="E76" s="113">
        <v>2026.0</v>
      </c>
      <c r="F76" s="113">
        <v>2026.0</v>
      </c>
      <c r="G76" s="382" t="s">
        <v>440</v>
      </c>
      <c r="H76" s="304" t="s">
        <v>650</v>
      </c>
      <c r="I76" s="133" t="s">
        <v>155</v>
      </c>
      <c r="J76" s="116" t="s">
        <v>856</v>
      </c>
      <c r="K76" s="348"/>
      <c r="L76" s="94" t="s">
        <v>857</v>
      </c>
      <c r="M76" s="87" t="s">
        <v>45</v>
      </c>
      <c r="N76" s="47" t="s">
        <v>257</v>
      </c>
      <c r="O76" s="87" t="s">
        <v>132</v>
      </c>
      <c r="P76" s="241"/>
      <c r="Q76" s="48"/>
      <c r="R76" s="48"/>
      <c r="S76" s="37"/>
      <c r="T76" s="235"/>
      <c r="U76" s="276"/>
      <c r="V76" s="276"/>
      <c r="W76" s="58">
        <f t="shared" si="3"/>
        <v>0</v>
      </c>
      <c r="X76" s="96" t="s">
        <v>176</v>
      </c>
    </row>
    <row r="77">
      <c r="A77" s="246" t="s">
        <v>441</v>
      </c>
      <c r="B77" s="224"/>
      <c r="C77" s="224" t="s">
        <v>264</v>
      </c>
      <c r="D77" s="260"/>
      <c r="E77" s="260"/>
      <c r="F77" s="260"/>
      <c r="G77" s="260"/>
      <c r="H77" s="260"/>
      <c r="I77" s="226"/>
      <c r="J77" s="261"/>
      <c r="K77" s="262"/>
      <c r="L77" s="262"/>
      <c r="M77" s="228"/>
      <c r="N77" s="228"/>
      <c r="O77" s="228"/>
      <c r="P77" s="230"/>
      <c r="Q77" s="230"/>
      <c r="R77" s="230"/>
      <c r="S77" s="230"/>
      <c r="T77" s="230"/>
      <c r="U77" s="230"/>
      <c r="V77" s="230"/>
      <c r="W77" s="230"/>
      <c r="X77" s="96"/>
    </row>
    <row r="78">
      <c r="A78" s="174">
        <v>1.0</v>
      </c>
      <c r="B78" s="211" t="s">
        <v>264</v>
      </c>
      <c r="C78" s="211" t="s">
        <v>442</v>
      </c>
      <c r="D78" s="174" t="s">
        <v>443</v>
      </c>
      <c r="E78" s="167">
        <v>2025.0</v>
      </c>
      <c r="F78" s="167">
        <v>2025.0</v>
      </c>
      <c r="G78" s="210" t="s">
        <v>444</v>
      </c>
      <c r="H78" s="304" t="s">
        <v>751</v>
      </c>
      <c r="I78" s="174" t="s">
        <v>888</v>
      </c>
      <c r="J78" s="116" t="s">
        <v>889</v>
      </c>
      <c r="K78" s="116"/>
      <c r="L78" s="116" t="s">
        <v>891</v>
      </c>
      <c r="M78" s="58" t="s">
        <v>146</v>
      </c>
      <c r="N78" s="58" t="s">
        <v>146</v>
      </c>
      <c r="O78" s="259" t="s">
        <v>132</v>
      </c>
      <c r="P78" s="209"/>
      <c r="Q78" s="189"/>
      <c r="R78" s="189"/>
      <c r="S78" s="37"/>
      <c r="T78" s="302"/>
      <c r="U78" s="302"/>
      <c r="V78" s="302"/>
      <c r="W78" s="58">
        <f>IFERROR(IF(E78="","",YEAR(TODAY())-E78),"")</f>
        <v>1</v>
      </c>
      <c r="X78" s="96" t="s">
        <v>264</v>
      </c>
    </row>
    <row r="79">
      <c r="A79" s="246" t="s">
        <v>445</v>
      </c>
      <c r="B79" s="224"/>
      <c r="C79" s="224" t="s">
        <v>265</v>
      </c>
      <c r="D79" s="260"/>
      <c r="E79" s="262"/>
      <c r="F79" s="262"/>
      <c r="G79" s="262"/>
      <c r="H79" s="262"/>
      <c r="I79" s="262"/>
      <c r="J79" s="261"/>
      <c r="K79" s="262"/>
      <c r="L79" s="262"/>
      <c r="M79" s="228"/>
      <c r="N79" s="228"/>
      <c r="O79" s="228"/>
      <c r="P79" s="230"/>
      <c r="Q79" s="230"/>
      <c r="R79" s="230"/>
      <c r="S79" s="230"/>
      <c r="T79" s="230"/>
      <c r="U79" s="230"/>
      <c r="V79" s="230"/>
      <c r="W79" s="230"/>
      <c r="X79" s="96"/>
    </row>
    <row r="80" ht="17.25" customHeight="1">
      <c r="A80" s="174">
        <v>1.0</v>
      </c>
      <c r="B80" s="211" t="s">
        <v>265</v>
      </c>
      <c r="C80" s="211" t="s">
        <v>446</v>
      </c>
      <c r="D80" s="174" t="s">
        <v>118</v>
      </c>
      <c r="E80" s="167">
        <v>2025.0</v>
      </c>
      <c r="F80" s="167">
        <v>2025.0</v>
      </c>
      <c r="G80" s="440" t="s">
        <v>447</v>
      </c>
      <c r="H80" s="304" t="s">
        <v>903</v>
      </c>
      <c r="I80" s="174" t="s">
        <v>904</v>
      </c>
      <c r="J80" s="116" t="s">
        <v>905</v>
      </c>
      <c r="K80" s="116"/>
      <c r="L80" s="116" t="s">
        <v>906</v>
      </c>
      <c r="M80" s="58" t="s">
        <v>146</v>
      </c>
      <c r="N80" s="58" t="s">
        <v>146</v>
      </c>
      <c r="O80" s="259" t="s">
        <v>132</v>
      </c>
      <c r="P80" s="209"/>
      <c r="Q80" s="189"/>
      <c r="R80" s="189"/>
      <c r="S80" s="37"/>
      <c r="T80" s="302"/>
      <c r="U80" s="302"/>
      <c r="V80" s="302"/>
      <c r="W80" s="58">
        <f t="shared" ref="W80:W81" si="4">IFERROR(IF(E80="","",YEAR(TODAY())-E80),"")</f>
        <v>1</v>
      </c>
      <c r="X80" s="96" t="s">
        <v>265</v>
      </c>
    </row>
    <row r="81">
      <c r="A81" s="174">
        <v>2.0</v>
      </c>
      <c r="B81" s="200" t="s">
        <v>265</v>
      </c>
      <c r="C81" s="211" t="s">
        <v>180</v>
      </c>
      <c r="D81" s="174" t="s">
        <v>181</v>
      </c>
      <c r="E81" s="167">
        <v>2025.0</v>
      </c>
      <c r="F81" s="167">
        <v>2025.0</v>
      </c>
      <c r="G81" s="440" t="s">
        <v>448</v>
      </c>
      <c r="H81" s="304" t="s">
        <v>903</v>
      </c>
      <c r="I81" s="174" t="s">
        <v>187</v>
      </c>
      <c r="J81" s="92" t="s">
        <v>188</v>
      </c>
      <c r="K81" s="48" t="s">
        <v>912</v>
      </c>
      <c r="L81" s="48" t="s">
        <v>189</v>
      </c>
      <c r="M81" s="58" t="s">
        <v>190</v>
      </c>
      <c r="N81" s="87" t="s">
        <v>84</v>
      </c>
      <c r="O81" s="259" t="s">
        <v>132</v>
      </c>
      <c r="P81" s="209"/>
      <c r="Q81" s="189"/>
      <c r="R81" s="189"/>
      <c r="S81" s="37"/>
      <c r="T81" s="302"/>
      <c r="U81" s="302"/>
      <c r="V81" s="302"/>
      <c r="W81" s="58">
        <f t="shared" si="4"/>
        <v>1</v>
      </c>
      <c r="X81" s="96" t="s">
        <v>265</v>
      </c>
    </row>
    <row r="82">
      <c r="A82" s="246" t="s">
        <v>449</v>
      </c>
      <c r="B82" s="224"/>
      <c r="C82" s="224" t="s">
        <v>266</v>
      </c>
      <c r="D82" s="225"/>
      <c r="E82" s="227"/>
      <c r="F82" s="227"/>
      <c r="G82" s="227"/>
      <c r="H82" s="227"/>
      <c r="I82" s="227"/>
      <c r="J82" s="267"/>
      <c r="K82" s="227"/>
      <c r="L82" s="227"/>
      <c r="M82" s="228"/>
      <c r="N82" s="228"/>
      <c r="O82" s="228"/>
      <c r="P82" s="230"/>
      <c r="Q82" s="230"/>
      <c r="R82" s="230"/>
      <c r="S82" s="230"/>
      <c r="T82" s="230"/>
      <c r="U82" s="230"/>
      <c r="V82" s="230"/>
      <c r="W82" s="230"/>
      <c r="X82" s="96"/>
    </row>
    <row r="83">
      <c r="A83" s="48">
        <v>1.0</v>
      </c>
      <c r="B83" s="53" t="s">
        <v>266</v>
      </c>
      <c r="C83" s="272" t="s">
        <v>192</v>
      </c>
      <c r="D83" s="48" t="s">
        <v>193</v>
      </c>
      <c r="E83" s="48">
        <v>2024.0</v>
      </c>
      <c r="F83" s="48">
        <v>2024.0</v>
      </c>
      <c r="G83" s="257" t="s">
        <v>229</v>
      </c>
      <c r="H83" s="58" t="s">
        <v>917</v>
      </c>
      <c r="I83" s="58" t="s">
        <v>201</v>
      </c>
      <c r="J83" s="340" t="s">
        <v>203</v>
      </c>
      <c r="K83" s="94"/>
      <c r="L83" s="94" t="s">
        <v>204</v>
      </c>
      <c r="M83" s="259" t="s">
        <v>84</v>
      </c>
      <c r="N83" s="259" t="s">
        <v>84</v>
      </c>
      <c r="O83" s="259" t="s">
        <v>85</v>
      </c>
      <c r="P83" s="48" t="s">
        <v>919</v>
      </c>
      <c r="Q83" s="48" t="s">
        <v>170</v>
      </c>
      <c r="R83" s="189"/>
      <c r="S83" s="37"/>
      <c r="T83" s="276"/>
      <c r="U83" s="189"/>
      <c r="V83" s="189"/>
      <c r="W83" s="58">
        <f t="shared" ref="W83:W84" si="5">IFERROR(IF(E83="","",YEAR(TODAY())-E83),"")</f>
        <v>2</v>
      </c>
      <c r="X83" s="96" t="s">
        <v>266</v>
      </c>
    </row>
    <row r="84">
      <c r="A84" s="48">
        <v>2.0</v>
      </c>
      <c r="B84" s="272" t="s">
        <v>266</v>
      </c>
      <c r="C84" s="53" t="s">
        <v>451</v>
      </c>
      <c r="D84" s="48" t="s">
        <v>367</v>
      </c>
      <c r="E84" s="48">
        <v>2025.0</v>
      </c>
      <c r="F84" s="48">
        <v>2025.0</v>
      </c>
      <c r="G84" s="257" t="s">
        <v>452</v>
      </c>
      <c r="H84" s="58" t="s">
        <v>917</v>
      </c>
      <c r="I84" s="58" t="s">
        <v>800</v>
      </c>
      <c r="J84" s="340" t="s">
        <v>801</v>
      </c>
      <c r="K84" s="94" t="s">
        <v>926</v>
      </c>
      <c r="L84" s="94" t="s">
        <v>802</v>
      </c>
      <c r="M84" s="87" t="s">
        <v>63</v>
      </c>
      <c r="N84" s="58" t="s">
        <v>199</v>
      </c>
      <c r="O84" s="58" t="s">
        <v>132</v>
      </c>
      <c r="P84" s="48"/>
      <c r="Q84" s="48"/>
      <c r="R84" s="189"/>
      <c r="S84" s="37"/>
      <c r="T84" s="276"/>
      <c r="U84" s="189"/>
      <c r="V84" s="189"/>
      <c r="W84" s="58">
        <f t="shared" si="5"/>
        <v>1</v>
      </c>
      <c r="X84" s="96" t="s">
        <v>266</v>
      </c>
    </row>
    <row r="85">
      <c r="A85" s="246" t="s">
        <v>453</v>
      </c>
      <c r="B85" s="224"/>
      <c r="C85" s="224" t="s">
        <v>268</v>
      </c>
      <c r="D85" s="225"/>
      <c r="E85" s="227"/>
      <c r="F85" s="227"/>
      <c r="G85" s="227"/>
      <c r="H85" s="227"/>
      <c r="I85" s="227"/>
      <c r="J85" s="267"/>
      <c r="K85" s="227"/>
      <c r="L85" s="227"/>
      <c r="M85" s="228"/>
      <c r="N85" s="228"/>
      <c r="O85" s="228"/>
      <c r="P85" s="230"/>
      <c r="Q85" s="230"/>
      <c r="R85" s="230"/>
      <c r="S85" s="230"/>
      <c r="T85" s="230"/>
      <c r="U85" s="230"/>
      <c r="V85" s="230"/>
      <c r="W85" s="230"/>
      <c r="X85" s="96"/>
    </row>
    <row r="86">
      <c r="A86" s="48">
        <v>1.0</v>
      </c>
      <c r="B86" s="53" t="s">
        <v>268</v>
      </c>
      <c r="C86" s="272" t="s">
        <v>455</v>
      </c>
      <c r="D86" s="48" t="s">
        <v>342</v>
      </c>
      <c r="E86" s="273">
        <v>2025.0</v>
      </c>
      <c r="F86" s="273">
        <v>2025.0</v>
      </c>
      <c r="G86" s="251" t="s">
        <v>456</v>
      </c>
      <c r="H86" s="58"/>
      <c r="I86" s="58" t="s">
        <v>932</v>
      </c>
      <c r="J86" s="340" t="s">
        <v>933</v>
      </c>
      <c r="K86" s="186" t="s">
        <v>934</v>
      </c>
      <c r="L86" s="186" t="s">
        <v>935</v>
      </c>
      <c r="M86" s="87" t="s">
        <v>51</v>
      </c>
      <c r="N86" s="87" t="s">
        <v>936</v>
      </c>
      <c r="O86" s="259" t="s">
        <v>132</v>
      </c>
      <c r="P86" s="241"/>
      <c r="Q86" s="48"/>
      <c r="R86" s="189"/>
      <c r="S86" s="37"/>
      <c r="T86" s="276"/>
      <c r="U86" s="189"/>
      <c r="V86" s="189"/>
      <c r="W86" s="58">
        <f t="shared" ref="W86:W88" si="6">IFERROR(IF(E86="","",YEAR(TODAY())-E86),"")</f>
        <v>1</v>
      </c>
      <c r="X86" s="96" t="s">
        <v>268</v>
      </c>
    </row>
    <row r="87">
      <c r="A87" s="48">
        <v>2.0</v>
      </c>
      <c r="B87" s="53" t="s">
        <v>268</v>
      </c>
      <c r="C87" s="272" t="s">
        <v>457</v>
      </c>
      <c r="D87" s="48" t="s">
        <v>118</v>
      </c>
      <c r="E87" s="273">
        <v>2025.0</v>
      </c>
      <c r="F87" s="273">
        <v>2025.0</v>
      </c>
      <c r="G87" s="251" t="s">
        <v>458</v>
      </c>
      <c r="H87" s="304" t="s">
        <v>553</v>
      </c>
      <c r="I87" s="58" t="s">
        <v>940</v>
      </c>
      <c r="J87" s="340" t="s">
        <v>941</v>
      </c>
      <c r="K87" s="171" t="s">
        <v>942</v>
      </c>
      <c r="L87" s="171" t="s">
        <v>943</v>
      </c>
      <c r="M87" s="87" t="s">
        <v>51</v>
      </c>
      <c r="N87" s="87" t="s">
        <v>348</v>
      </c>
      <c r="O87" s="87" t="s">
        <v>132</v>
      </c>
      <c r="P87" s="241"/>
      <c r="Q87" s="48"/>
      <c r="R87" s="189"/>
      <c r="S87" s="37"/>
      <c r="T87" s="276"/>
      <c r="U87" s="189"/>
      <c r="V87" s="189"/>
      <c r="W87" s="58">
        <f t="shared" si="6"/>
        <v>1</v>
      </c>
      <c r="X87" s="96" t="s">
        <v>268</v>
      </c>
    </row>
    <row r="88">
      <c r="A88" s="174">
        <v>3.0</v>
      </c>
      <c r="B88" s="215"/>
      <c r="C88" s="272" t="s">
        <v>945</v>
      </c>
      <c r="D88" s="200" t="s">
        <v>357</v>
      </c>
      <c r="E88" s="174">
        <v>2026.0</v>
      </c>
      <c r="F88" s="174">
        <v>2026.0</v>
      </c>
      <c r="G88" s="448" t="s">
        <v>946</v>
      </c>
      <c r="H88" s="304" t="s">
        <v>947</v>
      </c>
      <c r="I88" s="449" t="s">
        <v>948</v>
      </c>
      <c r="J88" s="340" t="s">
        <v>950</v>
      </c>
      <c r="K88" s="171" t="s">
        <v>951</v>
      </c>
      <c r="L88" s="171" t="s">
        <v>952</v>
      </c>
      <c r="M88" s="87" t="s">
        <v>51</v>
      </c>
      <c r="N88" s="88" t="s">
        <v>365</v>
      </c>
      <c r="O88" s="87" t="s">
        <v>132</v>
      </c>
      <c r="P88" s="209"/>
      <c r="Q88" s="189"/>
      <c r="R88" s="189"/>
      <c r="S88" s="37"/>
      <c r="T88" s="189"/>
      <c r="U88" s="189"/>
      <c r="V88" s="189"/>
      <c r="W88" s="58">
        <f t="shared" si="6"/>
        <v>0</v>
      </c>
      <c r="X88" s="96" t="s">
        <v>268</v>
      </c>
    </row>
    <row r="89">
      <c r="A89" s="246" t="s">
        <v>459</v>
      </c>
      <c r="B89" s="224"/>
      <c r="C89" s="224" t="s">
        <v>953</v>
      </c>
      <c r="D89" s="225"/>
      <c r="E89" s="227"/>
      <c r="F89" s="227"/>
      <c r="G89" s="227"/>
      <c r="H89" s="227"/>
      <c r="I89" s="227"/>
      <c r="J89" s="267"/>
      <c r="K89" s="227"/>
      <c r="L89" s="227"/>
      <c r="M89" s="228"/>
      <c r="N89" s="228"/>
      <c r="O89" s="228"/>
      <c r="P89" s="230"/>
      <c r="Q89" s="230"/>
      <c r="R89" s="230"/>
      <c r="S89" s="230"/>
      <c r="T89" s="230"/>
      <c r="U89" s="230"/>
      <c r="V89" s="230"/>
      <c r="W89" s="230"/>
      <c r="X89" s="96"/>
    </row>
    <row r="90">
      <c r="A90" s="48">
        <v>1.0</v>
      </c>
      <c r="B90" s="272" t="s">
        <v>269</v>
      </c>
      <c r="C90" s="272" t="s">
        <v>460</v>
      </c>
      <c r="D90" s="48" t="s">
        <v>342</v>
      </c>
      <c r="E90" s="273">
        <v>2025.0</v>
      </c>
      <c r="F90" s="273">
        <v>2025.0</v>
      </c>
      <c r="G90" s="257" t="s">
        <v>461</v>
      </c>
      <c r="H90" s="58" t="s">
        <v>917</v>
      </c>
      <c r="I90" s="58" t="s">
        <v>955</v>
      </c>
      <c r="J90" s="340" t="s">
        <v>956</v>
      </c>
      <c r="K90" s="94" t="s">
        <v>957</v>
      </c>
      <c r="L90" s="94" t="s">
        <v>958</v>
      </c>
      <c r="M90" s="87" t="s">
        <v>51</v>
      </c>
      <c r="N90" s="87" t="s">
        <v>959</v>
      </c>
      <c r="O90" s="87" t="s">
        <v>132</v>
      </c>
      <c r="P90" s="241"/>
      <c r="Q90" s="48"/>
      <c r="R90" s="189"/>
      <c r="S90" s="37"/>
      <c r="T90" s="276"/>
      <c r="U90" s="189"/>
      <c r="V90" s="189"/>
      <c r="W90" s="58">
        <f t="shared" ref="W90:W92" si="7">IFERROR(IF(E90="","",YEAR(TODAY())-E90),"")</f>
        <v>1</v>
      </c>
      <c r="X90" s="96" t="s">
        <v>953</v>
      </c>
    </row>
    <row r="91">
      <c r="A91" s="48">
        <v>2.0</v>
      </c>
      <c r="B91" s="53" t="s">
        <v>269</v>
      </c>
      <c r="C91" s="272" t="s">
        <v>460</v>
      </c>
      <c r="D91" s="48" t="s">
        <v>342</v>
      </c>
      <c r="E91" s="273">
        <v>2025.0</v>
      </c>
      <c r="F91" s="273">
        <v>2025.0</v>
      </c>
      <c r="G91" s="251" t="s">
        <v>462</v>
      </c>
      <c r="H91" s="58" t="s">
        <v>917</v>
      </c>
      <c r="I91" s="58" t="s">
        <v>955</v>
      </c>
      <c r="J91" s="340" t="s">
        <v>965</v>
      </c>
      <c r="K91" s="298" t="s">
        <v>966</v>
      </c>
      <c r="L91" s="298" t="s">
        <v>967</v>
      </c>
      <c r="M91" s="87" t="s">
        <v>51</v>
      </c>
      <c r="N91" s="87" t="s">
        <v>968</v>
      </c>
      <c r="O91" s="259" t="s">
        <v>132</v>
      </c>
      <c r="P91" s="241"/>
      <c r="Q91" s="48"/>
      <c r="R91" s="189"/>
      <c r="S91" s="37"/>
      <c r="T91" s="276"/>
      <c r="U91" s="189"/>
      <c r="V91" s="189"/>
      <c r="W91" s="58">
        <f t="shared" si="7"/>
        <v>1</v>
      </c>
      <c r="X91" s="96" t="s">
        <v>953</v>
      </c>
    </row>
    <row r="92">
      <c r="A92" s="174">
        <v>3.0</v>
      </c>
      <c r="B92" s="215"/>
      <c r="C92" s="272" t="s">
        <v>460</v>
      </c>
      <c r="D92" s="48" t="s">
        <v>342</v>
      </c>
      <c r="E92" s="449">
        <v>2026.0</v>
      </c>
      <c r="F92" s="449">
        <v>2026.0</v>
      </c>
      <c r="G92" s="448" t="s">
        <v>971</v>
      </c>
      <c r="H92" s="58" t="s">
        <v>917</v>
      </c>
      <c r="I92" s="58" t="s">
        <v>955</v>
      </c>
      <c r="J92" s="340" t="s">
        <v>973</v>
      </c>
      <c r="K92" s="298" t="s">
        <v>974</v>
      </c>
      <c r="L92" s="298" t="s">
        <v>975</v>
      </c>
      <c r="M92" s="87" t="s">
        <v>51</v>
      </c>
      <c r="N92" s="145" t="s">
        <v>959</v>
      </c>
      <c r="O92" s="259" t="s">
        <v>132</v>
      </c>
      <c r="P92" s="209"/>
      <c r="Q92" s="189"/>
      <c r="R92" s="189"/>
      <c r="S92" s="37"/>
      <c r="T92" s="189"/>
      <c r="U92" s="189"/>
      <c r="V92" s="189"/>
      <c r="W92" s="58">
        <f t="shared" si="7"/>
        <v>0</v>
      </c>
      <c r="X92" s="96" t="s">
        <v>953</v>
      </c>
    </row>
    <row r="93">
      <c r="A93" s="246" t="s">
        <v>463</v>
      </c>
      <c r="B93" s="224"/>
      <c r="C93" s="224" t="s">
        <v>271</v>
      </c>
      <c r="D93" s="225"/>
      <c r="E93" s="227"/>
      <c r="F93" s="227"/>
      <c r="G93" s="227"/>
      <c r="H93" s="227"/>
      <c r="I93" s="227"/>
      <c r="J93" s="267"/>
      <c r="K93" s="227"/>
      <c r="L93" s="227"/>
      <c r="M93" s="228"/>
      <c r="N93" s="228"/>
      <c r="O93" s="228"/>
      <c r="P93" s="230"/>
      <c r="Q93" s="230"/>
      <c r="R93" s="230"/>
      <c r="S93" s="230"/>
      <c r="T93" s="230"/>
      <c r="U93" s="230"/>
      <c r="V93" s="230"/>
      <c r="W93" s="230"/>
      <c r="X93" s="96"/>
    </row>
    <row r="94">
      <c r="A94" s="167">
        <v>1.0</v>
      </c>
      <c r="B94" s="200" t="s">
        <v>271</v>
      </c>
      <c r="C94" s="211" t="s">
        <v>464</v>
      </c>
      <c r="D94" s="174" t="s">
        <v>167</v>
      </c>
      <c r="E94" s="174">
        <v>2020.0</v>
      </c>
      <c r="F94" s="174">
        <v>2020.0</v>
      </c>
      <c r="G94" s="207" t="s">
        <v>465</v>
      </c>
      <c r="H94" s="304" t="s">
        <v>72</v>
      </c>
      <c r="I94" s="174" t="s">
        <v>979</v>
      </c>
      <c r="J94" s="399" t="s">
        <v>980</v>
      </c>
      <c r="K94" s="174"/>
      <c r="L94" s="174" t="s">
        <v>167</v>
      </c>
      <c r="M94" s="73" t="s">
        <v>167</v>
      </c>
      <c r="N94" s="73" t="s">
        <v>167</v>
      </c>
      <c r="O94" s="259" t="s">
        <v>167</v>
      </c>
      <c r="P94" s="275"/>
      <c r="Q94" s="273" t="s">
        <v>167</v>
      </c>
      <c r="R94" s="273" t="s">
        <v>167</v>
      </c>
      <c r="S94" s="37"/>
      <c r="T94" s="302"/>
      <c r="U94" s="302"/>
      <c r="V94" s="302"/>
      <c r="W94" s="58">
        <f>IFERROR(IF(E94="","",YEAR(TODAY())-E94),"")</f>
        <v>6</v>
      </c>
      <c r="X94" s="96" t="s">
        <v>271</v>
      </c>
    </row>
    <row r="95">
      <c r="A95" s="246" t="s">
        <v>466</v>
      </c>
      <c r="B95" s="224"/>
      <c r="C95" s="224" t="s">
        <v>274</v>
      </c>
      <c r="D95" s="225"/>
      <c r="E95" s="225"/>
      <c r="F95" s="225"/>
      <c r="G95" s="277"/>
      <c r="H95" s="225"/>
      <c r="I95" s="226"/>
      <c r="J95" s="267"/>
      <c r="K95" s="227"/>
      <c r="L95" s="227"/>
      <c r="M95" s="228"/>
      <c r="N95" s="228"/>
      <c r="O95" s="228"/>
      <c r="P95" s="230"/>
      <c r="Q95" s="230"/>
      <c r="R95" s="230"/>
      <c r="S95" s="230"/>
      <c r="T95" s="230"/>
      <c r="U95" s="230"/>
      <c r="V95" s="230"/>
      <c r="W95" s="230"/>
    </row>
    <row r="96">
      <c r="A96" s="48">
        <v>1.0</v>
      </c>
      <c r="B96" s="53" t="s">
        <v>467</v>
      </c>
      <c r="C96" s="53" t="s">
        <v>468</v>
      </c>
      <c r="D96" s="48" t="s">
        <v>983</v>
      </c>
      <c r="E96" s="48">
        <v>2023.0</v>
      </c>
      <c r="F96" s="48">
        <v>2023.0</v>
      </c>
      <c r="G96" s="461" t="s">
        <v>469</v>
      </c>
      <c r="H96" s="133" t="s">
        <v>72</v>
      </c>
      <c r="I96" s="58" t="s">
        <v>804</v>
      </c>
      <c r="J96" s="94" t="s">
        <v>805</v>
      </c>
      <c r="K96" s="94"/>
      <c r="L96" s="94" t="s">
        <v>806</v>
      </c>
      <c r="M96" s="87" t="s">
        <v>63</v>
      </c>
      <c r="N96" s="87" t="s">
        <v>373</v>
      </c>
      <c r="O96" s="58" t="s">
        <v>132</v>
      </c>
      <c r="P96" s="48"/>
      <c r="Q96" s="48" t="s">
        <v>170</v>
      </c>
      <c r="R96" s="189"/>
      <c r="S96" s="37"/>
      <c r="T96" s="189"/>
      <c r="U96" s="189"/>
      <c r="V96" s="189"/>
      <c r="W96" s="58">
        <f>IFERROR(IF(E96="","",YEAR(TODAY())-E96),"")</f>
        <v>3</v>
      </c>
      <c r="X96" s="96" t="s">
        <v>274</v>
      </c>
    </row>
    <row r="97">
      <c r="A97" s="279" t="s">
        <v>8</v>
      </c>
      <c r="B97" s="279"/>
      <c r="C97" s="279" t="s">
        <v>13</v>
      </c>
      <c r="D97" s="279"/>
      <c r="E97" s="279" t="s">
        <v>5</v>
      </c>
      <c r="F97" s="279" t="s">
        <v>5</v>
      </c>
      <c r="G97" s="246" t="s">
        <v>471</v>
      </c>
      <c r="H97" s="282"/>
      <c r="I97" s="282" t="s">
        <v>9</v>
      </c>
      <c r="J97" s="283" t="s">
        <v>10</v>
      </c>
      <c r="K97" s="283"/>
      <c r="L97" s="283" t="s">
        <v>987</v>
      </c>
      <c r="M97" s="282" t="s">
        <v>12</v>
      </c>
      <c r="N97" s="282" t="s">
        <v>988</v>
      </c>
      <c r="O97" s="282" t="s">
        <v>36</v>
      </c>
      <c r="P97" s="282"/>
      <c r="Q97" s="282" t="s">
        <v>989</v>
      </c>
      <c r="R97" s="282" t="s">
        <v>990</v>
      </c>
      <c r="S97" s="462" t="s">
        <v>991</v>
      </c>
      <c r="T97" s="282" t="s">
        <v>992</v>
      </c>
      <c r="U97" s="282" t="s">
        <v>993</v>
      </c>
      <c r="V97" s="282" t="s">
        <v>39</v>
      </c>
      <c r="W97" s="16" t="s">
        <v>42</v>
      </c>
      <c r="X97" s="96" t="s">
        <v>142</v>
      </c>
    </row>
    <row r="98">
      <c r="A98" s="246" t="s">
        <v>473</v>
      </c>
      <c r="B98" s="284"/>
      <c r="C98" s="286" t="s">
        <v>142</v>
      </c>
      <c r="D98" s="287"/>
      <c r="E98" s="287"/>
      <c r="F98" s="287"/>
      <c r="G98" s="289"/>
      <c r="H98" s="287"/>
      <c r="I98" s="290"/>
      <c r="J98" s="291"/>
      <c r="K98" s="290"/>
      <c r="L98" s="290"/>
      <c r="M98" s="290"/>
      <c r="N98" s="290"/>
      <c r="O98" s="290"/>
      <c r="P98" s="290"/>
      <c r="Q98" s="290"/>
      <c r="R98" s="290"/>
      <c r="S98" s="290"/>
      <c r="T98" s="290"/>
      <c r="U98" s="230"/>
      <c r="V98" s="230"/>
      <c r="W98" s="64"/>
      <c r="X98" s="96"/>
    </row>
    <row r="99">
      <c r="A99" s="73">
        <v>1.0</v>
      </c>
      <c r="B99" s="35" t="s">
        <v>477</v>
      </c>
      <c r="C99" s="70" t="s">
        <v>237</v>
      </c>
      <c r="D99" s="73" t="s">
        <v>239</v>
      </c>
      <c r="E99" s="33">
        <v>2018.0</v>
      </c>
      <c r="F99" s="33">
        <v>2018.0</v>
      </c>
      <c r="G99" s="121" t="s">
        <v>996</v>
      </c>
      <c r="H99" s="139" t="s">
        <v>72</v>
      </c>
      <c r="I99" s="139" t="s">
        <v>235</v>
      </c>
      <c r="J99" s="85" t="s">
        <v>709</v>
      </c>
      <c r="K99" s="252"/>
      <c r="L99" s="252" t="s">
        <v>1000</v>
      </c>
      <c r="M99" s="87" t="s">
        <v>63</v>
      </c>
      <c r="N99" s="87" t="s">
        <v>373</v>
      </c>
      <c r="O99" s="87" t="s">
        <v>132</v>
      </c>
      <c r="P99" s="463"/>
      <c r="Q99" s="252" t="s">
        <v>202</v>
      </c>
      <c r="R99" s="463" t="s">
        <v>170</v>
      </c>
      <c r="S99" s="464" t="s">
        <v>1001</v>
      </c>
      <c r="T99" s="463" t="s">
        <v>1002</v>
      </c>
      <c r="U99" s="465"/>
      <c r="V99" s="466"/>
      <c r="W99" s="58">
        <f t="shared" ref="W99:W218" si="8">IFERROR(IF(E99="","",YEAR(TODAY())-E99),"")</f>
        <v>8</v>
      </c>
      <c r="X99" s="96" t="s">
        <v>142</v>
      </c>
    </row>
    <row r="100">
      <c r="A100" s="73">
        <v>2.0</v>
      </c>
      <c r="B100" s="35" t="s">
        <v>477</v>
      </c>
      <c r="C100" s="70" t="s">
        <v>237</v>
      </c>
      <c r="D100" s="73" t="s">
        <v>239</v>
      </c>
      <c r="E100" s="33">
        <v>2018.0</v>
      </c>
      <c r="F100" s="33">
        <v>2018.0</v>
      </c>
      <c r="G100" s="121" t="s">
        <v>1005</v>
      </c>
      <c r="H100" s="139" t="s">
        <v>72</v>
      </c>
      <c r="I100" s="139" t="s">
        <v>235</v>
      </c>
      <c r="J100" s="85" t="s">
        <v>713</v>
      </c>
      <c r="K100" s="252"/>
      <c r="L100" s="252" t="s">
        <v>1011</v>
      </c>
      <c r="M100" s="87" t="s">
        <v>63</v>
      </c>
      <c r="N100" s="87" t="s">
        <v>84</v>
      </c>
      <c r="O100" s="87" t="s">
        <v>85</v>
      </c>
      <c r="P100" s="463"/>
      <c r="Q100" s="252" t="s">
        <v>202</v>
      </c>
      <c r="R100" s="463" t="s">
        <v>170</v>
      </c>
      <c r="S100" s="467" t="s">
        <v>1014</v>
      </c>
      <c r="T100" s="463" t="s">
        <v>1002</v>
      </c>
      <c r="U100" s="465"/>
      <c r="V100" s="466"/>
      <c r="W100" s="58">
        <f t="shared" si="8"/>
        <v>8</v>
      </c>
      <c r="X100" s="96" t="s">
        <v>142</v>
      </c>
    </row>
    <row r="101">
      <c r="A101" s="73">
        <v>3.0</v>
      </c>
      <c r="B101" s="35" t="s">
        <v>477</v>
      </c>
      <c r="C101" s="70" t="s">
        <v>237</v>
      </c>
      <c r="D101" s="73" t="s">
        <v>239</v>
      </c>
      <c r="E101" s="33">
        <v>2018.0</v>
      </c>
      <c r="F101" s="33">
        <v>2018.0</v>
      </c>
      <c r="G101" s="121" t="s">
        <v>1017</v>
      </c>
      <c r="H101" s="139" t="s">
        <v>72</v>
      </c>
      <c r="I101" s="139" t="s">
        <v>235</v>
      </c>
      <c r="J101" s="85" t="s">
        <v>718</v>
      </c>
      <c r="K101" s="252"/>
      <c r="L101" s="252" t="s">
        <v>1020</v>
      </c>
      <c r="M101" s="87" t="s">
        <v>63</v>
      </c>
      <c r="N101" s="87" t="s">
        <v>84</v>
      </c>
      <c r="O101" s="87" t="s">
        <v>132</v>
      </c>
      <c r="P101" s="463" t="s">
        <v>1021</v>
      </c>
      <c r="Q101" s="252" t="s">
        <v>202</v>
      </c>
      <c r="R101" s="463" t="s">
        <v>170</v>
      </c>
      <c r="S101" s="464" t="s">
        <v>1022</v>
      </c>
      <c r="T101" s="463" t="s">
        <v>1002</v>
      </c>
      <c r="U101" s="465"/>
      <c r="V101" s="466"/>
      <c r="W101" s="58">
        <f t="shared" si="8"/>
        <v>8</v>
      </c>
      <c r="X101" s="96" t="s">
        <v>142</v>
      </c>
    </row>
    <row r="102">
      <c r="A102" s="73">
        <v>4.0</v>
      </c>
      <c r="B102" s="35" t="s">
        <v>477</v>
      </c>
      <c r="C102" s="70" t="s">
        <v>237</v>
      </c>
      <c r="D102" s="73" t="s">
        <v>239</v>
      </c>
      <c r="E102" s="33">
        <v>2018.0</v>
      </c>
      <c r="F102" s="33">
        <v>2018.0</v>
      </c>
      <c r="G102" s="121" t="s">
        <v>1023</v>
      </c>
      <c r="H102" s="139" t="s">
        <v>72</v>
      </c>
      <c r="I102" s="139" t="s">
        <v>235</v>
      </c>
      <c r="J102" s="85" t="s">
        <v>738</v>
      </c>
      <c r="K102" s="252"/>
      <c r="L102" s="252" t="s">
        <v>1029</v>
      </c>
      <c r="M102" s="87" t="s">
        <v>63</v>
      </c>
      <c r="N102" s="87" t="s">
        <v>1030</v>
      </c>
      <c r="O102" s="87" t="s">
        <v>132</v>
      </c>
      <c r="P102" s="463"/>
      <c r="Q102" s="252" t="s">
        <v>202</v>
      </c>
      <c r="R102" s="463" t="s">
        <v>170</v>
      </c>
      <c r="S102" s="464" t="s">
        <v>1031</v>
      </c>
      <c r="T102" s="463" t="s">
        <v>1002</v>
      </c>
      <c r="U102" s="465"/>
      <c r="V102" s="466"/>
      <c r="W102" s="58">
        <f t="shared" si="8"/>
        <v>8</v>
      </c>
      <c r="X102" s="96" t="s">
        <v>142</v>
      </c>
    </row>
    <row r="103">
      <c r="A103" s="73">
        <v>5.0</v>
      </c>
      <c r="B103" s="35" t="s">
        <v>477</v>
      </c>
      <c r="C103" s="70" t="s">
        <v>237</v>
      </c>
      <c r="D103" s="73" t="s">
        <v>239</v>
      </c>
      <c r="E103" s="33">
        <v>2016.0</v>
      </c>
      <c r="F103" s="33">
        <v>2016.0</v>
      </c>
      <c r="G103" s="251" t="s">
        <v>490</v>
      </c>
      <c r="H103" s="139" t="s">
        <v>72</v>
      </c>
      <c r="I103" s="139" t="s">
        <v>235</v>
      </c>
      <c r="J103" s="85" t="s">
        <v>1035</v>
      </c>
      <c r="K103" s="471"/>
      <c r="L103" s="471" t="s">
        <v>1036</v>
      </c>
      <c r="M103" s="259" t="s">
        <v>1037</v>
      </c>
      <c r="N103" s="259" t="s">
        <v>1037</v>
      </c>
      <c r="O103" s="87" t="s">
        <v>132</v>
      </c>
      <c r="P103" s="475"/>
      <c r="Q103" s="475" t="s">
        <v>1038</v>
      </c>
      <c r="R103" s="463" t="s">
        <v>1039</v>
      </c>
      <c r="S103" s="464" t="s">
        <v>1040</v>
      </c>
      <c r="T103" s="463" t="s">
        <v>1002</v>
      </c>
      <c r="U103" s="465"/>
      <c r="V103" s="476"/>
      <c r="W103" s="58">
        <f t="shared" si="8"/>
        <v>10</v>
      </c>
      <c r="X103" s="96" t="s">
        <v>142</v>
      </c>
    </row>
    <row r="104">
      <c r="A104" s="73">
        <v>6.0</v>
      </c>
      <c r="B104" s="35" t="s">
        <v>477</v>
      </c>
      <c r="C104" s="70" t="s">
        <v>237</v>
      </c>
      <c r="D104" s="73" t="s">
        <v>239</v>
      </c>
      <c r="E104" s="58">
        <v>2017.0</v>
      </c>
      <c r="F104" s="58">
        <v>2017.0</v>
      </c>
      <c r="G104" s="121" t="s">
        <v>1041</v>
      </c>
      <c r="H104" s="139" t="s">
        <v>72</v>
      </c>
      <c r="I104" s="139" t="s">
        <v>235</v>
      </c>
      <c r="J104" s="85" t="s">
        <v>746</v>
      </c>
      <c r="K104" s="471"/>
      <c r="L104" s="471" t="s">
        <v>1042</v>
      </c>
      <c r="M104" s="87" t="s">
        <v>63</v>
      </c>
      <c r="N104" s="87" t="s">
        <v>373</v>
      </c>
      <c r="O104" s="87" t="s">
        <v>132</v>
      </c>
      <c r="P104" s="463"/>
      <c r="Q104" s="252" t="s">
        <v>202</v>
      </c>
      <c r="R104" s="463" t="s">
        <v>1039</v>
      </c>
      <c r="S104" s="464" t="s">
        <v>1043</v>
      </c>
      <c r="T104" s="463" t="s">
        <v>1002</v>
      </c>
      <c r="U104" s="252"/>
      <c r="V104" s="477"/>
      <c r="W104" s="58">
        <f t="shared" si="8"/>
        <v>9</v>
      </c>
      <c r="X104" s="96" t="s">
        <v>142</v>
      </c>
    </row>
    <row r="105">
      <c r="A105" s="73">
        <v>7.0</v>
      </c>
      <c r="B105" s="35" t="s">
        <v>477</v>
      </c>
      <c r="C105" s="70" t="s">
        <v>237</v>
      </c>
      <c r="D105" s="73" t="s">
        <v>239</v>
      </c>
      <c r="E105" s="33">
        <v>2018.0</v>
      </c>
      <c r="F105" s="33">
        <v>2018.0</v>
      </c>
      <c r="G105" s="199" t="s">
        <v>1045</v>
      </c>
      <c r="H105" s="139" t="s">
        <v>72</v>
      </c>
      <c r="I105" s="139" t="s">
        <v>235</v>
      </c>
      <c r="J105" s="85" t="s">
        <v>1047</v>
      </c>
      <c r="K105" s="471"/>
      <c r="L105" s="471" t="s">
        <v>1048</v>
      </c>
      <c r="M105" s="259" t="s">
        <v>1037</v>
      </c>
      <c r="N105" s="259" t="s">
        <v>1037</v>
      </c>
      <c r="O105" s="87" t="s">
        <v>132</v>
      </c>
      <c r="P105" s="475"/>
      <c r="Q105" s="475" t="s">
        <v>1038</v>
      </c>
      <c r="R105" s="463" t="s">
        <v>170</v>
      </c>
      <c r="S105" s="464" t="s">
        <v>1050</v>
      </c>
      <c r="T105" s="463" t="s">
        <v>1002</v>
      </c>
      <c r="U105" s="465"/>
      <c r="V105" s="477"/>
      <c r="W105" s="58">
        <f t="shared" si="8"/>
        <v>8</v>
      </c>
      <c r="X105" s="96" t="s">
        <v>142</v>
      </c>
    </row>
    <row r="106">
      <c r="A106" s="73">
        <v>8.0</v>
      </c>
      <c r="B106" s="35" t="s">
        <v>477</v>
      </c>
      <c r="C106" s="70" t="s">
        <v>237</v>
      </c>
      <c r="D106" s="73" t="s">
        <v>239</v>
      </c>
      <c r="E106" s="33">
        <v>2018.0</v>
      </c>
      <c r="F106" s="33">
        <v>2018.0</v>
      </c>
      <c r="G106" s="199" t="s">
        <v>1051</v>
      </c>
      <c r="H106" s="139" t="s">
        <v>72</v>
      </c>
      <c r="I106" s="139" t="s">
        <v>235</v>
      </c>
      <c r="J106" s="85" t="s">
        <v>1053</v>
      </c>
      <c r="K106" s="471"/>
      <c r="L106" s="471" t="s">
        <v>1055</v>
      </c>
      <c r="M106" s="259" t="s">
        <v>1037</v>
      </c>
      <c r="N106" s="259" t="s">
        <v>1037</v>
      </c>
      <c r="O106" s="87" t="s">
        <v>132</v>
      </c>
      <c r="P106" s="475"/>
      <c r="Q106" s="475" t="s">
        <v>1038</v>
      </c>
      <c r="R106" s="463" t="s">
        <v>170</v>
      </c>
      <c r="S106" s="464" t="s">
        <v>1056</v>
      </c>
      <c r="T106" s="463" t="s">
        <v>1002</v>
      </c>
      <c r="U106" s="465"/>
      <c r="V106" s="477"/>
      <c r="W106" s="58">
        <f t="shared" si="8"/>
        <v>8</v>
      </c>
      <c r="X106" s="96" t="s">
        <v>142</v>
      </c>
    </row>
    <row r="107">
      <c r="A107" s="73">
        <v>9.0</v>
      </c>
      <c r="B107" s="35" t="s">
        <v>477</v>
      </c>
      <c r="C107" s="200" t="s">
        <v>237</v>
      </c>
      <c r="D107" s="73" t="s">
        <v>239</v>
      </c>
      <c r="E107" s="164">
        <v>2018.0</v>
      </c>
      <c r="F107" s="164">
        <v>2018.0</v>
      </c>
      <c r="G107" s="214" t="s">
        <v>1058</v>
      </c>
      <c r="H107" s="139" t="s">
        <v>72</v>
      </c>
      <c r="I107" s="213" t="s">
        <v>235</v>
      </c>
      <c r="J107" s="170" t="s">
        <v>1063</v>
      </c>
      <c r="K107" s="471"/>
      <c r="L107" s="471" t="s">
        <v>1068</v>
      </c>
      <c r="M107" s="259" t="s">
        <v>1037</v>
      </c>
      <c r="N107" s="259" t="s">
        <v>1037</v>
      </c>
      <c r="O107" s="87" t="s">
        <v>132</v>
      </c>
      <c r="P107" s="485"/>
      <c r="Q107" s="485" t="s">
        <v>1038</v>
      </c>
      <c r="R107" s="463" t="s">
        <v>170</v>
      </c>
      <c r="S107" s="464" t="s">
        <v>1070</v>
      </c>
      <c r="T107" s="463" t="s">
        <v>1002</v>
      </c>
      <c r="U107" s="465"/>
      <c r="V107" s="477"/>
      <c r="W107" s="58">
        <f t="shared" si="8"/>
        <v>8</v>
      </c>
      <c r="X107" s="96" t="s">
        <v>142</v>
      </c>
    </row>
    <row r="108">
      <c r="A108" s="73">
        <v>10.0</v>
      </c>
      <c r="B108" s="35" t="s">
        <v>477</v>
      </c>
      <c r="C108" s="70" t="s">
        <v>237</v>
      </c>
      <c r="D108" s="73" t="s">
        <v>239</v>
      </c>
      <c r="E108" s="174">
        <v>2018.0</v>
      </c>
      <c r="F108" s="174">
        <v>2018.0</v>
      </c>
      <c r="G108" s="207" t="s">
        <v>1071</v>
      </c>
      <c r="H108" s="139" t="s">
        <v>72</v>
      </c>
      <c r="I108" s="139" t="s">
        <v>235</v>
      </c>
      <c r="J108" s="170" t="s">
        <v>1074</v>
      </c>
      <c r="K108" s="252"/>
      <c r="L108" s="252" t="s">
        <v>1080</v>
      </c>
      <c r="M108" s="259" t="s">
        <v>1037</v>
      </c>
      <c r="N108" s="259" t="s">
        <v>1037</v>
      </c>
      <c r="O108" s="87" t="s">
        <v>132</v>
      </c>
      <c r="P108" s="475"/>
      <c r="Q108" s="235" t="s">
        <v>202</v>
      </c>
      <c r="R108" s="145" t="s">
        <v>202</v>
      </c>
      <c r="S108" s="464" t="s">
        <v>1081</v>
      </c>
      <c r="T108" s="463" t="s">
        <v>1002</v>
      </c>
      <c r="U108" s="273"/>
      <c r="V108" s="235" t="s">
        <v>47</v>
      </c>
      <c r="W108" s="58">
        <f t="shared" si="8"/>
        <v>8</v>
      </c>
      <c r="X108" s="96" t="s">
        <v>142</v>
      </c>
    </row>
    <row r="109">
      <c r="A109" s="73">
        <v>11.0</v>
      </c>
      <c r="B109" s="35" t="s">
        <v>477</v>
      </c>
      <c r="C109" s="70" t="s">
        <v>231</v>
      </c>
      <c r="D109" s="174" t="s">
        <v>234</v>
      </c>
      <c r="E109" s="174">
        <v>2019.0</v>
      </c>
      <c r="F109" s="174">
        <v>2019.0</v>
      </c>
      <c r="G109" s="257" t="s">
        <v>1084</v>
      </c>
      <c r="H109" s="139" t="s">
        <v>72</v>
      </c>
      <c r="I109" s="139" t="s">
        <v>235</v>
      </c>
      <c r="J109" s="170" t="s">
        <v>1089</v>
      </c>
      <c r="K109" s="471"/>
      <c r="L109" s="471" t="s">
        <v>1096</v>
      </c>
      <c r="M109" s="259" t="s">
        <v>63</v>
      </c>
      <c r="N109" s="87" t="s">
        <v>84</v>
      </c>
      <c r="O109" s="87" t="s">
        <v>85</v>
      </c>
      <c r="P109" s="475"/>
      <c r="Q109" s="235" t="s">
        <v>202</v>
      </c>
      <c r="R109" s="145" t="s">
        <v>202</v>
      </c>
      <c r="S109" s="467" t="s">
        <v>1099</v>
      </c>
      <c r="T109" s="145"/>
      <c r="U109" s="273"/>
      <c r="V109" s="235" t="s">
        <v>47</v>
      </c>
      <c r="W109" s="58">
        <f t="shared" si="8"/>
        <v>7</v>
      </c>
      <c r="X109" s="96" t="s">
        <v>142</v>
      </c>
    </row>
    <row r="110">
      <c r="A110" s="73">
        <v>12.0</v>
      </c>
      <c r="B110" s="35" t="s">
        <v>477</v>
      </c>
      <c r="C110" s="70" t="s">
        <v>508</v>
      </c>
      <c r="D110" s="73" t="s">
        <v>239</v>
      </c>
      <c r="E110" s="174">
        <v>2023.0</v>
      </c>
      <c r="F110" s="174">
        <v>2023.0</v>
      </c>
      <c r="G110" s="500" t="s">
        <v>509</v>
      </c>
      <c r="H110" s="139" t="s">
        <v>1105</v>
      </c>
      <c r="I110" s="139" t="s">
        <v>235</v>
      </c>
      <c r="J110" s="334" t="s">
        <v>651</v>
      </c>
      <c r="K110" s="471"/>
      <c r="L110" s="471" t="s">
        <v>1108</v>
      </c>
      <c r="M110" s="87" t="s">
        <v>63</v>
      </c>
      <c r="N110" s="87" t="s">
        <v>373</v>
      </c>
      <c r="O110" s="87" t="s">
        <v>132</v>
      </c>
      <c r="P110" s="475"/>
      <c r="Q110" s="235" t="s">
        <v>202</v>
      </c>
      <c r="R110" s="145" t="s">
        <v>1110</v>
      </c>
      <c r="S110" s="502" t="s">
        <v>1111</v>
      </c>
      <c r="T110" s="145" t="s">
        <v>1112</v>
      </c>
      <c r="U110" s="273"/>
      <c r="V110" s="235"/>
      <c r="W110" s="58">
        <f t="shared" si="8"/>
        <v>3</v>
      </c>
      <c r="X110" s="96" t="s">
        <v>142</v>
      </c>
    </row>
    <row r="111">
      <c r="A111" s="73">
        <v>13.0</v>
      </c>
      <c r="B111" s="35" t="s">
        <v>477</v>
      </c>
      <c r="C111" s="70" t="s">
        <v>508</v>
      </c>
      <c r="D111" s="73" t="s">
        <v>239</v>
      </c>
      <c r="E111" s="174">
        <v>2023.0</v>
      </c>
      <c r="F111" s="174">
        <v>2023.0</v>
      </c>
      <c r="G111" s="500" t="s">
        <v>510</v>
      </c>
      <c r="H111" s="139" t="s">
        <v>1105</v>
      </c>
      <c r="I111" s="139" t="s">
        <v>235</v>
      </c>
      <c r="J111" s="334" t="s">
        <v>655</v>
      </c>
      <c r="K111" s="471"/>
      <c r="L111" s="471" t="s">
        <v>1117</v>
      </c>
      <c r="M111" s="87" t="s">
        <v>63</v>
      </c>
      <c r="N111" s="87" t="s">
        <v>373</v>
      </c>
      <c r="O111" s="87" t="s">
        <v>132</v>
      </c>
      <c r="P111" s="475"/>
      <c r="Q111" s="235" t="s">
        <v>202</v>
      </c>
      <c r="R111" s="145" t="s">
        <v>1110</v>
      </c>
      <c r="S111" s="506" t="s">
        <v>1119</v>
      </c>
      <c r="T111" s="145" t="s">
        <v>1112</v>
      </c>
      <c r="U111" s="273"/>
      <c r="V111" s="235"/>
      <c r="W111" s="58">
        <f t="shared" si="8"/>
        <v>3</v>
      </c>
      <c r="X111" s="96" t="s">
        <v>142</v>
      </c>
    </row>
    <row r="112">
      <c r="A112" s="73">
        <v>14.0</v>
      </c>
      <c r="B112" s="35" t="s">
        <v>477</v>
      </c>
      <c r="C112" s="70" t="s">
        <v>508</v>
      </c>
      <c r="D112" s="73" t="s">
        <v>239</v>
      </c>
      <c r="E112" s="174">
        <v>2023.0</v>
      </c>
      <c r="F112" s="174">
        <v>2023.0</v>
      </c>
      <c r="G112" s="500" t="s">
        <v>511</v>
      </c>
      <c r="H112" s="139" t="s">
        <v>1105</v>
      </c>
      <c r="I112" s="139" t="s">
        <v>235</v>
      </c>
      <c r="J112" s="334" t="s">
        <v>657</v>
      </c>
      <c r="K112" s="471"/>
      <c r="L112" s="471" t="s">
        <v>1132</v>
      </c>
      <c r="M112" s="87" t="s">
        <v>63</v>
      </c>
      <c r="N112" s="87" t="s">
        <v>373</v>
      </c>
      <c r="O112" s="87" t="s">
        <v>132</v>
      </c>
      <c r="P112" s="475"/>
      <c r="Q112" s="235" t="s">
        <v>202</v>
      </c>
      <c r="R112" s="145" t="s">
        <v>1110</v>
      </c>
      <c r="S112" s="506" t="s">
        <v>1133</v>
      </c>
      <c r="T112" s="145" t="s">
        <v>1112</v>
      </c>
      <c r="U112" s="273"/>
      <c r="V112" s="235"/>
      <c r="W112" s="58">
        <f t="shared" si="8"/>
        <v>3</v>
      </c>
      <c r="X112" s="96" t="s">
        <v>142</v>
      </c>
    </row>
    <row r="113">
      <c r="A113" s="73">
        <v>15.0</v>
      </c>
      <c r="B113" s="35" t="s">
        <v>477</v>
      </c>
      <c r="C113" s="70" t="s">
        <v>508</v>
      </c>
      <c r="D113" s="73" t="s">
        <v>239</v>
      </c>
      <c r="E113" s="174">
        <v>2023.0</v>
      </c>
      <c r="F113" s="174">
        <v>2023.0</v>
      </c>
      <c r="G113" s="500" t="s">
        <v>512</v>
      </c>
      <c r="H113" s="139" t="s">
        <v>1105</v>
      </c>
      <c r="I113" s="139" t="s">
        <v>235</v>
      </c>
      <c r="J113" s="334" t="s">
        <v>660</v>
      </c>
      <c r="K113" s="471"/>
      <c r="L113" s="471" t="s">
        <v>1145</v>
      </c>
      <c r="M113" s="87" t="s">
        <v>63</v>
      </c>
      <c r="N113" s="87" t="s">
        <v>373</v>
      </c>
      <c r="O113" s="87" t="s">
        <v>132</v>
      </c>
      <c r="P113" s="475"/>
      <c r="Q113" s="235" t="s">
        <v>202</v>
      </c>
      <c r="R113" s="145" t="s">
        <v>1110</v>
      </c>
      <c r="S113" s="506" t="s">
        <v>1147</v>
      </c>
      <c r="T113" s="145" t="s">
        <v>1112</v>
      </c>
      <c r="U113" s="273"/>
      <c r="V113" s="235"/>
      <c r="W113" s="58">
        <f t="shared" si="8"/>
        <v>3</v>
      </c>
      <c r="X113" s="96" t="s">
        <v>142</v>
      </c>
    </row>
    <row r="114">
      <c r="A114" s="73">
        <v>16.0</v>
      </c>
      <c r="B114" s="35" t="s">
        <v>477</v>
      </c>
      <c r="C114" s="70" t="s">
        <v>508</v>
      </c>
      <c r="D114" s="73" t="s">
        <v>239</v>
      </c>
      <c r="E114" s="174">
        <v>2023.0</v>
      </c>
      <c r="F114" s="174">
        <v>2023.0</v>
      </c>
      <c r="G114" s="500" t="s">
        <v>513</v>
      </c>
      <c r="H114" s="139" t="s">
        <v>1105</v>
      </c>
      <c r="I114" s="139" t="s">
        <v>235</v>
      </c>
      <c r="J114" s="334" t="s">
        <v>662</v>
      </c>
      <c r="K114" s="471"/>
      <c r="L114" s="471" t="s">
        <v>1153</v>
      </c>
      <c r="M114" s="87" t="s">
        <v>63</v>
      </c>
      <c r="N114" s="87" t="s">
        <v>373</v>
      </c>
      <c r="O114" s="87" t="s">
        <v>132</v>
      </c>
      <c r="P114" s="475"/>
      <c r="Q114" s="235" t="s">
        <v>202</v>
      </c>
      <c r="R114" s="145" t="s">
        <v>1110</v>
      </c>
      <c r="S114" s="506" t="s">
        <v>1154</v>
      </c>
      <c r="T114" s="145" t="s">
        <v>1112</v>
      </c>
      <c r="U114" s="273"/>
      <c r="V114" s="235"/>
      <c r="W114" s="58">
        <f t="shared" si="8"/>
        <v>3</v>
      </c>
      <c r="X114" s="96" t="s">
        <v>142</v>
      </c>
    </row>
    <row r="115">
      <c r="A115" s="73">
        <v>17.0</v>
      </c>
      <c r="B115" s="35" t="s">
        <v>477</v>
      </c>
      <c r="C115" s="70" t="s">
        <v>508</v>
      </c>
      <c r="D115" s="73" t="s">
        <v>239</v>
      </c>
      <c r="E115" s="174">
        <v>2023.0</v>
      </c>
      <c r="F115" s="174">
        <v>2023.0</v>
      </c>
      <c r="G115" s="219" t="s">
        <v>1158</v>
      </c>
      <c r="H115" s="139" t="s">
        <v>1105</v>
      </c>
      <c r="I115" s="139" t="s">
        <v>235</v>
      </c>
      <c r="J115" s="334" t="s">
        <v>665</v>
      </c>
      <c r="K115" s="471"/>
      <c r="L115" s="471" t="s">
        <v>1165</v>
      </c>
      <c r="M115" s="87" t="s">
        <v>63</v>
      </c>
      <c r="N115" s="87" t="s">
        <v>373</v>
      </c>
      <c r="O115" s="87" t="s">
        <v>132</v>
      </c>
      <c r="P115" s="475"/>
      <c r="Q115" s="235" t="s">
        <v>202</v>
      </c>
      <c r="R115" s="463" t="s">
        <v>170</v>
      </c>
      <c r="S115" s="521" t="s">
        <v>1167</v>
      </c>
      <c r="T115" s="145" t="s">
        <v>1112</v>
      </c>
      <c r="U115" s="522"/>
      <c r="V115" s="235"/>
      <c r="W115" s="58">
        <f t="shared" si="8"/>
        <v>3</v>
      </c>
      <c r="X115" s="96" t="s">
        <v>142</v>
      </c>
    </row>
    <row r="116">
      <c r="A116" s="73">
        <v>18.0</v>
      </c>
      <c r="B116" s="35" t="s">
        <v>477</v>
      </c>
      <c r="C116" s="70" t="s">
        <v>508</v>
      </c>
      <c r="D116" s="73" t="s">
        <v>239</v>
      </c>
      <c r="E116" s="174">
        <v>2023.0</v>
      </c>
      <c r="F116" s="174">
        <v>2023.0</v>
      </c>
      <c r="G116" s="214" t="s">
        <v>516</v>
      </c>
      <c r="H116" s="139" t="s">
        <v>1105</v>
      </c>
      <c r="I116" s="139" t="s">
        <v>235</v>
      </c>
      <c r="J116" s="334" t="s">
        <v>667</v>
      </c>
      <c r="K116" s="471"/>
      <c r="L116" s="471" t="s">
        <v>1180</v>
      </c>
      <c r="M116" s="87" t="s">
        <v>63</v>
      </c>
      <c r="N116" s="87" t="s">
        <v>373</v>
      </c>
      <c r="O116" s="87" t="s">
        <v>132</v>
      </c>
      <c r="P116" s="475"/>
      <c r="Q116" s="235" t="s">
        <v>202</v>
      </c>
      <c r="R116" s="463" t="s">
        <v>170</v>
      </c>
      <c r="S116" s="521" t="s">
        <v>1181</v>
      </c>
      <c r="T116" s="145" t="s">
        <v>1112</v>
      </c>
      <c r="U116" s="522"/>
      <c r="V116" s="235"/>
      <c r="W116" s="58">
        <f t="shared" si="8"/>
        <v>3</v>
      </c>
      <c r="X116" s="96" t="s">
        <v>142</v>
      </c>
    </row>
    <row r="117">
      <c r="A117" s="73">
        <v>19.0</v>
      </c>
      <c r="B117" s="35" t="s">
        <v>477</v>
      </c>
      <c r="C117" s="70" t="s">
        <v>508</v>
      </c>
      <c r="D117" s="73" t="s">
        <v>239</v>
      </c>
      <c r="E117" s="174">
        <v>2023.0</v>
      </c>
      <c r="F117" s="174">
        <v>2023.0</v>
      </c>
      <c r="G117" s="219" t="s">
        <v>1183</v>
      </c>
      <c r="H117" s="139" t="s">
        <v>1105</v>
      </c>
      <c r="I117" s="139" t="s">
        <v>235</v>
      </c>
      <c r="J117" s="334" t="s">
        <v>671</v>
      </c>
      <c r="K117" s="471"/>
      <c r="L117" s="471" t="s">
        <v>1188</v>
      </c>
      <c r="M117" s="87" t="s">
        <v>63</v>
      </c>
      <c r="N117" s="87" t="s">
        <v>373</v>
      </c>
      <c r="O117" s="87" t="s">
        <v>132</v>
      </c>
      <c r="P117" s="475"/>
      <c r="Q117" s="235" t="s">
        <v>202</v>
      </c>
      <c r="R117" s="463" t="s">
        <v>170</v>
      </c>
      <c r="S117" s="521" t="s">
        <v>1190</v>
      </c>
      <c r="T117" s="145" t="s">
        <v>1112</v>
      </c>
      <c r="U117" s="522"/>
      <c r="V117" s="235"/>
      <c r="W117" s="58">
        <f t="shared" si="8"/>
        <v>3</v>
      </c>
      <c r="X117" s="96" t="s">
        <v>142</v>
      </c>
    </row>
    <row r="118">
      <c r="A118" s="73">
        <v>20.0</v>
      </c>
      <c r="B118" s="35" t="s">
        <v>477</v>
      </c>
      <c r="C118" s="70" t="s">
        <v>508</v>
      </c>
      <c r="D118" s="73" t="s">
        <v>239</v>
      </c>
      <c r="E118" s="174">
        <v>2023.0</v>
      </c>
      <c r="F118" s="174">
        <v>2023.0</v>
      </c>
      <c r="G118" s="219" t="s">
        <v>1193</v>
      </c>
      <c r="H118" s="139" t="s">
        <v>1105</v>
      </c>
      <c r="I118" s="139" t="s">
        <v>235</v>
      </c>
      <c r="J118" s="334" t="s">
        <v>674</v>
      </c>
      <c r="K118" s="471"/>
      <c r="L118" s="471" t="s">
        <v>1200</v>
      </c>
      <c r="M118" s="87" t="s">
        <v>63</v>
      </c>
      <c r="N118" s="87" t="s">
        <v>373</v>
      </c>
      <c r="O118" s="87" t="s">
        <v>132</v>
      </c>
      <c r="P118" s="475"/>
      <c r="Q118" s="235" t="s">
        <v>202</v>
      </c>
      <c r="R118" s="463" t="s">
        <v>170</v>
      </c>
      <c r="S118" s="521" t="s">
        <v>1201</v>
      </c>
      <c r="T118" s="145" t="s">
        <v>1112</v>
      </c>
      <c r="U118" s="522"/>
      <c r="V118" s="235"/>
      <c r="W118" s="58">
        <f t="shared" si="8"/>
        <v>3</v>
      </c>
      <c r="X118" s="96" t="s">
        <v>142</v>
      </c>
    </row>
    <row r="119">
      <c r="A119" s="73">
        <v>21.0</v>
      </c>
      <c r="B119" s="35" t="s">
        <v>477</v>
      </c>
      <c r="C119" s="70" t="s">
        <v>508</v>
      </c>
      <c r="D119" s="73" t="s">
        <v>239</v>
      </c>
      <c r="E119" s="174">
        <v>2023.0</v>
      </c>
      <c r="F119" s="174">
        <v>2023.0</v>
      </c>
      <c r="G119" s="219" t="s">
        <v>1203</v>
      </c>
      <c r="H119" s="139" t="s">
        <v>1105</v>
      </c>
      <c r="I119" s="139" t="s">
        <v>235</v>
      </c>
      <c r="J119" s="334" t="s">
        <v>677</v>
      </c>
      <c r="K119" s="471"/>
      <c r="L119" s="471" t="s">
        <v>1221</v>
      </c>
      <c r="M119" s="87" t="s">
        <v>63</v>
      </c>
      <c r="N119" s="87" t="s">
        <v>373</v>
      </c>
      <c r="O119" s="87" t="s">
        <v>132</v>
      </c>
      <c r="P119" s="475"/>
      <c r="Q119" s="235" t="s">
        <v>202</v>
      </c>
      <c r="R119" s="463" t="s">
        <v>170</v>
      </c>
      <c r="S119" s="521" t="s">
        <v>1222</v>
      </c>
      <c r="T119" s="145" t="s">
        <v>1112</v>
      </c>
      <c r="U119" s="522"/>
      <c r="V119" s="235"/>
      <c r="W119" s="58">
        <f t="shared" si="8"/>
        <v>3</v>
      </c>
      <c r="X119" s="96" t="s">
        <v>142</v>
      </c>
    </row>
    <row r="120">
      <c r="A120" s="73">
        <v>22.0</v>
      </c>
      <c r="B120" s="35" t="s">
        <v>477</v>
      </c>
      <c r="C120" s="70" t="s">
        <v>237</v>
      </c>
      <c r="D120" s="73" t="s">
        <v>239</v>
      </c>
      <c r="E120" s="48">
        <v>2019.0</v>
      </c>
      <c r="F120" s="48">
        <v>2019.0</v>
      </c>
      <c r="G120" s="440" t="s">
        <v>1224</v>
      </c>
      <c r="H120" s="139"/>
      <c r="I120" s="139" t="s">
        <v>235</v>
      </c>
      <c r="J120" s="322" t="s">
        <v>1230</v>
      </c>
      <c r="K120" s="252"/>
      <c r="L120" s="252" t="s">
        <v>1231</v>
      </c>
      <c r="M120" s="259" t="s">
        <v>1037</v>
      </c>
      <c r="N120" s="259" t="s">
        <v>1037</v>
      </c>
      <c r="O120" s="87" t="s">
        <v>1232</v>
      </c>
      <c r="P120" s="475"/>
      <c r="Q120" s="235" t="s">
        <v>202</v>
      </c>
      <c r="R120" s="37"/>
      <c r="S120" s="48" t="s">
        <v>1234</v>
      </c>
      <c r="T120" s="463" t="s">
        <v>1002</v>
      </c>
      <c r="U120" s="559"/>
      <c r="V120" s="37"/>
      <c r="W120" s="58">
        <f t="shared" si="8"/>
        <v>7</v>
      </c>
      <c r="X120" s="96" t="s">
        <v>142</v>
      </c>
    </row>
    <row r="121">
      <c r="A121" s="73">
        <v>23.0</v>
      </c>
      <c r="B121" s="35" t="s">
        <v>477</v>
      </c>
      <c r="C121" s="70" t="s">
        <v>237</v>
      </c>
      <c r="D121" s="73" t="s">
        <v>239</v>
      </c>
      <c r="E121" s="48">
        <v>2019.0</v>
      </c>
      <c r="F121" s="48">
        <v>2019.0</v>
      </c>
      <c r="G121" s="440" t="s">
        <v>1239</v>
      </c>
      <c r="H121" s="139"/>
      <c r="I121" s="139" t="s">
        <v>235</v>
      </c>
      <c r="J121" s="322" t="s">
        <v>1244</v>
      </c>
      <c r="K121" s="252"/>
      <c r="L121" s="252" t="s">
        <v>1245</v>
      </c>
      <c r="M121" s="87" t="s">
        <v>63</v>
      </c>
      <c r="N121" s="259" t="s">
        <v>84</v>
      </c>
      <c r="O121" s="87" t="s">
        <v>85</v>
      </c>
      <c r="P121" s="475"/>
      <c r="Q121" s="235" t="s">
        <v>202</v>
      </c>
      <c r="R121" s="37"/>
      <c r="S121" s="48" t="s">
        <v>1246</v>
      </c>
      <c r="T121" s="463" t="s">
        <v>1002</v>
      </c>
      <c r="U121" s="570"/>
      <c r="V121" s="37"/>
      <c r="W121" s="58">
        <f t="shared" si="8"/>
        <v>7</v>
      </c>
      <c r="X121" s="96" t="s">
        <v>142</v>
      </c>
    </row>
    <row r="122">
      <c r="A122" s="73">
        <v>24.0</v>
      </c>
      <c r="B122" s="35" t="s">
        <v>477</v>
      </c>
      <c r="C122" s="70" t="s">
        <v>237</v>
      </c>
      <c r="D122" s="73" t="s">
        <v>239</v>
      </c>
      <c r="E122" s="48">
        <v>2019.0</v>
      </c>
      <c r="F122" s="48">
        <v>2019.0</v>
      </c>
      <c r="G122" s="576" t="s">
        <v>1250</v>
      </c>
      <c r="H122" s="139"/>
      <c r="I122" s="139" t="s">
        <v>235</v>
      </c>
      <c r="J122" s="322" t="s">
        <v>1257</v>
      </c>
      <c r="K122" s="252"/>
      <c r="L122" s="252" t="s">
        <v>1258</v>
      </c>
      <c r="M122" s="259" t="s">
        <v>1037</v>
      </c>
      <c r="N122" s="259" t="s">
        <v>1037</v>
      </c>
      <c r="O122" s="87" t="s">
        <v>132</v>
      </c>
      <c r="P122" s="475"/>
      <c r="Q122" s="235" t="s">
        <v>202</v>
      </c>
      <c r="R122" s="37"/>
      <c r="S122" s="48" t="s">
        <v>1260</v>
      </c>
      <c r="T122" s="463" t="s">
        <v>1002</v>
      </c>
      <c r="U122" s="272"/>
      <c r="V122" s="37"/>
      <c r="W122" s="58">
        <f t="shared" si="8"/>
        <v>7</v>
      </c>
      <c r="X122" s="96" t="s">
        <v>142</v>
      </c>
    </row>
    <row r="123">
      <c r="A123" s="73">
        <v>25.0</v>
      </c>
      <c r="B123" s="35" t="s">
        <v>477</v>
      </c>
      <c r="C123" s="70" t="s">
        <v>237</v>
      </c>
      <c r="D123" s="73" t="s">
        <v>239</v>
      </c>
      <c r="E123" s="48">
        <v>2019.0</v>
      </c>
      <c r="F123" s="48">
        <v>2019.0</v>
      </c>
      <c r="G123" s="257" t="s">
        <v>1262</v>
      </c>
      <c r="H123" s="139"/>
      <c r="I123" s="139" t="s">
        <v>235</v>
      </c>
      <c r="J123" s="320" t="s">
        <v>1264</v>
      </c>
      <c r="K123" s="252"/>
      <c r="L123" s="252" t="s">
        <v>1265</v>
      </c>
      <c r="M123" s="259" t="s">
        <v>1037</v>
      </c>
      <c r="N123" s="259" t="s">
        <v>1037</v>
      </c>
      <c r="O123" s="87" t="s">
        <v>132</v>
      </c>
      <c r="P123" s="475"/>
      <c r="Q123" s="235" t="s">
        <v>202</v>
      </c>
      <c r="R123" s="48" t="s">
        <v>567</v>
      </c>
      <c r="S123" s="235" t="s">
        <v>1266</v>
      </c>
      <c r="T123" s="276"/>
      <c r="U123" s="302"/>
      <c r="V123" s="276"/>
      <c r="W123" s="58">
        <f t="shared" si="8"/>
        <v>7</v>
      </c>
      <c r="X123" s="96" t="s">
        <v>142</v>
      </c>
    </row>
    <row r="124">
      <c r="A124" s="73">
        <v>26.0</v>
      </c>
      <c r="B124" s="35" t="s">
        <v>477</v>
      </c>
      <c r="C124" s="70" t="s">
        <v>237</v>
      </c>
      <c r="D124" s="73" t="s">
        <v>239</v>
      </c>
      <c r="E124" s="48">
        <v>2019.0</v>
      </c>
      <c r="F124" s="48">
        <v>2019.0</v>
      </c>
      <c r="G124" s="121" t="s">
        <v>529</v>
      </c>
      <c r="H124" s="139"/>
      <c r="I124" s="139" t="s">
        <v>235</v>
      </c>
      <c r="J124" s="320" t="s">
        <v>1274</v>
      </c>
      <c r="K124" s="252"/>
      <c r="L124" s="252" t="s">
        <v>1275</v>
      </c>
      <c r="M124" s="87" t="s">
        <v>63</v>
      </c>
      <c r="N124" s="87" t="s">
        <v>373</v>
      </c>
      <c r="O124" s="87" t="s">
        <v>132</v>
      </c>
      <c r="P124" s="475"/>
      <c r="Q124" s="235" t="s">
        <v>202</v>
      </c>
      <c r="R124" s="48" t="s">
        <v>567</v>
      </c>
      <c r="S124" s="235" t="s">
        <v>1277</v>
      </c>
      <c r="T124" s="276"/>
      <c r="U124" s="302"/>
      <c r="V124" s="276"/>
      <c r="W124" s="58">
        <f t="shared" si="8"/>
        <v>7</v>
      </c>
      <c r="X124" s="96" t="s">
        <v>142</v>
      </c>
    </row>
    <row r="125">
      <c r="A125" s="73">
        <v>27.0</v>
      </c>
      <c r="B125" s="35" t="s">
        <v>477</v>
      </c>
      <c r="C125" s="70" t="s">
        <v>237</v>
      </c>
      <c r="D125" s="73" t="s">
        <v>239</v>
      </c>
      <c r="E125" s="48">
        <v>2019.0</v>
      </c>
      <c r="F125" s="48">
        <v>2019.0</v>
      </c>
      <c r="G125" s="121" t="s">
        <v>530</v>
      </c>
      <c r="H125" s="139"/>
      <c r="I125" s="139" t="s">
        <v>235</v>
      </c>
      <c r="J125" s="320" t="s">
        <v>1282</v>
      </c>
      <c r="K125" s="252"/>
      <c r="L125" s="252" t="s">
        <v>1283</v>
      </c>
      <c r="M125" s="87" t="s">
        <v>63</v>
      </c>
      <c r="N125" s="87" t="s">
        <v>373</v>
      </c>
      <c r="O125" s="87" t="s">
        <v>132</v>
      </c>
      <c r="P125" s="475"/>
      <c r="Q125" s="235" t="s">
        <v>202</v>
      </c>
      <c r="R125" s="48" t="s">
        <v>567</v>
      </c>
      <c r="S125" s="235" t="s">
        <v>1285</v>
      </c>
      <c r="T125" s="276"/>
      <c r="U125" s="302"/>
      <c r="V125" s="276"/>
      <c r="W125" s="58">
        <f t="shared" si="8"/>
        <v>7</v>
      </c>
      <c r="X125" s="96" t="s">
        <v>142</v>
      </c>
    </row>
    <row r="126">
      <c r="A126" s="73">
        <v>28.0</v>
      </c>
      <c r="B126" s="35" t="s">
        <v>477</v>
      </c>
      <c r="C126" s="70" t="s">
        <v>237</v>
      </c>
      <c r="D126" s="73" t="s">
        <v>239</v>
      </c>
      <c r="E126" s="48">
        <v>2019.0</v>
      </c>
      <c r="F126" s="48">
        <v>2019.0</v>
      </c>
      <c r="G126" s="121" t="s">
        <v>533</v>
      </c>
      <c r="H126" s="139"/>
      <c r="I126" s="139" t="s">
        <v>235</v>
      </c>
      <c r="J126" s="320" t="s">
        <v>1287</v>
      </c>
      <c r="K126" s="252"/>
      <c r="L126" s="252" t="s">
        <v>1288</v>
      </c>
      <c r="M126" s="87" t="s">
        <v>63</v>
      </c>
      <c r="N126" s="87" t="s">
        <v>84</v>
      </c>
      <c r="O126" s="87" t="s">
        <v>85</v>
      </c>
      <c r="P126" s="475" t="s">
        <v>1289</v>
      </c>
      <c r="Q126" s="235" t="s">
        <v>202</v>
      </c>
      <c r="R126" s="48" t="s">
        <v>567</v>
      </c>
      <c r="S126" s="235" t="s">
        <v>1290</v>
      </c>
      <c r="T126" s="276"/>
      <c r="U126" s="302"/>
      <c r="V126" s="276"/>
      <c r="W126" s="58">
        <f t="shared" si="8"/>
        <v>7</v>
      </c>
      <c r="X126" s="96" t="s">
        <v>142</v>
      </c>
    </row>
    <row r="127">
      <c r="A127" s="73">
        <v>29.0</v>
      </c>
      <c r="B127" s="35" t="s">
        <v>477</v>
      </c>
      <c r="C127" s="70" t="s">
        <v>237</v>
      </c>
      <c r="D127" s="73" t="s">
        <v>239</v>
      </c>
      <c r="E127" s="48">
        <v>2019.0</v>
      </c>
      <c r="F127" s="48">
        <v>2019.0</v>
      </c>
      <c r="G127" s="251" t="s">
        <v>534</v>
      </c>
      <c r="H127" s="139"/>
      <c r="I127" s="139" t="s">
        <v>235</v>
      </c>
      <c r="J127" s="320" t="s">
        <v>1291</v>
      </c>
      <c r="K127" s="585"/>
      <c r="L127" s="585" t="s">
        <v>1292</v>
      </c>
      <c r="M127" s="259" t="s">
        <v>1037</v>
      </c>
      <c r="N127" s="259" t="s">
        <v>1037</v>
      </c>
      <c r="O127" s="87" t="s">
        <v>132</v>
      </c>
      <c r="P127" s="475"/>
      <c r="Q127" s="235" t="s">
        <v>202</v>
      </c>
      <c r="R127" s="48"/>
      <c r="S127" s="235" t="s">
        <v>1293</v>
      </c>
      <c r="T127" s="276"/>
      <c r="U127" s="302"/>
      <c r="V127" s="276"/>
      <c r="W127" s="58">
        <f t="shared" si="8"/>
        <v>7</v>
      </c>
      <c r="X127" s="96" t="s">
        <v>142</v>
      </c>
    </row>
    <row r="128">
      <c r="A128" s="73">
        <v>30.0</v>
      </c>
      <c r="B128" s="35" t="s">
        <v>477</v>
      </c>
      <c r="C128" s="70" t="s">
        <v>237</v>
      </c>
      <c r="D128" s="73" t="s">
        <v>239</v>
      </c>
      <c r="E128" s="48">
        <v>2019.0</v>
      </c>
      <c r="F128" s="48">
        <v>2019.0</v>
      </c>
      <c r="G128" s="251" t="s">
        <v>535</v>
      </c>
      <c r="H128" s="139"/>
      <c r="I128" s="139" t="s">
        <v>235</v>
      </c>
      <c r="J128" s="320" t="s">
        <v>1294</v>
      </c>
      <c r="K128" s="585"/>
      <c r="L128" s="585" t="s">
        <v>1295</v>
      </c>
      <c r="M128" s="259" t="s">
        <v>1037</v>
      </c>
      <c r="N128" s="259" t="s">
        <v>1037</v>
      </c>
      <c r="O128" s="87" t="s">
        <v>132</v>
      </c>
      <c r="P128" s="475"/>
      <c r="Q128" s="235" t="s">
        <v>202</v>
      </c>
      <c r="R128" s="48"/>
      <c r="S128" s="235" t="s">
        <v>1296</v>
      </c>
      <c r="T128" s="276"/>
      <c r="U128" s="302"/>
      <c r="V128" s="276"/>
      <c r="W128" s="58">
        <f t="shared" si="8"/>
        <v>7</v>
      </c>
      <c r="X128" s="96" t="s">
        <v>142</v>
      </c>
    </row>
    <row r="129">
      <c r="A129" s="73">
        <v>31.0</v>
      </c>
      <c r="B129" s="35" t="s">
        <v>477</v>
      </c>
      <c r="C129" s="70" t="s">
        <v>508</v>
      </c>
      <c r="D129" s="73" t="s">
        <v>239</v>
      </c>
      <c r="E129" s="48">
        <v>2024.0</v>
      </c>
      <c r="F129" s="48">
        <v>2024.0</v>
      </c>
      <c r="G129" s="588" t="s">
        <v>1297</v>
      </c>
      <c r="H129" s="139" t="s">
        <v>1298</v>
      </c>
      <c r="I129" s="139" t="s">
        <v>235</v>
      </c>
      <c r="J129" s="320" t="s">
        <v>549</v>
      </c>
      <c r="K129" s="589"/>
      <c r="L129" s="590" t="s">
        <v>1299</v>
      </c>
      <c r="M129" s="87" t="s">
        <v>63</v>
      </c>
      <c r="N129" s="87" t="s">
        <v>373</v>
      </c>
      <c r="O129" s="87" t="s">
        <v>132</v>
      </c>
      <c r="P129" s="475"/>
      <c r="Q129" s="235" t="s">
        <v>202</v>
      </c>
      <c r="R129" s="48"/>
      <c r="S129" s="235" t="s">
        <v>1300</v>
      </c>
      <c r="T129" s="276"/>
      <c r="U129" s="302"/>
      <c r="V129" s="276"/>
      <c r="W129" s="58">
        <f t="shared" si="8"/>
        <v>2</v>
      </c>
      <c r="X129" s="96" t="s">
        <v>142</v>
      </c>
    </row>
    <row r="130">
      <c r="A130" s="73">
        <v>32.0</v>
      </c>
      <c r="B130" s="35" t="s">
        <v>477</v>
      </c>
      <c r="C130" s="70" t="s">
        <v>508</v>
      </c>
      <c r="D130" s="73" t="s">
        <v>239</v>
      </c>
      <c r="E130" s="48">
        <v>2024.0</v>
      </c>
      <c r="F130" s="48">
        <v>2024.0</v>
      </c>
      <c r="G130" s="588" t="s">
        <v>1301</v>
      </c>
      <c r="H130" s="139" t="s">
        <v>1298</v>
      </c>
      <c r="I130" s="139" t="s">
        <v>235</v>
      </c>
      <c r="J130" s="320" t="s">
        <v>555</v>
      </c>
      <c r="K130" s="589"/>
      <c r="L130" s="590" t="s">
        <v>1302</v>
      </c>
      <c r="M130" s="87" t="s">
        <v>63</v>
      </c>
      <c r="N130" s="87" t="s">
        <v>373</v>
      </c>
      <c r="O130" s="87" t="s">
        <v>132</v>
      </c>
      <c r="P130" s="475"/>
      <c r="Q130" s="235" t="s">
        <v>202</v>
      </c>
      <c r="R130" s="48"/>
      <c r="S130" s="235" t="s">
        <v>1303</v>
      </c>
      <c r="T130" s="276"/>
      <c r="U130" s="302"/>
      <c r="V130" s="276"/>
      <c r="W130" s="58">
        <f t="shared" si="8"/>
        <v>2</v>
      </c>
      <c r="X130" s="96" t="s">
        <v>142</v>
      </c>
    </row>
    <row r="131">
      <c r="A131" s="73">
        <v>33.0</v>
      </c>
      <c r="B131" s="35" t="s">
        <v>477</v>
      </c>
      <c r="C131" s="70" t="s">
        <v>508</v>
      </c>
      <c r="D131" s="73" t="s">
        <v>239</v>
      </c>
      <c r="E131" s="48">
        <v>2024.0</v>
      </c>
      <c r="F131" s="48">
        <v>2024.0</v>
      </c>
      <c r="G131" s="588" t="s">
        <v>1304</v>
      </c>
      <c r="H131" s="139" t="s">
        <v>1298</v>
      </c>
      <c r="I131" s="139" t="s">
        <v>235</v>
      </c>
      <c r="J131" s="320" t="s">
        <v>558</v>
      </c>
      <c r="K131" s="589"/>
      <c r="L131" s="589" t="s">
        <v>1305</v>
      </c>
      <c r="M131" s="87" t="s">
        <v>63</v>
      </c>
      <c r="N131" s="87" t="s">
        <v>373</v>
      </c>
      <c r="O131" s="87" t="s">
        <v>132</v>
      </c>
      <c r="P131" s="475"/>
      <c r="Q131" s="235" t="s">
        <v>202</v>
      </c>
      <c r="R131" s="48"/>
      <c r="S131" s="235" t="s">
        <v>1306</v>
      </c>
      <c r="T131" s="276"/>
      <c r="U131" s="302"/>
      <c r="V131" s="276"/>
      <c r="W131" s="58">
        <f t="shared" si="8"/>
        <v>2</v>
      </c>
      <c r="X131" s="96" t="s">
        <v>142</v>
      </c>
    </row>
    <row r="132">
      <c r="A132" s="73">
        <v>34.0</v>
      </c>
      <c r="B132" s="35" t="s">
        <v>477</v>
      </c>
      <c r="C132" s="70" t="s">
        <v>508</v>
      </c>
      <c r="D132" s="73" t="s">
        <v>239</v>
      </c>
      <c r="E132" s="48">
        <v>2024.0</v>
      </c>
      <c r="F132" s="48">
        <v>2024.0</v>
      </c>
      <c r="G132" s="588" t="s">
        <v>1307</v>
      </c>
      <c r="H132" s="139" t="s">
        <v>1298</v>
      </c>
      <c r="I132" s="139" t="s">
        <v>235</v>
      </c>
      <c r="J132" s="320" t="s">
        <v>560</v>
      </c>
      <c r="K132" s="589"/>
      <c r="L132" s="590" t="s">
        <v>1309</v>
      </c>
      <c r="M132" s="87" t="s">
        <v>63</v>
      </c>
      <c r="N132" s="87" t="s">
        <v>373</v>
      </c>
      <c r="O132" s="87" t="s">
        <v>132</v>
      </c>
      <c r="P132" s="475"/>
      <c r="Q132" s="235" t="s">
        <v>202</v>
      </c>
      <c r="R132" s="48"/>
      <c r="S132" s="235" t="s">
        <v>1310</v>
      </c>
      <c r="T132" s="276"/>
      <c r="U132" s="302"/>
      <c r="V132" s="276"/>
      <c r="W132" s="58">
        <f t="shared" si="8"/>
        <v>2</v>
      </c>
      <c r="X132" s="96" t="s">
        <v>142</v>
      </c>
    </row>
    <row r="133">
      <c r="A133" s="73">
        <v>35.0</v>
      </c>
      <c r="B133" s="35" t="s">
        <v>477</v>
      </c>
      <c r="C133" s="70" t="s">
        <v>508</v>
      </c>
      <c r="D133" s="73" t="s">
        <v>239</v>
      </c>
      <c r="E133" s="48">
        <v>2024.0</v>
      </c>
      <c r="F133" s="48">
        <v>2024.0</v>
      </c>
      <c r="G133" s="588" t="s">
        <v>1311</v>
      </c>
      <c r="H133" s="139" t="s">
        <v>1298</v>
      </c>
      <c r="I133" s="139" t="s">
        <v>235</v>
      </c>
      <c r="J133" s="320" t="s">
        <v>563</v>
      </c>
      <c r="K133" s="589"/>
      <c r="L133" s="590" t="s">
        <v>1312</v>
      </c>
      <c r="M133" s="87" t="s">
        <v>63</v>
      </c>
      <c r="N133" s="87" t="s">
        <v>373</v>
      </c>
      <c r="O133" s="87" t="s">
        <v>132</v>
      </c>
      <c r="P133" s="475"/>
      <c r="Q133" s="235" t="s">
        <v>202</v>
      </c>
      <c r="R133" s="48"/>
      <c r="S133" s="235" t="s">
        <v>1313</v>
      </c>
      <c r="T133" s="276"/>
      <c r="U133" s="302"/>
      <c r="V133" s="276"/>
      <c r="W133" s="58">
        <f t="shared" si="8"/>
        <v>2</v>
      </c>
      <c r="X133" s="96" t="s">
        <v>142</v>
      </c>
    </row>
    <row r="134">
      <c r="A134" s="73">
        <v>36.0</v>
      </c>
      <c r="B134" s="35" t="s">
        <v>477</v>
      </c>
      <c r="C134" s="70" t="s">
        <v>508</v>
      </c>
      <c r="D134" s="73" t="s">
        <v>239</v>
      </c>
      <c r="E134" s="48">
        <v>2024.0</v>
      </c>
      <c r="F134" s="48">
        <v>2024.0</v>
      </c>
      <c r="G134" s="588" t="s">
        <v>1314</v>
      </c>
      <c r="H134" s="139" t="s">
        <v>1298</v>
      </c>
      <c r="I134" s="139" t="s">
        <v>235</v>
      </c>
      <c r="J134" s="320" t="s">
        <v>568</v>
      </c>
      <c r="K134" s="589"/>
      <c r="L134" s="590" t="s">
        <v>1315</v>
      </c>
      <c r="M134" s="87" t="s">
        <v>63</v>
      </c>
      <c r="N134" s="87" t="s">
        <v>373</v>
      </c>
      <c r="O134" s="87" t="s">
        <v>132</v>
      </c>
      <c r="P134" s="475"/>
      <c r="Q134" s="235" t="s">
        <v>202</v>
      </c>
      <c r="R134" s="48"/>
      <c r="S134" s="235" t="s">
        <v>1316</v>
      </c>
      <c r="T134" s="276"/>
      <c r="U134" s="302"/>
      <c r="V134" s="276"/>
      <c r="W134" s="58">
        <f t="shared" si="8"/>
        <v>2</v>
      </c>
      <c r="X134" s="96" t="s">
        <v>142</v>
      </c>
    </row>
    <row r="135">
      <c r="A135" s="73">
        <v>37.0</v>
      </c>
      <c r="B135" s="35" t="s">
        <v>477</v>
      </c>
      <c r="C135" s="70" t="s">
        <v>508</v>
      </c>
      <c r="D135" s="73" t="s">
        <v>239</v>
      </c>
      <c r="E135" s="48">
        <v>2024.0</v>
      </c>
      <c r="F135" s="48">
        <v>2024.0</v>
      </c>
      <c r="G135" s="596" t="s">
        <v>557</v>
      </c>
      <c r="H135" s="139" t="s">
        <v>1298</v>
      </c>
      <c r="I135" s="139" t="s">
        <v>235</v>
      </c>
      <c r="J135" s="320" t="s">
        <v>570</v>
      </c>
      <c r="K135" s="589"/>
      <c r="L135" s="590" t="s">
        <v>1317</v>
      </c>
      <c r="M135" s="87" t="s">
        <v>63</v>
      </c>
      <c r="N135" s="87" t="s">
        <v>373</v>
      </c>
      <c r="O135" s="87" t="s">
        <v>132</v>
      </c>
      <c r="P135" s="475"/>
      <c r="Q135" s="235" t="s">
        <v>202</v>
      </c>
      <c r="R135" s="48"/>
      <c r="S135" s="235" t="s">
        <v>1318</v>
      </c>
      <c r="T135" s="276"/>
      <c r="U135" s="302"/>
      <c r="V135" s="276"/>
      <c r="W135" s="58">
        <f t="shared" si="8"/>
        <v>2</v>
      </c>
      <c r="X135" s="96" t="s">
        <v>142</v>
      </c>
    </row>
    <row r="136">
      <c r="A136" s="73">
        <v>38.0</v>
      </c>
      <c r="B136" s="35" t="s">
        <v>477</v>
      </c>
      <c r="C136" s="70" t="s">
        <v>508</v>
      </c>
      <c r="D136" s="73" t="s">
        <v>239</v>
      </c>
      <c r="E136" s="48">
        <v>2024.0</v>
      </c>
      <c r="F136" s="48">
        <v>2024.0</v>
      </c>
      <c r="G136" s="588" t="s">
        <v>562</v>
      </c>
      <c r="H136" s="139" t="s">
        <v>1298</v>
      </c>
      <c r="I136" s="139" t="s">
        <v>235</v>
      </c>
      <c r="J136" s="320" t="s">
        <v>573</v>
      </c>
      <c r="K136" s="589"/>
      <c r="L136" s="590" t="s">
        <v>1319</v>
      </c>
      <c r="M136" s="87" t="s">
        <v>63</v>
      </c>
      <c r="N136" s="87" t="s">
        <v>373</v>
      </c>
      <c r="O136" s="87" t="s">
        <v>132</v>
      </c>
      <c r="P136" s="475"/>
      <c r="Q136" s="235" t="s">
        <v>202</v>
      </c>
      <c r="R136" s="48"/>
      <c r="S136" s="235" t="s">
        <v>1320</v>
      </c>
      <c r="T136" s="276"/>
      <c r="U136" s="302"/>
      <c r="V136" s="276"/>
      <c r="W136" s="58">
        <f t="shared" si="8"/>
        <v>2</v>
      </c>
      <c r="X136" s="96" t="s">
        <v>142</v>
      </c>
    </row>
    <row r="137">
      <c r="A137" s="73">
        <v>39.0</v>
      </c>
      <c r="B137" s="35" t="s">
        <v>477</v>
      </c>
      <c r="C137" s="70" t="s">
        <v>508</v>
      </c>
      <c r="D137" s="73" t="s">
        <v>239</v>
      </c>
      <c r="E137" s="48">
        <v>2024.0</v>
      </c>
      <c r="F137" s="48">
        <v>2024.0</v>
      </c>
      <c r="G137" s="598" t="s">
        <v>572</v>
      </c>
      <c r="H137" s="139" t="s">
        <v>1298</v>
      </c>
      <c r="I137" s="139" t="s">
        <v>235</v>
      </c>
      <c r="J137" s="320" t="s">
        <v>575</v>
      </c>
      <c r="K137" s="589"/>
      <c r="L137" s="590" t="s">
        <v>1321</v>
      </c>
      <c r="M137" s="87" t="s">
        <v>63</v>
      </c>
      <c r="N137" s="87" t="s">
        <v>373</v>
      </c>
      <c r="O137" s="87" t="s">
        <v>132</v>
      </c>
      <c r="P137" s="475"/>
      <c r="Q137" s="235" t="s">
        <v>202</v>
      </c>
      <c r="R137" s="48"/>
      <c r="S137" s="235" t="s">
        <v>1322</v>
      </c>
      <c r="T137" s="276"/>
      <c r="U137" s="302"/>
      <c r="V137" s="276"/>
      <c r="W137" s="58">
        <f t="shared" si="8"/>
        <v>2</v>
      </c>
      <c r="X137" s="96" t="s">
        <v>142</v>
      </c>
    </row>
    <row r="138">
      <c r="A138" s="73">
        <v>40.0</v>
      </c>
      <c r="B138" s="35" t="s">
        <v>477</v>
      </c>
      <c r="C138" s="70" t="s">
        <v>508</v>
      </c>
      <c r="D138" s="73" t="s">
        <v>239</v>
      </c>
      <c r="E138" s="48">
        <v>2024.0</v>
      </c>
      <c r="F138" s="48">
        <v>2024.0</v>
      </c>
      <c r="G138" s="598" t="s">
        <v>577</v>
      </c>
      <c r="H138" s="139" t="s">
        <v>1298</v>
      </c>
      <c r="I138" s="139" t="s">
        <v>235</v>
      </c>
      <c r="J138" s="320" t="s">
        <v>578</v>
      </c>
      <c r="K138" s="589"/>
      <c r="L138" s="590" t="s">
        <v>1323</v>
      </c>
      <c r="M138" s="87" t="s">
        <v>63</v>
      </c>
      <c r="N138" s="87" t="s">
        <v>373</v>
      </c>
      <c r="O138" s="87" t="s">
        <v>132</v>
      </c>
      <c r="P138" s="475"/>
      <c r="Q138" s="235" t="s">
        <v>202</v>
      </c>
      <c r="R138" s="48"/>
      <c r="S138" s="235" t="s">
        <v>1324</v>
      </c>
      <c r="T138" s="276"/>
      <c r="U138" s="302"/>
      <c r="V138" s="276"/>
      <c r="W138" s="58">
        <f t="shared" si="8"/>
        <v>2</v>
      </c>
      <c r="X138" s="96" t="s">
        <v>142</v>
      </c>
    </row>
    <row r="139">
      <c r="A139" s="73">
        <v>41.0</v>
      </c>
      <c r="B139" s="35" t="s">
        <v>477</v>
      </c>
      <c r="C139" s="70" t="s">
        <v>508</v>
      </c>
      <c r="D139" s="73" t="s">
        <v>239</v>
      </c>
      <c r="E139" s="48">
        <v>2024.0</v>
      </c>
      <c r="F139" s="48">
        <v>2024.0</v>
      </c>
      <c r="G139" s="599" t="s">
        <v>1325</v>
      </c>
      <c r="H139" s="139" t="s">
        <v>1298</v>
      </c>
      <c r="I139" s="139" t="s">
        <v>235</v>
      </c>
      <c r="J139" s="320" t="s">
        <v>582</v>
      </c>
      <c r="K139" s="589"/>
      <c r="L139" s="590" t="s">
        <v>1327</v>
      </c>
      <c r="M139" s="87" t="s">
        <v>63</v>
      </c>
      <c r="N139" s="87" t="s">
        <v>373</v>
      </c>
      <c r="O139" s="87" t="s">
        <v>132</v>
      </c>
      <c r="P139" s="475"/>
      <c r="Q139" s="235" t="s">
        <v>202</v>
      </c>
      <c r="R139" s="48"/>
      <c r="S139" s="235"/>
      <c r="T139" s="276"/>
      <c r="U139" s="302"/>
      <c r="V139" s="276"/>
      <c r="W139" s="58">
        <f t="shared" si="8"/>
        <v>2</v>
      </c>
      <c r="X139" s="96" t="s">
        <v>142</v>
      </c>
    </row>
    <row r="140">
      <c r="A140" s="73">
        <v>42.0</v>
      </c>
      <c r="B140" s="35" t="s">
        <v>477</v>
      </c>
      <c r="C140" s="70" t="s">
        <v>508</v>
      </c>
      <c r="D140" s="73" t="s">
        <v>239</v>
      </c>
      <c r="E140" s="48">
        <v>2024.0</v>
      </c>
      <c r="F140" s="48">
        <v>2024.0</v>
      </c>
      <c r="G140" s="599" t="s">
        <v>1328</v>
      </c>
      <c r="H140" s="139" t="s">
        <v>1298</v>
      </c>
      <c r="I140" s="139" t="s">
        <v>235</v>
      </c>
      <c r="J140" s="320" t="s">
        <v>585</v>
      </c>
      <c r="K140" s="589"/>
      <c r="L140" s="590" t="s">
        <v>1330</v>
      </c>
      <c r="M140" s="87" t="s">
        <v>63</v>
      </c>
      <c r="N140" s="87" t="s">
        <v>373</v>
      </c>
      <c r="O140" s="87" t="s">
        <v>132</v>
      </c>
      <c r="P140" s="475"/>
      <c r="Q140" s="235" t="s">
        <v>202</v>
      </c>
      <c r="R140" s="48"/>
      <c r="S140" s="235"/>
      <c r="T140" s="276"/>
      <c r="U140" s="302"/>
      <c r="V140" s="276"/>
      <c r="W140" s="58">
        <f t="shared" si="8"/>
        <v>2</v>
      </c>
      <c r="X140" s="96" t="s">
        <v>142</v>
      </c>
    </row>
    <row r="141">
      <c r="A141" s="73">
        <v>43.0</v>
      </c>
      <c r="B141" s="35" t="s">
        <v>477</v>
      </c>
      <c r="C141" s="70" t="s">
        <v>508</v>
      </c>
      <c r="D141" s="73" t="s">
        <v>239</v>
      </c>
      <c r="E141" s="48">
        <v>2024.0</v>
      </c>
      <c r="F141" s="48">
        <v>2024.0</v>
      </c>
      <c r="G141" s="599" t="s">
        <v>1331</v>
      </c>
      <c r="H141" s="139" t="s">
        <v>1298</v>
      </c>
      <c r="I141" s="139" t="s">
        <v>235</v>
      </c>
      <c r="J141" s="320" t="s">
        <v>588</v>
      </c>
      <c r="K141" s="589"/>
      <c r="L141" s="590" t="s">
        <v>1332</v>
      </c>
      <c r="M141" s="87" t="s">
        <v>63</v>
      </c>
      <c r="N141" s="87" t="s">
        <v>373</v>
      </c>
      <c r="O141" s="87" t="s">
        <v>132</v>
      </c>
      <c r="P141" s="475"/>
      <c r="Q141" s="235" t="s">
        <v>202</v>
      </c>
      <c r="R141" s="48"/>
      <c r="S141" s="235"/>
      <c r="T141" s="276"/>
      <c r="U141" s="302"/>
      <c r="V141" s="276"/>
      <c r="W141" s="58">
        <f t="shared" si="8"/>
        <v>2</v>
      </c>
      <c r="X141" s="96" t="s">
        <v>142</v>
      </c>
    </row>
    <row r="142">
      <c r="A142" s="73">
        <v>44.0</v>
      </c>
      <c r="B142" s="35" t="s">
        <v>477</v>
      </c>
      <c r="C142" s="70" t="s">
        <v>508</v>
      </c>
      <c r="D142" s="73" t="s">
        <v>239</v>
      </c>
      <c r="E142" s="48">
        <v>2024.0</v>
      </c>
      <c r="F142" s="48">
        <v>2024.0</v>
      </c>
      <c r="G142" s="599" t="s">
        <v>1336</v>
      </c>
      <c r="H142" s="139" t="s">
        <v>1298</v>
      </c>
      <c r="I142" s="139" t="s">
        <v>235</v>
      </c>
      <c r="J142" s="320" t="s">
        <v>592</v>
      </c>
      <c r="K142" s="589"/>
      <c r="L142" s="590" t="s">
        <v>1337</v>
      </c>
      <c r="M142" s="87" t="s">
        <v>63</v>
      </c>
      <c r="N142" s="87" t="s">
        <v>373</v>
      </c>
      <c r="O142" s="87" t="s">
        <v>132</v>
      </c>
      <c r="P142" s="475"/>
      <c r="Q142" s="235" t="s">
        <v>202</v>
      </c>
      <c r="R142" s="48"/>
      <c r="S142" s="235"/>
      <c r="T142" s="276"/>
      <c r="U142" s="302"/>
      <c r="V142" s="276"/>
      <c r="W142" s="58">
        <f t="shared" si="8"/>
        <v>2</v>
      </c>
      <c r="X142" s="96" t="s">
        <v>142</v>
      </c>
    </row>
    <row r="143">
      <c r="A143" s="73">
        <v>45.0</v>
      </c>
      <c r="B143" s="35" t="s">
        <v>477</v>
      </c>
      <c r="C143" s="70" t="s">
        <v>508</v>
      </c>
      <c r="D143" s="73" t="s">
        <v>239</v>
      </c>
      <c r="E143" s="48">
        <v>2024.0</v>
      </c>
      <c r="F143" s="48">
        <v>2024.0</v>
      </c>
      <c r="G143" s="599" t="s">
        <v>1338</v>
      </c>
      <c r="H143" s="139" t="s">
        <v>1298</v>
      </c>
      <c r="I143" s="139" t="s">
        <v>235</v>
      </c>
      <c r="J143" s="320" t="s">
        <v>595</v>
      </c>
      <c r="K143" s="589"/>
      <c r="L143" s="590" t="s">
        <v>1340</v>
      </c>
      <c r="M143" s="87" t="s">
        <v>63</v>
      </c>
      <c r="N143" s="87" t="s">
        <v>373</v>
      </c>
      <c r="O143" s="87" t="s">
        <v>132</v>
      </c>
      <c r="P143" s="475"/>
      <c r="Q143" s="235" t="s">
        <v>202</v>
      </c>
      <c r="R143" s="48"/>
      <c r="S143" s="235"/>
      <c r="T143" s="276"/>
      <c r="U143" s="302"/>
      <c r="V143" s="276"/>
      <c r="W143" s="58">
        <f t="shared" si="8"/>
        <v>2</v>
      </c>
      <c r="X143" s="96" t="s">
        <v>142</v>
      </c>
    </row>
    <row r="144">
      <c r="A144" s="73">
        <v>46.0</v>
      </c>
      <c r="B144" s="35" t="s">
        <v>477</v>
      </c>
      <c r="C144" s="70" t="s">
        <v>508</v>
      </c>
      <c r="D144" s="73" t="s">
        <v>239</v>
      </c>
      <c r="E144" s="48">
        <v>2024.0</v>
      </c>
      <c r="F144" s="48">
        <v>2024.0</v>
      </c>
      <c r="G144" s="599" t="s">
        <v>1341</v>
      </c>
      <c r="H144" s="139" t="s">
        <v>1298</v>
      </c>
      <c r="I144" s="139" t="s">
        <v>235</v>
      </c>
      <c r="J144" s="320" t="s">
        <v>599</v>
      </c>
      <c r="K144" s="589"/>
      <c r="L144" s="589" t="s">
        <v>1342</v>
      </c>
      <c r="M144" s="87" t="s">
        <v>63</v>
      </c>
      <c r="N144" s="87" t="s">
        <v>373</v>
      </c>
      <c r="O144" s="87" t="s">
        <v>132</v>
      </c>
      <c r="P144" s="475"/>
      <c r="Q144" s="235" t="s">
        <v>202</v>
      </c>
      <c r="R144" s="48"/>
      <c r="S144" s="235"/>
      <c r="T144" s="276"/>
      <c r="U144" s="302"/>
      <c r="V144" s="276"/>
      <c r="W144" s="58">
        <f t="shared" si="8"/>
        <v>2</v>
      </c>
      <c r="X144" s="96" t="s">
        <v>142</v>
      </c>
    </row>
    <row r="145">
      <c r="A145" s="73">
        <v>47.0</v>
      </c>
      <c r="B145" s="35" t="s">
        <v>477</v>
      </c>
      <c r="C145" s="70" t="s">
        <v>508</v>
      </c>
      <c r="D145" s="73" t="s">
        <v>239</v>
      </c>
      <c r="E145" s="48">
        <v>2024.0</v>
      </c>
      <c r="F145" s="48">
        <v>2024.0</v>
      </c>
      <c r="G145" s="599" t="s">
        <v>1343</v>
      </c>
      <c r="H145" s="139" t="s">
        <v>1298</v>
      </c>
      <c r="I145" s="139" t="s">
        <v>235</v>
      </c>
      <c r="J145" s="320" t="s">
        <v>602</v>
      </c>
      <c r="K145" s="589"/>
      <c r="L145" s="589" t="s">
        <v>1344</v>
      </c>
      <c r="M145" s="87" t="s">
        <v>63</v>
      </c>
      <c r="N145" s="87" t="s">
        <v>373</v>
      </c>
      <c r="O145" s="87" t="s">
        <v>132</v>
      </c>
      <c r="P145" s="475"/>
      <c r="Q145" s="235" t="s">
        <v>202</v>
      </c>
      <c r="R145" s="48"/>
      <c r="S145" s="235"/>
      <c r="T145" s="276"/>
      <c r="U145" s="302"/>
      <c r="V145" s="276"/>
      <c r="W145" s="58">
        <f t="shared" si="8"/>
        <v>2</v>
      </c>
      <c r="X145" s="96" t="s">
        <v>142</v>
      </c>
    </row>
    <row r="146">
      <c r="A146" s="73">
        <v>48.0</v>
      </c>
      <c r="B146" s="35" t="s">
        <v>477</v>
      </c>
      <c r="C146" s="332" t="s">
        <v>508</v>
      </c>
      <c r="D146" s="73" t="s">
        <v>239</v>
      </c>
      <c r="E146" s="333">
        <v>2024.0</v>
      </c>
      <c r="F146" s="333">
        <v>2024.0</v>
      </c>
      <c r="G146" s="599" t="s">
        <v>1345</v>
      </c>
      <c r="H146" s="139" t="s">
        <v>1298</v>
      </c>
      <c r="I146" s="139" t="s">
        <v>235</v>
      </c>
      <c r="J146" s="320" t="s">
        <v>606</v>
      </c>
      <c r="K146" s="589"/>
      <c r="L146" s="589" t="s">
        <v>1346</v>
      </c>
      <c r="M146" s="87" t="s">
        <v>63</v>
      </c>
      <c r="N146" s="87" t="s">
        <v>373</v>
      </c>
      <c r="O146" s="87" t="s">
        <v>132</v>
      </c>
      <c r="P146" s="475"/>
      <c r="Q146" s="235" t="s">
        <v>202</v>
      </c>
      <c r="R146" s="48"/>
      <c r="S146" s="235"/>
      <c r="T146" s="276"/>
      <c r="U146" s="302"/>
      <c r="V146" s="276"/>
      <c r="W146" s="58">
        <f t="shared" si="8"/>
        <v>2</v>
      </c>
      <c r="X146" s="96" t="s">
        <v>142</v>
      </c>
    </row>
    <row r="147">
      <c r="A147" s="73">
        <v>49.0</v>
      </c>
      <c r="B147" s="35" t="s">
        <v>477</v>
      </c>
      <c r="C147" s="332" t="s">
        <v>508</v>
      </c>
      <c r="D147" s="73" t="s">
        <v>239</v>
      </c>
      <c r="E147" s="333">
        <v>2024.0</v>
      </c>
      <c r="F147" s="333">
        <v>2024.0</v>
      </c>
      <c r="G147" s="599" t="s">
        <v>1347</v>
      </c>
      <c r="H147" s="139" t="s">
        <v>1298</v>
      </c>
      <c r="I147" s="139" t="s">
        <v>235</v>
      </c>
      <c r="J147" s="320" t="s">
        <v>610</v>
      </c>
      <c r="K147" s="589"/>
      <c r="L147" s="590" t="s">
        <v>1349</v>
      </c>
      <c r="M147" s="87" t="s">
        <v>63</v>
      </c>
      <c r="N147" s="87" t="s">
        <v>373</v>
      </c>
      <c r="O147" s="87" t="s">
        <v>132</v>
      </c>
      <c r="P147" s="475"/>
      <c r="Q147" s="235" t="s">
        <v>202</v>
      </c>
      <c r="R147" s="48"/>
      <c r="S147" s="276"/>
      <c r="T147" s="276"/>
      <c r="U147" s="302"/>
      <c r="V147" s="276"/>
      <c r="W147" s="58">
        <f t="shared" si="8"/>
        <v>2</v>
      </c>
      <c r="X147" s="96" t="s">
        <v>142</v>
      </c>
    </row>
    <row r="148">
      <c r="A148" s="73">
        <v>50.0</v>
      </c>
      <c r="B148" s="35" t="s">
        <v>477</v>
      </c>
      <c r="C148" s="332" t="s">
        <v>508</v>
      </c>
      <c r="D148" s="73" t="s">
        <v>239</v>
      </c>
      <c r="E148" s="333">
        <v>2024.0</v>
      </c>
      <c r="F148" s="333">
        <v>2024.0</v>
      </c>
      <c r="G148" s="599" t="s">
        <v>1350</v>
      </c>
      <c r="H148" s="139" t="s">
        <v>1298</v>
      </c>
      <c r="I148" s="139" t="s">
        <v>235</v>
      </c>
      <c r="J148" s="320" t="s">
        <v>613</v>
      </c>
      <c r="K148" s="589"/>
      <c r="L148" s="590" t="s">
        <v>1351</v>
      </c>
      <c r="M148" s="87" t="s">
        <v>63</v>
      </c>
      <c r="N148" s="87" t="s">
        <v>373</v>
      </c>
      <c r="O148" s="87" t="s">
        <v>132</v>
      </c>
      <c r="P148" s="475"/>
      <c r="Q148" s="235" t="s">
        <v>202</v>
      </c>
      <c r="R148" s="48"/>
      <c r="S148" s="276"/>
      <c r="T148" s="276"/>
      <c r="U148" s="302"/>
      <c r="V148" s="276"/>
      <c r="W148" s="58">
        <f t="shared" si="8"/>
        <v>2</v>
      </c>
      <c r="X148" s="96" t="s">
        <v>142</v>
      </c>
    </row>
    <row r="149">
      <c r="A149" s="73">
        <v>51.0</v>
      </c>
      <c r="B149" s="35" t="s">
        <v>477</v>
      </c>
      <c r="C149" s="332" t="s">
        <v>508</v>
      </c>
      <c r="D149" s="73" t="s">
        <v>239</v>
      </c>
      <c r="E149" s="333">
        <v>2024.0</v>
      </c>
      <c r="F149" s="333">
        <v>2024.0</v>
      </c>
      <c r="G149" s="604" t="s">
        <v>616</v>
      </c>
      <c r="H149" s="139" t="s">
        <v>1298</v>
      </c>
      <c r="I149" s="139" t="s">
        <v>235</v>
      </c>
      <c r="J149" s="320" t="s">
        <v>617</v>
      </c>
      <c r="K149" s="589"/>
      <c r="L149" s="590" t="s">
        <v>1353</v>
      </c>
      <c r="M149" s="87" t="s">
        <v>63</v>
      </c>
      <c r="N149" s="87" t="s">
        <v>373</v>
      </c>
      <c r="O149" s="87" t="s">
        <v>132</v>
      </c>
      <c r="P149" s="475"/>
      <c r="Q149" s="235" t="s">
        <v>202</v>
      </c>
      <c r="R149" s="48"/>
      <c r="S149" s="235"/>
      <c r="T149" s="276"/>
      <c r="U149" s="276"/>
      <c r="V149" s="276"/>
      <c r="W149" s="58">
        <f t="shared" si="8"/>
        <v>2</v>
      </c>
      <c r="X149" s="96" t="s">
        <v>142</v>
      </c>
    </row>
    <row r="150">
      <c r="A150" s="73">
        <v>52.0</v>
      </c>
      <c r="B150" s="35" t="s">
        <v>477</v>
      </c>
      <c r="C150" s="332" t="s">
        <v>508</v>
      </c>
      <c r="D150" s="73" t="s">
        <v>239</v>
      </c>
      <c r="E150" s="333">
        <v>2024.0</v>
      </c>
      <c r="F150" s="333">
        <v>2024.0</v>
      </c>
      <c r="G150" s="604" t="s">
        <v>619</v>
      </c>
      <c r="H150" s="139" t="s">
        <v>1298</v>
      </c>
      <c r="I150" s="139" t="s">
        <v>235</v>
      </c>
      <c r="J150" s="320" t="s">
        <v>620</v>
      </c>
      <c r="K150" s="589"/>
      <c r="L150" s="590" t="s">
        <v>1355</v>
      </c>
      <c r="M150" s="87" t="s">
        <v>63</v>
      </c>
      <c r="N150" s="87" t="s">
        <v>373</v>
      </c>
      <c r="O150" s="87" t="s">
        <v>132</v>
      </c>
      <c r="P150" s="475"/>
      <c r="Q150" s="235" t="s">
        <v>202</v>
      </c>
      <c r="R150" s="48"/>
      <c r="S150" s="235"/>
      <c r="T150" s="276"/>
      <c r="U150" s="276"/>
      <c r="V150" s="276"/>
      <c r="W150" s="58">
        <f t="shared" si="8"/>
        <v>2</v>
      </c>
      <c r="X150" s="96" t="s">
        <v>142</v>
      </c>
    </row>
    <row r="151">
      <c r="A151" s="73">
        <v>53.0</v>
      </c>
      <c r="B151" s="35" t="s">
        <v>477</v>
      </c>
      <c r="C151" s="332" t="s">
        <v>508</v>
      </c>
      <c r="D151" s="73" t="s">
        <v>239</v>
      </c>
      <c r="E151" s="333">
        <v>2024.0</v>
      </c>
      <c r="F151" s="333">
        <v>2024.0</v>
      </c>
      <c r="G151" s="604" t="s">
        <v>622</v>
      </c>
      <c r="H151" s="139" t="s">
        <v>1298</v>
      </c>
      <c r="I151" s="139" t="s">
        <v>235</v>
      </c>
      <c r="J151" s="320" t="s">
        <v>623</v>
      </c>
      <c r="K151" s="589"/>
      <c r="L151" s="590" t="s">
        <v>1357</v>
      </c>
      <c r="M151" s="87" t="s">
        <v>63</v>
      </c>
      <c r="N151" s="87" t="s">
        <v>373</v>
      </c>
      <c r="O151" s="87" t="s">
        <v>132</v>
      </c>
      <c r="P151" s="475"/>
      <c r="Q151" s="235" t="s">
        <v>202</v>
      </c>
      <c r="R151" s="48"/>
      <c r="S151" s="235"/>
      <c r="T151" s="276"/>
      <c r="U151" s="276"/>
      <c r="V151" s="276"/>
      <c r="W151" s="58">
        <f t="shared" si="8"/>
        <v>2</v>
      </c>
      <c r="X151" s="96" t="s">
        <v>142</v>
      </c>
    </row>
    <row r="152">
      <c r="A152" s="73">
        <v>54.0</v>
      </c>
      <c r="B152" s="35" t="s">
        <v>477</v>
      </c>
      <c r="C152" s="70" t="s">
        <v>508</v>
      </c>
      <c r="D152" s="73" t="s">
        <v>239</v>
      </c>
      <c r="E152" s="48">
        <v>2024.0</v>
      </c>
      <c r="F152" s="48">
        <v>2024.0</v>
      </c>
      <c r="G152" s="604" t="s">
        <v>626</v>
      </c>
      <c r="H152" s="139" t="s">
        <v>1298</v>
      </c>
      <c r="I152" s="139" t="s">
        <v>235</v>
      </c>
      <c r="J152" s="320" t="s">
        <v>627</v>
      </c>
      <c r="K152" s="589"/>
      <c r="L152" s="590" t="s">
        <v>1358</v>
      </c>
      <c r="M152" s="87" t="s">
        <v>63</v>
      </c>
      <c r="N152" s="87" t="s">
        <v>373</v>
      </c>
      <c r="O152" s="87" t="s">
        <v>132</v>
      </c>
      <c r="P152" s="475"/>
      <c r="Q152" s="235" t="s">
        <v>202</v>
      </c>
      <c r="R152" s="48"/>
      <c r="S152" s="276"/>
      <c r="T152" s="276"/>
      <c r="U152" s="276"/>
      <c r="V152" s="276"/>
      <c r="W152" s="58">
        <f t="shared" si="8"/>
        <v>2</v>
      </c>
      <c r="X152" s="96" t="s">
        <v>142</v>
      </c>
    </row>
    <row r="153">
      <c r="A153" s="73">
        <v>55.0</v>
      </c>
      <c r="B153" s="35" t="s">
        <v>477</v>
      </c>
      <c r="C153" s="70" t="s">
        <v>508</v>
      </c>
      <c r="D153" s="73" t="s">
        <v>239</v>
      </c>
      <c r="E153" s="48">
        <v>2024.0</v>
      </c>
      <c r="F153" s="48">
        <v>2024.0</v>
      </c>
      <c r="G153" s="604" t="s">
        <v>629</v>
      </c>
      <c r="H153" s="139" t="s">
        <v>1298</v>
      </c>
      <c r="I153" s="139" t="s">
        <v>235</v>
      </c>
      <c r="J153" s="320" t="s">
        <v>630</v>
      </c>
      <c r="K153" s="589"/>
      <c r="L153" s="590" t="s">
        <v>1359</v>
      </c>
      <c r="M153" s="87" t="s">
        <v>63</v>
      </c>
      <c r="N153" s="87" t="s">
        <v>373</v>
      </c>
      <c r="O153" s="87" t="s">
        <v>132</v>
      </c>
      <c r="P153" s="475"/>
      <c r="Q153" s="235" t="s">
        <v>202</v>
      </c>
      <c r="R153" s="48"/>
      <c r="S153" s="235"/>
      <c r="T153" s="276"/>
      <c r="U153" s="276"/>
      <c r="V153" s="276"/>
      <c r="W153" s="58">
        <f t="shared" si="8"/>
        <v>2</v>
      </c>
      <c r="X153" s="96" t="s">
        <v>142</v>
      </c>
    </row>
    <row r="154">
      <c r="A154" s="73">
        <v>56.0</v>
      </c>
      <c r="B154" s="35" t="s">
        <v>477</v>
      </c>
      <c r="C154" s="70" t="s">
        <v>508</v>
      </c>
      <c r="D154" s="73" t="s">
        <v>239</v>
      </c>
      <c r="E154" s="48">
        <v>2024.0</v>
      </c>
      <c r="F154" s="48">
        <v>2024.0</v>
      </c>
      <c r="G154" s="604" t="s">
        <v>633</v>
      </c>
      <c r="H154" s="139" t="s">
        <v>1298</v>
      </c>
      <c r="I154" s="139" t="s">
        <v>235</v>
      </c>
      <c r="J154" s="320" t="s">
        <v>634</v>
      </c>
      <c r="K154" s="589"/>
      <c r="L154" s="590" t="s">
        <v>1360</v>
      </c>
      <c r="M154" s="87" t="s">
        <v>63</v>
      </c>
      <c r="N154" s="87" t="s">
        <v>373</v>
      </c>
      <c r="O154" s="87" t="s">
        <v>132</v>
      </c>
      <c r="P154" s="475"/>
      <c r="Q154" s="235" t="s">
        <v>202</v>
      </c>
      <c r="R154" s="48"/>
      <c r="S154" s="235"/>
      <c r="T154" s="276"/>
      <c r="U154" s="276"/>
      <c r="V154" s="276"/>
      <c r="W154" s="58">
        <f t="shared" si="8"/>
        <v>2</v>
      </c>
      <c r="X154" s="96" t="s">
        <v>142</v>
      </c>
    </row>
    <row r="155">
      <c r="A155" s="73">
        <v>57.0</v>
      </c>
      <c r="B155" s="35" t="s">
        <v>477</v>
      </c>
      <c r="C155" s="70" t="s">
        <v>508</v>
      </c>
      <c r="D155" s="73" t="s">
        <v>239</v>
      </c>
      <c r="E155" s="48">
        <v>2024.0</v>
      </c>
      <c r="F155" s="48">
        <v>2024.0</v>
      </c>
      <c r="G155" s="604" t="s">
        <v>636</v>
      </c>
      <c r="H155" s="139" t="s">
        <v>1298</v>
      </c>
      <c r="I155" s="139" t="s">
        <v>235</v>
      </c>
      <c r="J155" s="320" t="s">
        <v>637</v>
      </c>
      <c r="K155" s="589"/>
      <c r="L155" s="590" t="s">
        <v>1361</v>
      </c>
      <c r="M155" s="87" t="s">
        <v>63</v>
      </c>
      <c r="N155" s="87" t="s">
        <v>373</v>
      </c>
      <c r="O155" s="87" t="s">
        <v>132</v>
      </c>
      <c r="P155" s="475"/>
      <c r="Q155" s="235" t="s">
        <v>202</v>
      </c>
      <c r="R155" s="48"/>
      <c r="S155" s="235"/>
      <c r="T155" s="276"/>
      <c r="U155" s="276"/>
      <c r="V155" s="276"/>
      <c r="W155" s="58">
        <f t="shared" si="8"/>
        <v>2</v>
      </c>
      <c r="X155" s="96" t="s">
        <v>142</v>
      </c>
    </row>
    <row r="156">
      <c r="A156" s="73">
        <v>58.0</v>
      </c>
      <c r="B156" s="35" t="s">
        <v>477</v>
      </c>
      <c r="C156" s="70" t="s">
        <v>508</v>
      </c>
      <c r="D156" s="73" t="s">
        <v>239</v>
      </c>
      <c r="E156" s="48">
        <v>2024.0</v>
      </c>
      <c r="F156" s="48">
        <v>2024.0</v>
      </c>
      <c r="G156" s="604" t="s">
        <v>640</v>
      </c>
      <c r="H156" s="139" t="s">
        <v>1298</v>
      </c>
      <c r="I156" s="139" t="s">
        <v>235</v>
      </c>
      <c r="J156" s="320" t="s">
        <v>641</v>
      </c>
      <c r="K156" s="589"/>
      <c r="L156" s="590" t="s">
        <v>1362</v>
      </c>
      <c r="M156" s="87" t="s">
        <v>63</v>
      </c>
      <c r="N156" s="87" t="s">
        <v>373</v>
      </c>
      <c r="O156" s="87" t="s">
        <v>132</v>
      </c>
      <c r="P156" s="475"/>
      <c r="Q156" s="235" t="s">
        <v>202</v>
      </c>
      <c r="R156" s="48"/>
      <c r="S156" s="276"/>
      <c r="T156" s="276"/>
      <c r="U156" s="276"/>
      <c r="V156" s="276"/>
      <c r="W156" s="58">
        <f t="shared" si="8"/>
        <v>2</v>
      </c>
      <c r="X156" s="96" t="s">
        <v>142</v>
      </c>
    </row>
    <row r="157">
      <c r="A157" s="73">
        <v>59.0</v>
      </c>
      <c r="B157" s="35" t="s">
        <v>477</v>
      </c>
      <c r="C157" s="70" t="s">
        <v>508</v>
      </c>
      <c r="D157" s="73" t="s">
        <v>239</v>
      </c>
      <c r="E157" s="48">
        <v>2024.0</v>
      </c>
      <c r="F157" s="48">
        <v>2024.0</v>
      </c>
      <c r="G157" s="604" t="s">
        <v>643</v>
      </c>
      <c r="H157" s="139" t="s">
        <v>1298</v>
      </c>
      <c r="I157" s="139" t="s">
        <v>235</v>
      </c>
      <c r="J157" s="320" t="s">
        <v>644</v>
      </c>
      <c r="K157" s="589"/>
      <c r="L157" s="590" t="s">
        <v>1363</v>
      </c>
      <c r="M157" s="87" t="s">
        <v>63</v>
      </c>
      <c r="N157" s="87" t="s">
        <v>373</v>
      </c>
      <c r="O157" s="87" t="s">
        <v>132</v>
      </c>
      <c r="P157" s="475"/>
      <c r="Q157" s="235" t="s">
        <v>202</v>
      </c>
      <c r="R157" s="48"/>
      <c r="S157" s="276"/>
      <c r="T157" s="276"/>
      <c r="U157" s="276"/>
      <c r="V157" s="276"/>
      <c r="W157" s="58">
        <f t="shared" si="8"/>
        <v>2</v>
      </c>
      <c r="X157" s="96" t="s">
        <v>142</v>
      </c>
    </row>
    <row r="158">
      <c r="A158" s="73">
        <v>60.0</v>
      </c>
      <c r="B158" s="35" t="s">
        <v>477</v>
      </c>
      <c r="C158" s="70" t="s">
        <v>508</v>
      </c>
      <c r="D158" s="73" t="s">
        <v>239</v>
      </c>
      <c r="E158" s="48">
        <v>2024.0</v>
      </c>
      <c r="F158" s="48">
        <v>2024.0</v>
      </c>
      <c r="G158" s="604" t="s">
        <v>647</v>
      </c>
      <c r="H158" s="139" t="s">
        <v>1298</v>
      </c>
      <c r="I158" s="139" t="s">
        <v>235</v>
      </c>
      <c r="J158" s="320" t="s">
        <v>648</v>
      </c>
      <c r="K158" s="589"/>
      <c r="L158" s="590" t="s">
        <v>1364</v>
      </c>
      <c r="M158" s="87" t="s">
        <v>63</v>
      </c>
      <c r="N158" s="87" t="s">
        <v>373</v>
      </c>
      <c r="O158" s="87" t="s">
        <v>132</v>
      </c>
      <c r="P158" s="475"/>
      <c r="Q158" s="235" t="s">
        <v>202</v>
      </c>
      <c r="R158" s="48"/>
      <c r="S158" s="276"/>
      <c r="T158" s="276"/>
      <c r="U158" s="276"/>
      <c r="V158" s="276"/>
      <c r="W158" s="58">
        <f t="shared" si="8"/>
        <v>2</v>
      </c>
      <c r="X158" s="96" t="s">
        <v>142</v>
      </c>
    </row>
    <row r="159">
      <c r="A159" s="73">
        <v>61.0</v>
      </c>
      <c r="B159" s="35" t="s">
        <v>477</v>
      </c>
      <c r="C159" s="70" t="s">
        <v>508</v>
      </c>
      <c r="D159" s="73" t="s">
        <v>239</v>
      </c>
      <c r="E159" s="48">
        <v>2025.0</v>
      </c>
      <c r="F159" s="48">
        <v>2025.0</v>
      </c>
      <c r="G159" s="604" t="s">
        <v>710</v>
      </c>
      <c r="H159" s="139"/>
      <c r="I159" s="139" t="s">
        <v>235</v>
      </c>
      <c r="J159" s="320" t="s">
        <v>1365</v>
      </c>
      <c r="K159" s="606"/>
      <c r="L159" s="606" t="s">
        <v>1366</v>
      </c>
      <c r="M159" s="259" t="s">
        <v>146</v>
      </c>
      <c r="N159" s="259" t="s">
        <v>146</v>
      </c>
      <c r="O159" s="87" t="s">
        <v>132</v>
      </c>
      <c r="P159" s="475"/>
      <c r="Q159" s="235" t="s">
        <v>1367</v>
      </c>
      <c r="R159" s="48"/>
      <c r="S159" s="235" t="s">
        <v>1368</v>
      </c>
      <c r="T159" s="145" t="s">
        <v>1112</v>
      </c>
      <c r="U159" s="276"/>
      <c r="V159" s="276"/>
      <c r="W159" s="58">
        <f t="shared" si="8"/>
        <v>1</v>
      </c>
      <c r="X159" s="96" t="s">
        <v>142</v>
      </c>
    </row>
    <row r="160">
      <c r="A160" s="73">
        <v>62.0</v>
      </c>
      <c r="B160" s="35" t="s">
        <v>477</v>
      </c>
      <c r="C160" s="70" t="s">
        <v>508</v>
      </c>
      <c r="D160" s="73" t="s">
        <v>239</v>
      </c>
      <c r="E160" s="48">
        <v>2025.0</v>
      </c>
      <c r="F160" s="48">
        <v>2025.0</v>
      </c>
      <c r="G160" s="607" t="s">
        <v>711</v>
      </c>
      <c r="H160" s="139"/>
      <c r="I160" s="139" t="s">
        <v>235</v>
      </c>
      <c r="J160" s="320" t="s">
        <v>1369</v>
      </c>
      <c r="K160" s="606"/>
      <c r="L160" s="606" t="s">
        <v>1370</v>
      </c>
      <c r="M160" s="259" t="s">
        <v>146</v>
      </c>
      <c r="N160" s="259" t="s">
        <v>146</v>
      </c>
      <c r="O160" s="87" t="s">
        <v>132</v>
      </c>
      <c r="P160" s="475"/>
      <c r="Q160" s="235" t="s">
        <v>1367</v>
      </c>
      <c r="R160" s="48"/>
      <c r="S160" s="235" t="s">
        <v>1371</v>
      </c>
      <c r="T160" s="145" t="s">
        <v>1112</v>
      </c>
      <c r="U160" s="276"/>
      <c r="V160" s="276"/>
      <c r="W160" s="58">
        <f t="shared" si="8"/>
        <v>1</v>
      </c>
      <c r="X160" s="96" t="s">
        <v>142</v>
      </c>
    </row>
    <row r="161">
      <c r="A161" s="73">
        <v>63.0</v>
      </c>
      <c r="B161" s="35" t="s">
        <v>477</v>
      </c>
      <c r="C161" s="70" t="s">
        <v>508</v>
      </c>
      <c r="D161" s="73" t="s">
        <v>239</v>
      </c>
      <c r="E161" s="48">
        <v>2025.0</v>
      </c>
      <c r="F161" s="48">
        <v>2025.0</v>
      </c>
      <c r="G161" s="608" t="s">
        <v>714</v>
      </c>
      <c r="H161" s="139"/>
      <c r="I161" s="139" t="s">
        <v>235</v>
      </c>
      <c r="J161" s="320" t="s">
        <v>1372</v>
      </c>
      <c r="K161" s="606"/>
      <c r="L161" s="606" t="s">
        <v>1373</v>
      </c>
      <c r="M161" s="259" t="s">
        <v>146</v>
      </c>
      <c r="N161" s="259" t="s">
        <v>146</v>
      </c>
      <c r="O161" s="87" t="s">
        <v>132</v>
      </c>
      <c r="P161" s="475"/>
      <c r="Q161" s="235" t="s">
        <v>1367</v>
      </c>
      <c r="R161" s="48"/>
      <c r="S161" s="235" t="s">
        <v>1374</v>
      </c>
      <c r="T161" s="145" t="s">
        <v>1112</v>
      </c>
      <c r="U161" s="276"/>
      <c r="V161" s="276"/>
      <c r="W161" s="58">
        <f t="shared" si="8"/>
        <v>1</v>
      </c>
      <c r="X161" s="96" t="s">
        <v>142</v>
      </c>
    </row>
    <row r="162">
      <c r="A162" s="73">
        <v>64.0</v>
      </c>
      <c r="B162" s="35" t="s">
        <v>477</v>
      </c>
      <c r="C162" s="70" t="s">
        <v>508</v>
      </c>
      <c r="D162" s="73" t="s">
        <v>239</v>
      </c>
      <c r="E162" s="346">
        <v>2022.0</v>
      </c>
      <c r="F162" s="346">
        <v>2022.0</v>
      </c>
      <c r="G162" s="609" t="s">
        <v>715</v>
      </c>
      <c r="H162" s="139"/>
      <c r="I162" s="139" t="s">
        <v>235</v>
      </c>
      <c r="J162" s="320" t="s">
        <v>1375</v>
      </c>
      <c r="K162" s="605"/>
      <c r="L162" s="605" t="s">
        <v>1376</v>
      </c>
      <c r="M162" s="259" t="s">
        <v>63</v>
      </c>
      <c r="N162" s="259" t="s">
        <v>84</v>
      </c>
      <c r="O162" s="87" t="s">
        <v>85</v>
      </c>
      <c r="P162" s="241"/>
      <c r="Q162" s="48"/>
      <c r="R162" s="48"/>
      <c r="S162" s="235"/>
      <c r="T162" s="145"/>
      <c r="U162" s="276"/>
      <c r="V162" s="276"/>
      <c r="W162" s="58">
        <f t="shared" si="8"/>
        <v>4</v>
      </c>
      <c r="X162" s="96" t="s">
        <v>142</v>
      </c>
    </row>
    <row r="163">
      <c r="A163" s="73">
        <v>65.0</v>
      </c>
      <c r="B163" s="35" t="s">
        <v>477</v>
      </c>
      <c r="C163" s="70" t="s">
        <v>508</v>
      </c>
      <c r="D163" s="73" t="s">
        <v>239</v>
      </c>
      <c r="E163" s="346">
        <v>2022.0</v>
      </c>
      <c r="F163" s="346">
        <v>2022.0</v>
      </c>
      <c r="G163" s="609" t="s">
        <v>717</v>
      </c>
      <c r="H163" s="139"/>
      <c r="I163" s="139" t="s">
        <v>235</v>
      </c>
      <c r="J163" s="320" t="s">
        <v>1377</v>
      </c>
      <c r="K163" s="605"/>
      <c r="L163" s="605" t="s">
        <v>1378</v>
      </c>
      <c r="M163" s="259" t="s">
        <v>1037</v>
      </c>
      <c r="N163" s="259" t="s">
        <v>1037</v>
      </c>
      <c r="O163" s="87" t="s">
        <v>1379</v>
      </c>
      <c r="P163" s="241"/>
      <c r="Q163" s="48"/>
      <c r="R163" s="48"/>
      <c r="S163" s="235"/>
      <c r="T163" s="145"/>
      <c r="U163" s="276"/>
      <c r="V163" s="276"/>
      <c r="W163" s="58">
        <f t="shared" si="8"/>
        <v>4</v>
      </c>
      <c r="X163" s="96" t="s">
        <v>142</v>
      </c>
    </row>
    <row r="164">
      <c r="A164" s="73">
        <v>66.0</v>
      </c>
      <c r="B164" s="35" t="s">
        <v>477</v>
      </c>
      <c r="C164" s="70" t="s">
        <v>508</v>
      </c>
      <c r="D164" s="73" t="s">
        <v>239</v>
      </c>
      <c r="E164" s="346">
        <v>2022.0</v>
      </c>
      <c r="F164" s="346">
        <v>2022.0</v>
      </c>
      <c r="G164" s="610" t="s">
        <v>679</v>
      </c>
      <c r="H164" s="139"/>
      <c r="I164" s="139" t="s">
        <v>235</v>
      </c>
      <c r="J164" s="320" t="s">
        <v>680</v>
      </c>
      <c r="K164" s="605"/>
      <c r="L164" s="605" t="s">
        <v>1380</v>
      </c>
      <c r="M164" s="87" t="s">
        <v>63</v>
      </c>
      <c r="N164" s="87" t="s">
        <v>373</v>
      </c>
      <c r="O164" s="87" t="s">
        <v>132</v>
      </c>
      <c r="P164" s="241"/>
      <c r="Q164" s="48"/>
      <c r="R164" s="48"/>
      <c r="S164" s="235"/>
      <c r="T164" s="145"/>
      <c r="U164" s="276"/>
      <c r="V164" s="276"/>
      <c r="W164" s="58">
        <f t="shared" si="8"/>
        <v>4</v>
      </c>
      <c r="X164" s="96" t="s">
        <v>142</v>
      </c>
    </row>
    <row r="165">
      <c r="A165" s="73">
        <v>67.0</v>
      </c>
      <c r="B165" s="35" t="s">
        <v>477</v>
      </c>
      <c r="C165" s="70" t="s">
        <v>508</v>
      </c>
      <c r="D165" s="73" t="s">
        <v>239</v>
      </c>
      <c r="E165" s="346">
        <v>2022.0</v>
      </c>
      <c r="F165" s="346">
        <v>2022.0</v>
      </c>
      <c r="G165" s="609" t="s">
        <v>682</v>
      </c>
      <c r="H165" s="139"/>
      <c r="I165" s="139" t="s">
        <v>235</v>
      </c>
      <c r="J165" s="320" t="s">
        <v>683</v>
      </c>
      <c r="K165" s="605"/>
      <c r="L165" s="605" t="s">
        <v>1381</v>
      </c>
      <c r="M165" s="259" t="s">
        <v>63</v>
      </c>
      <c r="N165" s="259" t="s">
        <v>84</v>
      </c>
      <c r="O165" s="87" t="s">
        <v>85</v>
      </c>
      <c r="P165" s="241"/>
      <c r="Q165" s="48"/>
      <c r="R165" s="48"/>
      <c r="S165" s="235"/>
      <c r="T165" s="145"/>
      <c r="U165" s="276"/>
      <c r="V165" s="276"/>
      <c r="W165" s="58">
        <f t="shared" si="8"/>
        <v>4</v>
      </c>
      <c r="X165" s="96" t="s">
        <v>142</v>
      </c>
    </row>
    <row r="166">
      <c r="A166" s="73">
        <v>68.0</v>
      </c>
      <c r="B166" s="35" t="s">
        <v>477</v>
      </c>
      <c r="C166" s="70" t="s">
        <v>508</v>
      </c>
      <c r="D166" s="73" t="s">
        <v>239</v>
      </c>
      <c r="E166" s="346">
        <v>2022.0</v>
      </c>
      <c r="F166" s="346">
        <v>2022.0</v>
      </c>
      <c r="G166" s="609" t="s">
        <v>685</v>
      </c>
      <c r="H166" s="139"/>
      <c r="I166" s="139" t="s">
        <v>235</v>
      </c>
      <c r="J166" s="320" t="s">
        <v>686</v>
      </c>
      <c r="K166" s="605"/>
      <c r="L166" s="605" t="s">
        <v>1382</v>
      </c>
      <c r="M166" s="259" t="s">
        <v>63</v>
      </c>
      <c r="N166" s="259" t="s">
        <v>84</v>
      </c>
      <c r="O166" s="87" t="s">
        <v>85</v>
      </c>
      <c r="P166" s="241"/>
      <c r="Q166" s="48"/>
      <c r="R166" s="48"/>
      <c r="S166" s="235"/>
      <c r="T166" s="145"/>
      <c r="U166" s="276"/>
      <c r="V166" s="276"/>
      <c r="W166" s="58">
        <f t="shared" si="8"/>
        <v>4</v>
      </c>
      <c r="X166" s="96" t="s">
        <v>142</v>
      </c>
    </row>
    <row r="167">
      <c r="A167" s="73">
        <v>69.0</v>
      </c>
      <c r="B167" s="35" t="s">
        <v>477</v>
      </c>
      <c r="C167" s="70" t="s">
        <v>508</v>
      </c>
      <c r="D167" s="73" t="s">
        <v>239</v>
      </c>
      <c r="E167" s="346">
        <v>2022.0</v>
      </c>
      <c r="F167" s="346">
        <v>2022.0</v>
      </c>
      <c r="G167" s="604" t="s">
        <v>719</v>
      </c>
      <c r="H167" s="139"/>
      <c r="I167" s="139" t="s">
        <v>235</v>
      </c>
      <c r="J167" s="320" t="s">
        <v>1354</v>
      </c>
      <c r="K167" s="605"/>
      <c r="L167" s="605" t="s">
        <v>1383</v>
      </c>
      <c r="M167" s="87" t="s">
        <v>63</v>
      </c>
      <c r="N167" s="87" t="s">
        <v>63</v>
      </c>
      <c r="O167" s="87" t="s">
        <v>132</v>
      </c>
      <c r="P167" s="241"/>
      <c r="Q167" s="48"/>
      <c r="R167" s="48"/>
      <c r="S167" s="235"/>
      <c r="T167" s="145"/>
      <c r="U167" s="276"/>
      <c r="V167" s="276"/>
      <c r="W167" s="58">
        <f t="shared" si="8"/>
        <v>4</v>
      </c>
      <c r="X167" s="96" t="s">
        <v>142</v>
      </c>
    </row>
    <row r="168">
      <c r="A168" s="73">
        <v>70.0</v>
      </c>
      <c r="B168" s="35" t="s">
        <v>477</v>
      </c>
      <c r="C168" s="70" t="s">
        <v>508</v>
      </c>
      <c r="D168" s="73" t="s">
        <v>239</v>
      </c>
      <c r="E168" s="346">
        <v>2022.0</v>
      </c>
      <c r="F168" s="346">
        <v>2022.0</v>
      </c>
      <c r="G168" s="604" t="s">
        <v>688</v>
      </c>
      <c r="H168" s="139"/>
      <c r="I168" s="139" t="s">
        <v>235</v>
      </c>
      <c r="J168" s="320" t="s">
        <v>689</v>
      </c>
      <c r="K168" s="605"/>
      <c r="L168" s="605" t="s">
        <v>1384</v>
      </c>
      <c r="M168" s="87" t="s">
        <v>63</v>
      </c>
      <c r="N168" s="87" t="s">
        <v>373</v>
      </c>
      <c r="O168" s="87" t="s">
        <v>132</v>
      </c>
      <c r="P168" s="241"/>
      <c r="Q168" s="48"/>
      <c r="R168" s="48"/>
      <c r="S168" s="235"/>
      <c r="T168" s="145"/>
      <c r="U168" s="276"/>
      <c r="V168" s="276"/>
      <c r="W168" s="58">
        <f t="shared" si="8"/>
        <v>4</v>
      </c>
      <c r="X168" s="96" t="s">
        <v>142</v>
      </c>
    </row>
    <row r="169">
      <c r="A169" s="73">
        <v>71.0</v>
      </c>
      <c r="B169" s="35" t="s">
        <v>477</v>
      </c>
      <c r="C169" s="70" t="s">
        <v>508</v>
      </c>
      <c r="D169" s="73" t="s">
        <v>239</v>
      </c>
      <c r="E169" s="346">
        <v>2022.0</v>
      </c>
      <c r="F169" s="346">
        <v>2022.0</v>
      </c>
      <c r="G169" s="609" t="s">
        <v>721</v>
      </c>
      <c r="H169" s="139"/>
      <c r="I169" s="139" t="s">
        <v>235</v>
      </c>
      <c r="J169" s="325" t="s">
        <v>1385</v>
      </c>
      <c r="K169" s="171"/>
      <c r="L169" s="171" t="s">
        <v>1386</v>
      </c>
      <c r="M169" s="259" t="s">
        <v>63</v>
      </c>
      <c r="N169" s="259" t="s">
        <v>84</v>
      </c>
      <c r="O169" s="87" t="s">
        <v>85</v>
      </c>
      <c r="P169" s="241"/>
      <c r="Q169" s="48"/>
      <c r="R169" s="48"/>
      <c r="S169" s="235"/>
      <c r="T169" s="145"/>
      <c r="U169" s="276"/>
      <c r="V169" s="276"/>
      <c r="W169" s="58">
        <f t="shared" si="8"/>
        <v>4</v>
      </c>
      <c r="X169" s="96" t="s">
        <v>142</v>
      </c>
    </row>
    <row r="170">
      <c r="A170" s="73">
        <v>72.0</v>
      </c>
      <c r="B170" s="35" t="s">
        <v>477</v>
      </c>
      <c r="C170" s="70" t="s">
        <v>508</v>
      </c>
      <c r="D170" s="73" t="s">
        <v>239</v>
      </c>
      <c r="E170" s="346">
        <v>2022.0</v>
      </c>
      <c r="F170" s="346">
        <v>2022.0</v>
      </c>
      <c r="G170" s="609" t="s">
        <v>722</v>
      </c>
      <c r="H170" s="139"/>
      <c r="I170" s="139" t="s">
        <v>235</v>
      </c>
      <c r="J170" s="320" t="s">
        <v>1387</v>
      </c>
      <c r="K170" s="605"/>
      <c r="L170" s="605" t="s">
        <v>1388</v>
      </c>
      <c r="M170" s="259" t="s">
        <v>1037</v>
      </c>
      <c r="N170" s="259" t="s">
        <v>1037</v>
      </c>
      <c r="O170" s="87" t="s">
        <v>1379</v>
      </c>
      <c r="P170" s="241"/>
      <c r="Q170" s="48"/>
      <c r="R170" s="48"/>
      <c r="S170" s="235"/>
      <c r="T170" s="145"/>
      <c r="U170" s="276"/>
      <c r="V170" s="276"/>
      <c r="W170" s="58">
        <f t="shared" si="8"/>
        <v>4</v>
      </c>
      <c r="X170" s="96" t="s">
        <v>142</v>
      </c>
    </row>
    <row r="171">
      <c r="A171" s="73">
        <v>73.0</v>
      </c>
      <c r="B171" s="35" t="s">
        <v>477</v>
      </c>
      <c r="C171" s="70" t="s">
        <v>508</v>
      </c>
      <c r="D171" s="73" t="s">
        <v>239</v>
      </c>
      <c r="E171" s="346">
        <v>2022.0</v>
      </c>
      <c r="F171" s="346">
        <v>2022.0</v>
      </c>
      <c r="G171" s="609" t="s">
        <v>725</v>
      </c>
      <c r="H171" s="139"/>
      <c r="I171" s="139" t="s">
        <v>235</v>
      </c>
      <c r="J171" s="320" t="s">
        <v>1389</v>
      </c>
      <c r="K171" s="605"/>
      <c r="L171" s="605" t="s">
        <v>1390</v>
      </c>
      <c r="M171" s="259" t="s">
        <v>63</v>
      </c>
      <c r="N171" s="259" t="s">
        <v>84</v>
      </c>
      <c r="O171" s="87" t="s">
        <v>85</v>
      </c>
      <c r="P171" s="241"/>
      <c r="Q171" s="48"/>
      <c r="R171" s="48"/>
      <c r="S171" s="235"/>
      <c r="T171" s="145"/>
      <c r="U171" s="276"/>
      <c r="V171" s="276"/>
      <c r="W171" s="58">
        <f t="shared" si="8"/>
        <v>4</v>
      </c>
      <c r="X171" s="96" t="s">
        <v>142</v>
      </c>
    </row>
    <row r="172">
      <c r="A172" s="73">
        <v>74.0</v>
      </c>
      <c r="B172" s="35" t="s">
        <v>477</v>
      </c>
      <c r="C172" s="70" t="s">
        <v>508</v>
      </c>
      <c r="D172" s="73" t="s">
        <v>239</v>
      </c>
      <c r="E172" s="346">
        <v>2022.0</v>
      </c>
      <c r="F172" s="346">
        <v>2022.0</v>
      </c>
      <c r="G172" s="609" t="s">
        <v>726</v>
      </c>
      <c r="H172" s="139"/>
      <c r="I172" s="139" t="s">
        <v>235</v>
      </c>
      <c r="J172" s="320" t="s">
        <v>1391</v>
      </c>
      <c r="K172" s="605"/>
      <c r="L172" s="605" t="s">
        <v>1392</v>
      </c>
      <c r="M172" s="259" t="s">
        <v>63</v>
      </c>
      <c r="N172" s="259" t="s">
        <v>84</v>
      </c>
      <c r="O172" s="87" t="s">
        <v>1393</v>
      </c>
      <c r="P172" s="241"/>
      <c r="Q172" s="48"/>
      <c r="R172" s="48"/>
      <c r="S172" s="235"/>
      <c r="T172" s="145"/>
      <c r="U172" s="276"/>
      <c r="V172" s="276"/>
      <c r="W172" s="58">
        <f t="shared" si="8"/>
        <v>4</v>
      </c>
      <c r="X172" s="96" t="s">
        <v>142</v>
      </c>
    </row>
    <row r="173">
      <c r="A173" s="73">
        <v>75.0</v>
      </c>
      <c r="B173" s="35" t="s">
        <v>477</v>
      </c>
      <c r="C173" s="70" t="s">
        <v>508</v>
      </c>
      <c r="D173" s="73" t="s">
        <v>239</v>
      </c>
      <c r="E173" s="346">
        <v>2022.0</v>
      </c>
      <c r="F173" s="346">
        <v>2022.0</v>
      </c>
      <c r="G173" s="599" t="s">
        <v>728</v>
      </c>
      <c r="H173" s="139"/>
      <c r="I173" s="139" t="s">
        <v>235</v>
      </c>
      <c r="J173" s="320" t="s">
        <v>1394</v>
      </c>
      <c r="K173" s="171"/>
      <c r="L173" s="171" t="s">
        <v>1395</v>
      </c>
      <c r="M173" s="259" t="s">
        <v>63</v>
      </c>
      <c r="N173" s="259" t="s">
        <v>84</v>
      </c>
      <c r="O173" s="87" t="s">
        <v>85</v>
      </c>
      <c r="P173" s="241"/>
      <c r="Q173" s="48"/>
      <c r="R173" s="48"/>
      <c r="S173" s="235"/>
      <c r="T173" s="145"/>
      <c r="U173" s="276"/>
      <c r="V173" s="276"/>
      <c r="W173" s="58">
        <f t="shared" si="8"/>
        <v>4</v>
      </c>
      <c r="X173" s="96" t="s">
        <v>142</v>
      </c>
    </row>
    <row r="174">
      <c r="A174" s="73">
        <v>76.0</v>
      </c>
      <c r="B174" s="35" t="s">
        <v>477</v>
      </c>
      <c r="C174" s="70" t="s">
        <v>508</v>
      </c>
      <c r="D174" s="73" t="s">
        <v>239</v>
      </c>
      <c r="E174" s="346">
        <v>2022.0</v>
      </c>
      <c r="F174" s="346">
        <v>2022.0</v>
      </c>
      <c r="G174" s="604" t="s">
        <v>692</v>
      </c>
      <c r="H174" s="139"/>
      <c r="I174" s="139" t="s">
        <v>235</v>
      </c>
      <c r="J174" s="320" t="s">
        <v>693</v>
      </c>
      <c r="K174" s="605"/>
      <c r="L174" s="605" t="s">
        <v>1396</v>
      </c>
      <c r="M174" s="87" t="s">
        <v>63</v>
      </c>
      <c r="N174" s="87" t="s">
        <v>373</v>
      </c>
      <c r="O174" s="87" t="s">
        <v>132</v>
      </c>
      <c r="P174" s="241"/>
      <c r="Q174" s="48"/>
      <c r="R174" s="48"/>
      <c r="S174" s="235"/>
      <c r="T174" s="145"/>
      <c r="U174" s="276"/>
      <c r="V174" s="276"/>
      <c r="W174" s="58">
        <f t="shared" si="8"/>
        <v>4</v>
      </c>
      <c r="X174" s="96" t="s">
        <v>142</v>
      </c>
    </row>
    <row r="175">
      <c r="A175" s="73">
        <v>77.0</v>
      </c>
      <c r="B175" s="35" t="s">
        <v>477</v>
      </c>
      <c r="C175" s="70" t="s">
        <v>508</v>
      </c>
      <c r="D175" s="73" t="s">
        <v>239</v>
      </c>
      <c r="E175" s="346">
        <v>2022.0</v>
      </c>
      <c r="F175" s="346">
        <v>2022.0</v>
      </c>
      <c r="G175" s="604" t="s">
        <v>697</v>
      </c>
      <c r="H175" s="139"/>
      <c r="I175" s="139" t="s">
        <v>235</v>
      </c>
      <c r="J175" s="320" t="s">
        <v>698</v>
      </c>
      <c r="K175" s="605"/>
      <c r="L175" s="605" t="s">
        <v>1397</v>
      </c>
      <c r="M175" s="87" t="s">
        <v>63</v>
      </c>
      <c r="N175" s="87" t="s">
        <v>373</v>
      </c>
      <c r="O175" s="87" t="s">
        <v>132</v>
      </c>
      <c r="P175" s="241"/>
      <c r="Q175" s="48"/>
      <c r="R175" s="48"/>
      <c r="S175" s="235"/>
      <c r="T175" s="145"/>
      <c r="U175" s="276"/>
      <c r="V175" s="276"/>
      <c r="W175" s="58">
        <f t="shared" si="8"/>
        <v>4</v>
      </c>
      <c r="X175" s="96" t="s">
        <v>142</v>
      </c>
    </row>
    <row r="176">
      <c r="A176" s="73">
        <v>78.0</v>
      </c>
      <c r="B176" s="35" t="s">
        <v>477</v>
      </c>
      <c r="C176" s="70" t="s">
        <v>508</v>
      </c>
      <c r="D176" s="73" t="s">
        <v>239</v>
      </c>
      <c r="E176" s="346">
        <v>2022.0</v>
      </c>
      <c r="F176" s="346">
        <v>2022.0</v>
      </c>
      <c r="G176" s="599" t="s">
        <v>730</v>
      </c>
      <c r="H176" s="139"/>
      <c r="I176" s="139" t="s">
        <v>235</v>
      </c>
      <c r="J176" s="320" t="s">
        <v>1398</v>
      </c>
      <c r="K176" s="171"/>
      <c r="L176" s="171" t="s">
        <v>1399</v>
      </c>
      <c r="M176" s="259" t="s">
        <v>63</v>
      </c>
      <c r="N176" s="259" t="s">
        <v>84</v>
      </c>
      <c r="O176" s="87" t="s">
        <v>85</v>
      </c>
      <c r="P176" s="241"/>
      <c r="Q176" s="48"/>
      <c r="R176" s="48"/>
      <c r="S176" s="235"/>
      <c r="T176" s="145"/>
      <c r="U176" s="276"/>
      <c r="V176" s="276"/>
      <c r="W176" s="58">
        <f t="shared" si="8"/>
        <v>4</v>
      </c>
      <c r="X176" s="96" t="s">
        <v>142</v>
      </c>
    </row>
    <row r="177">
      <c r="A177" s="73">
        <v>79.0</v>
      </c>
      <c r="B177" s="35" t="s">
        <v>477</v>
      </c>
      <c r="C177" s="70" t="s">
        <v>508</v>
      </c>
      <c r="D177" s="73" t="s">
        <v>239</v>
      </c>
      <c r="E177" s="346">
        <v>2022.0</v>
      </c>
      <c r="F177" s="346">
        <v>2022.0</v>
      </c>
      <c r="G177" s="609" t="s">
        <v>731</v>
      </c>
      <c r="H177" s="139"/>
      <c r="I177" s="139" t="s">
        <v>235</v>
      </c>
      <c r="J177" s="320" t="s">
        <v>1400</v>
      </c>
      <c r="K177" s="605"/>
      <c r="L177" s="605" t="s">
        <v>1401</v>
      </c>
      <c r="M177" s="259" t="s">
        <v>63</v>
      </c>
      <c r="N177" s="259" t="s">
        <v>84</v>
      </c>
      <c r="O177" s="87" t="s">
        <v>85</v>
      </c>
      <c r="P177" s="241"/>
      <c r="Q177" s="48"/>
      <c r="R177" s="48"/>
      <c r="S177" s="235"/>
      <c r="T177" s="145"/>
      <c r="U177" s="276"/>
      <c r="V177" s="276"/>
      <c r="W177" s="58">
        <f t="shared" si="8"/>
        <v>4</v>
      </c>
      <c r="X177" s="96" t="s">
        <v>142</v>
      </c>
    </row>
    <row r="178">
      <c r="A178" s="73">
        <v>80.0</v>
      </c>
      <c r="B178" s="35" t="s">
        <v>477</v>
      </c>
      <c r="C178" s="70" t="s">
        <v>508</v>
      </c>
      <c r="D178" s="73" t="s">
        <v>239</v>
      </c>
      <c r="E178" s="346">
        <v>2022.0</v>
      </c>
      <c r="F178" s="346">
        <v>2022.0</v>
      </c>
      <c r="G178" s="604" t="s">
        <v>734</v>
      </c>
      <c r="H178" s="139"/>
      <c r="I178" s="139" t="s">
        <v>235</v>
      </c>
      <c r="J178" s="320" t="s">
        <v>1356</v>
      </c>
      <c r="K178" s="605"/>
      <c r="L178" s="605" t="s">
        <v>1402</v>
      </c>
      <c r="M178" s="87" t="s">
        <v>63</v>
      </c>
      <c r="N178" s="47" t="s">
        <v>373</v>
      </c>
      <c r="O178" s="87" t="s">
        <v>132</v>
      </c>
      <c r="P178" s="241"/>
      <c r="Q178" s="48"/>
      <c r="R178" s="48"/>
      <c r="S178" s="235"/>
      <c r="T178" s="145"/>
      <c r="U178" s="276"/>
      <c r="V178" s="276"/>
      <c r="W178" s="58">
        <f t="shared" si="8"/>
        <v>4</v>
      </c>
      <c r="X178" s="96" t="s">
        <v>142</v>
      </c>
    </row>
    <row r="179">
      <c r="A179" s="73">
        <v>81.0</v>
      </c>
      <c r="B179" s="35" t="s">
        <v>477</v>
      </c>
      <c r="C179" s="70" t="s">
        <v>508</v>
      </c>
      <c r="D179" s="73" t="s">
        <v>239</v>
      </c>
      <c r="E179" s="346">
        <v>2022.0</v>
      </c>
      <c r="F179" s="346">
        <v>2022.0</v>
      </c>
      <c r="G179" s="599" t="s">
        <v>735</v>
      </c>
      <c r="H179" s="258"/>
      <c r="I179" s="258" t="s">
        <v>235</v>
      </c>
      <c r="J179" s="320" t="s">
        <v>1403</v>
      </c>
      <c r="K179" s="171"/>
      <c r="L179" s="171" t="s">
        <v>1404</v>
      </c>
      <c r="M179" s="259" t="s">
        <v>63</v>
      </c>
      <c r="N179" s="259" t="s">
        <v>84</v>
      </c>
      <c r="O179" s="87" t="s">
        <v>85</v>
      </c>
      <c r="P179" s="241"/>
      <c r="Q179" s="48"/>
      <c r="R179" s="48"/>
      <c r="S179" s="235"/>
      <c r="T179" s="145"/>
      <c r="U179" s="276"/>
      <c r="V179" s="276"/>
      <c r="W179" s="58">
        <f t="shared" si="8"/>
        <v>4</v>
      </c>
      <c r="X179" s="96" t="s">
        <v>142</v>
      </c>
    </row>
    <row r="180">
      <c r="A180" s="73">
        <v>82.0</v>
      </c>
      <c r="B180" s="35" t="s">
        <v>477</v>
      </c>
      <c r="C180" s="70" t="s">
        <v>508</v>
      </c>
      <c r="D180" s="73" t="s">
        <v>239</v>
      </c>
      <c r="E180" s="346">
        <v>2022.0</v>
      </c>
      <c r="F180" s="346">
        <v>2022.0</v>
      </c>
      <c r="G180" s="599" t="s">
        <v>737</v>
      </c>
      <c r="H180" s="258"/>
      <c r="I180" s="258" t="s">
        <v>235</v>
      </c>
      <c r="J180" s="320" t="s">
        <v>1405</v>
      </c>
      <c r="K180" s="171"/>
      <c r="L180" s="171" t="s">
        <v>1406</v>
      </c>
      <c r="M180" s="259" t="s">
        <v>63</v>
      </c>
      <c r="N180" s="259" t="s">
        <v>84</v>
      </c>
      <c r="O180" s="87" t="s">
        <v>85</v>
      </c>
      <c r="P180" s="241"/>
      <c r="Q180" s="48"/>
      <c r="R180" s="48"/>
      <c r="S180" s="235"/>
      <c r="T180" s="145"/>
      <c r="U180" s="276"/>
      <c r="V180" s="276"/>
      <c r="W180" s="58">
        <f t="shared" si="8"/>
        <v>4</v>
      </c>
      <c r="X180" s="96" t="s">
        <v>142</v>
      </c>
    </row>
    <row r="181">
      <c r="A181" s="73">
        <v>83.0</v>
      </c>
      <c r="B181" s="35" t="s">
        <v>477</v>
      </c>
      <c r="C181" s="70" t="s">
        <v>508</v>
      </c>
      <c r="D181" s="73" t="s">
        <v>239</v>
      </c>
      <c r="E181" s="346">
        <v>2022.0</v>
      </c>
      <c r="F181" s="346">
        <v>2022.0</v>
      </c>
      <c r="G181" s="599" t="s">
        <v>700</v>
      </c>
      <c r="H181" s="258"/>
      <c r="I181" s="258" t="s">
        <v>235</v>
      </c>
      <c r="J181" s="320" t="s">
        <v>701</v>
      </c>
      <c r="K181" s="306"/>
      <c r="L181" s="306" t="s">
        <v>1407</v>
      </c>
      <c r="M181" s="87" t="s">
        <v>63</v>
      </c>
      <c r="N181" s="87" t="s">
        <v>84</v>
      </c>
      <c r="O181" s="87" t="s">
        <v>85</v>
      </c>
      <c r="P181" s="241"/>
      <c r="Q181" s="48"/>
      <c r="R181" s="48"/>
      <c r="S181" s="235"/>
      <c r="T181" s="145"/>
      <c r="U181" s="276"/>
      <c r="V181" s="276"/>
      <c r="W181" s="58">
        <f t="shared" si="8"/>
        <v>4</v>
      </c>
      <c r="X181" s="96" t="s">
        <v>142</v>
      </c>
    </row>
    <row r="182">
      <c r="A182" s="73">
        <v>84.0</v>
      </c>
      <c r="B182" s="35" t="s">
        <v>477</v>
      </c>
      <c r="C182" s="349" t="s">
        <v>739</v>
      </c>
      <c r="D182" s="48" t="s">
        <v>835</v>
      </c>
      <c r="E182" s="346">
        <v>2016.0</v>
      </c>
      <c r="F182" s="346">
        <v>2016.0</v>
      </c>
      <c r="G182" s="599" t="s">
        <v>741</v>
      </c>
      <c r="H182" s="258"/>
      <c r="I182" s="258" t="s">
        <v>1408</v>
      </c>
      <c r="J182" s="320" t="s">
        <v>1409</v>
      </c>
      <c r="K182" s="306"/>
      <c r="L182" s="306" t="s">
        <v>1410</v>
      </c>
      <c r="M182" s="87" t="s">
        <v>63</v>
      </c>
      <c r="N182" s="259" t="s">
        <v>84</v>
      </c>
      <c r="O182" s="87" t="s">
        <v>85</v>
      </c>
      <c r="P182" s="241"/>
      <c r="Q182" s="48"/>
      <c r="R182" s="48"/>
      <c r="S182" s="235"/>
      <c r="T182" s="145"/>
      <c r="U182" s="276"/>
      <c r="V182" s="276"/>
      <c r="W182" s="58">
        <f t="shared" si="8"/>
        <v>10</v>
      </c>
      <c r="X182" s="96" t="s">
        <v>142</v>
      </c>
    </row>
    <row r="183">
      <c r="A183" s="73">
        <v>85.0</v>
      </c>
      <c r="B183" s="35" t="s">
        <v>477</v>
      </c>
      <c r="C183" s="70" t="s">
        <v>508</v>
      </c>
      <c r="D183" s="73" t="s">
        <v>239</v>
      </c>
      <c r="E183" s="351">
        <v>2022.0</v>
      </c>
      <c r="F183" s="351">
        <v>2022.0</v>
      </c>
      <c r="G183" s="251" t="s">
        <v>743</v>
      </c>
      <c r="H183" s="612"/>
      <c r="I183" s="258" t="s">
        <v>235</v>
      </c>
      <c r="J183" s="320" t="s">
        <v>1411</v>
      </c>
      <c r="K183" s="612"/>
      <c r="L183" s="612" t="s">
        <v>1412</v>
      </c>
      <c r="M183" s="259" t="s">
        <v>63</v>
      </c>
      <c r="N183" s="259" t="s">
        <v>84</v>
      </c>
      <c r="O183" s="87" t="s">
        <v>85</v>
      </c>
      <c r="P183" s="613"/>
      <c r="Q183" s="276"/>
      <c r="R183" s="276"/>
      <c r="S183" s="276"/>
      <c r="T183" s="276"/>
      <c r="U183" s="276"/>
      <c r="V183" s="276"/>
      <c r="W183" s="58">
        <f t="shared" si="8"/>
        <v>4</v>
      </c>
      <c r="X183" s="96" t="s">
        <v>142</v>
      </c>
    </row>
    <row r="184">
      <c r="A184" s="73">
        <v>86.0</v>
      </c>
      <c r="B184" s="35" t="s">
        <v>477</v>
      </c>
      <c r="C184" s="70" t="s">
        <v>508</v>
      </c>
      <c r="D184" s="73" t="s">
        <v>239</v>
      </c>
      <c r="E184" s="351">
        <v>2022.0</v>
      </c>
      <c r="F184" s="351">
        <v>2022.0</v>
      </c>
      <c r="G184" s="251" t="s">
        <v>747</v>
      </c>
      <c r="H184" s="612"/>
      <c r="I184" s="258" t="s">
        <v>235</v>
      </c>
      <c r="J184" s="320" t="s">
        <v>1413</v>
      </c>
      <c r="K184" s="612"/>
      <c r="L184" s="612" t="s">
        <v>1414</v>
      </c>
      <c r="M184" s="259" t="s">
        <v>63</v>
      </c>
      <c r="N184" s="259" t="s">
        <v>84</v>
      </c>
      <c r="O184" s="87" t="s">
        <v>85</v>
      </c>
      <c r="P184" s="613"/>
      <c r="Q184" s="276"/>
      <c r="R184" s="276"/>
      <c r="S184" s="276"/>
      <c r="T184" s="276"/>
      <c r="U184" s="276"/>
      <c r="V184" s="276"/>
      <c r="W184" s="58">
        <f t="shared" si="8"/>
        <v>4</v>
      </c>
      <c r="X184" s="96" t="s">
        <v>142</v>
      </c>
    </row>
    <row r="185">
      <c r="A185" s="73">
        <v>87.0</v>
      </c>
      <c r="B185" s="35" t="s">
        <v>477</v>
      </c>
      <c r="C185" s="70" t="s">
        <v>508</v>
      </c>
      <c r="D185" s="73" t="s">
        <v>239</v>
      </c>
      <c r="E185" s="351">
        <v>2022.0</v>
      </c>
      <c r="F185" s="351">
        <v>2022.0</v>
      </c>
      <c r="G185" s="251" t="s">
        <v>748</v>
      </c>
      <c r="H185" s="612"/>
      <c r="I185" s="258" t="s">
        <v>235</v>
      </c>
      <c r="J185" s="320" t="s">
        <v>1415</v>
      </c>
      <c r="K185" s="612"/>
      <c r="L185" s="612" t="s">
        <v>1416</v>
      </c>
      <c r="M185" s="259" t="s">
        <v>63</v>
      </c>
      <c r="N185" s="259" t="s">
        <v>84</v>
      </c>
      <c r="O185" s="87" t="s">
        <v>85</v>
      </c>
      <c r="P185" s="613"/>
      <c r="Q185" s="276"/>
      <c r="R185" s="276"/>
      <c r="S185" s="276"/>
      <c r="T185" s="276"/>
      <c r="U185" s="276"/>
      <c r="V185" s="276"/>
      <c r="W185" s="58">
        <f t="shared" si="8"/>
        <v>4</v>
      </c>
      <c r="X185" s="96" t="s">
        <v>142</v>
      </c>
    </row>
    <row r="186">
      <c r="A186" s="73">
        <v>88.0</v>
      </c>
      <c r="B186" s="35" t="s">
        <v>477</v>
      </c>
      <c r="C186" s="70" t="s">
        <v>508</v>
      </c>
      <c r="D186" s="73" t="s">
        <v>239</v>
      </c>
      <c r="E186" s="351">
        <v>2022.0</v>
      </c>
      <c r="F186" s="351">
        <v>2022.0</v>
      </c>
      <c r="G186" s="251" t="s">
        <v>753</v>
      </c>
      <c r="H186" s="612"/>
      <c r="I186" s="258" t="s">
        <v>235</v>
      </c>
      <c r="J186" s="320" t="s">
        <v>1417</v>
      </c>
      <c r="K186" s="612"/>
      <c r="L186" s="612" t="s">
        <v>1418</v>
      </c>
      <c r="M186" s="259" t="s">
        <v>63</v>
      </c>
      <c r="N186" s="259" t="s">
        <v>84</v>
      </c>
      <c r="O186" s="87" t="s">
        <v>85</v>
      </c>
      <c r="P186" s="613"/>
      <c r="Q186" s="276"/>
      <c r="R186" s="276"/>
      <c r="S186" s="276"/>
      <c r="T186" s="276"/>
      <c r="U186" s="276"/>
      <c r="V186" s="276"/>
      <c r="W186" s="58">
        <f t="shared" si="8"/>
        <v>4</v>
      </c>
      <c r="X186" s="96" t="s">
        <v>142</v>
      </c>
    </row>
    <row r="187">
      <c r="A187" s="73">
        <v>89.0</v>
      </c>
      <c r="B187" s="35" t="s">
        <v>477</v>
      </c>
      <c r="C187" s="70" t="s">
        <v>508</v>
      </c>
      <c r="D187" s="73" t="s">
        <v>239</v>
      </c>
      <c r="E187" s="351">
        <v>2022.0</v>
      </c>
      <c r="F187" s="351">
        <v>2022.0</v>
      </c>
      <c r="G187" s="251" t="s">
        <v>754</v>
      </c>
      <c r="H187" s="612"/>
      <c r="I187" s="258" t="s">
        <v>235</v>
      </c>
      <c r="J187" s="320" t="s">
        <v>1420</v>
      </c>
      <c r="K187" s="612"/>
      <c r="L187" s="612" t="s">
        <v>1421</v>
      </c>
      <c r="M187" s="259" t="s">
        <v>63</v>
      </c>
      <c r="N187" s="259" t="s">
        <v>84</v>
      </c>
      <c r="O187" s="87" t="s">
        <v>85</v>
      </c>
      <c r="P187" s="613"/>
      <c r="Q187" s="276"/>
      <c r="R187" s="276"/>
      <c r="S187" s="276"/>
      <c r="T187" s="276"/>
      <c r="U187" s="276"/>
      <c r="V187" s="276"/>
      <c r="W187" s="58">
        <f t="shared" si="8"/>
        <v>4</v>
      </c>
      <c r="X187" s="96" t="s">
        <v>142</v>
      </c>
    </row>
    <row r="188">
      <c r="A188" s="73">
        <v>90.0</v>
      </c>
      <c r="B188" s="35" t="s">
        <v>477</v>
      </c>
      <c r="C188" s="70" t="s">
        <v>508</v>
      </c>
      <c r="D188" s="73" t="s">
        <v>239</v>
      </c>
      <c r="E188" s="351">
        <v>2022.0</v>
      </c>
      <c r="F188" s="351">
        <v>2022.0</v>
      </c>
      <c r="G188" s="325" t="s">
        <v>757</v>
      </c>
      <c r="H188" s="612"/>
      <c r="I188" s="258" t="s">
        <v>235</v>
      </c>
      <c r="J188" s="320" t="s">
        <v>1423</v>
      </c>
      <c r="K188" s="612"/>
      <c r="L188" s="612" t="s">
        <v>1424</v>
      </c>
      <c r="M188" s="259" t="s">
        <v>1037</v>
      </c>
      <c r="N188" s="259" t="s">
        <v>1037</v>
      </c>
      <c r="O188" s="87" t="s">
        <v>132</v>
      </c>
      <c r="P188" s="613"/>
      <c r="Q188" s="276"/>
      <c r="R188" s="276"/>
      <c r="S188" s="276"/>
      <c r="T188" s="276"/>
      <c r="U188" s="276"/>
      <c r="V188" s="276"/>
      <c r="W188" s="58">
        <f t="shared" si="8"/>
        <v>4</v>
      </c>
      <c r="X188" s="96" t="s">
        <v>142</v>
      </c>
    </row>
    <row r="189">
      <c r="A189" s="73">
        <v>91.0</v>
      </c>
      <c r="B189" s="35" t="s">
        <v>477</v>
      </c>
      <c r="C189" s="70" t="s">
        <v>508</v>
      </c>
      <c r="D189" s="73" t="s">
        <v>239</v>
      </c>
      <c r="E189" s="351">
        <v>2022.0</v>
      </c>
      <c r="F189" s="351">
        <v>2022.0</v>
      </c>
      <c r="G189" s="325" t="s">
        <v>758</v>
      </c>
      <c r="H189" s="612"/>
      <c r="I189" s="258" t="s">
        <v>235</v>
      </c>
      <c r="J189" s="320" t="s">
        <v>1425</v>
      </c>
      <c r="K189" s="612"/>
      <c r="L189" s="612" t="s">
        <v>1426</v>
      </c>
      <c r="M189" s="259" t="s">
        <v>63</v>
      </c>
      <c r="N189" s="259" t="s">
        <v>84</v>
      </c>
      <c r="O189" s="87" t="s">
        <v>1393</v>
      </c>
      <c r="P189" s="613"/>
      <c r="Q189" s="276"/>
      <c r="R189" s="276"/>
      <c r="S189" s="276"/>
      <c r="T189" s="276"/>
      <c r="U189" s="276"/>
      <c r="V189" s="276"/>
      <c r="W189" s="58">
        <f t="shared" si="8"/>
        <v>4</v>
      </c>
      <c r="X189" s="96" t="s">
        <v>142</v>
      </c>
    </row>
    <row r="190">
      <c r="A190" s="73">
        <v>92.0</v>
      </c>
      <c r="B190" s="35" t="s">
        <v>477</v>
      </c>
      <c r="C190" s="70" t="s">
        <v>508</v>
      </c>
      <c r="D190" s="73" t="s">
        <v>239</v>
      </c>
      <c r="E190" s="351">
        <v>2022.0</v>
      </c>
      <c r="F190" s="351">
        <v>2022.0</v>
      </c>
      <c r="G190" s="325" t="s">
        <v>760</v>
      </c>
      <c r="H190" s="612"/>
      <c r="I190" s="258" t="s">
        <v>235</v>
      </c>
      <c r="J190" s="320" t="s">
        <v>1430</v>
      </c>
      <c r="K190" s="612"/>
      <c r="L190" s="612" t="s">
        <v>1431</v>
      </c>
      <c r="M190" s="259" t="s">
        <v>63</v>
      </c>
      <c r="N190" s="259" t="s">
        <v>84</v>
      </c>
      <c r="O190" s="87" t="s">
        <v>1393</v>
      </c>
      <c r="P190" s="613"/>
      <c r="Q190" s="276"/>
      <c r="R190" s="276"/>
      <c r="S190" s="276"/>
      <c r="T190" s="276"/>
      <c r="U190" s="276"/>
      <c r="V190" s="276"/>
      <c r="W190" s="58">
        <f t="shared" si="8"/>
        <v>4</v>
      </c>
      <c r="X190" s="96" t="s">
        <v>142</v>
      </c>
    </row>
    <row r="191">
      <c r="A191" s="73">
        <v>93.0</v>
      </c>
      <c r="B191" s="35" t="s">
        <v>477</v>
      </c>
      <c r="C191" s="70" t="s">
        <v>508</v>
      </c>
      <c r="D191" s="73" t="s">
        <v>239</v>
      </c>
      <c r="E191" s="351">
        <v>2022.0</v>
      </c>
      <c r="F191" s="351">
        <v>2022.0</v>
      </c>
      <c r="G191" s="325" t="s">
        <v>761</v>
      </c>
      <c r="H191" s="612"/>
      <c r="I191" s="258" t="s">
        <v>235</v>
      </c>
      <c r="J191" s="320" t="s">
        <v>1433</v>
      </c>
      <c r="K191" s="612"/>
      <c r="L191" s="612" t="s">
        <v>1434</v>
      </c>
      <c r="M191" s="259" t="s">
        <v>63</v>
      </c>
      <c r="N191" s="259" t="s">
        <v>84</v>
      </c>
      <c r="O191" s="87" t="s">
        <v>1393</v>
      </c>
      <c r="P191" s="613"/>
      <c r="Q191" s="276"/>
      <c r="R191" s="276"/>
      <c r="S191" s="276"/>
      <c r="T191" s="276"/>
      <c r="U191" s="276"/>
      <c r="V191" s="276"/>
      <c r="W191" s="58">
        <f t="shared" si="8"/>
        <v>4</v>
      </c>
      <c r="X191" s="96" t="s">
        <v>142</v>
      </c>
    </row>
    <row r="192">
      <c r="A192" s="73">
        <v>94.0</v>
      </c>
      <c r="B192" s="35" t="s">
        <v>477</v>
      </c>
      <c r="C192" s="70" t="s">
        <v>508</v>
      </c>
      <c r="D192" s="73" t="s">
        <v>239</v>
      </c>
      <c r="E192" s="325">
        <v>2022.0</v>
      </c>
      <c r="F192" s="325">
        <v>2022.0</v>
      </c>
      <c r="G192" s="325" t="s">
        <v>764</v>
      </c>
      <c r="H192" s="612"/>
      <c r="I192" s="258" t="s">
        <v>235</v>
      </c>
      <c r="J192" s="320" t="s">
        <v>1435</v>
      </c>
      <c r="K192" s="612"/>
      <c r="L192" s="612" t="s">
        <v>1436</v>
      </c>
      <c r="M192" s="259" t="s">
        <v>63</v>
      </c>
      <c r="N192" s="259" t="s">
        <v>84</v>
      </c>
      <c r="O192" s="87" t="s">
        <v>85</v>
      </c>
      <c r="P192" s="613"/>
      <c r="Q192" s="276"/>
      <c r="R192" s="276"/>
      <c r="S192" s="276"/>
      <c r="T192" s="276"/>
      <c r="U192" s="276"/>
      <c r="V192" s="276"/>
      <c r="W192" s="58">
        <f t="shared" si="8"/>
        <v>4</v>
      </c>
      <c r="X192" s="96" t="s">
        <v>142</v>
      </c>
    </row>
    <row r="193">
      <c r="A193" s="73">
        <v>95.0</v>
      </c>
      <c r="B193" s="362"/>
      <c r="C193" s="70" t="s">
        <v>508</v>
      </c>
      <c r="D193" s="364" t="s">
        <v>239</v>
      </c>
      <c r="E193" s="325">
        <v>2022.0</v>
      </c>
      <c r="F193" s="325">
        <v>2022.0</v>
      </c>
      <c r="G193" s="251" t="s">
        <v>1440</v>
      </c>
      <c r="H193" s="612"/>
      <c r="I193" s="258" t="s">
        <v>235</v>
      </c>
      <c r="J193" s="320" t="s">
        <v>1443</v>
      </c>
      <c r="K193" s="633"/>
      <c r="L193" s="633" t="s">
        <v>1446</v>
      </c>
      <c r="M193" s="87" t="s">
        <v>63</v>
      </c>
      <c r="N193" s="87" t="s">
        <v>373</v>
      </c>
      <c r="O193" s="87" t="s">
        <v>132</v>
      </c>
      <c r="P193" s="613"/>
      <c r="Q193" s="276"/>
      <c r="R193" s="276"/>
      <c r="S193" s="276"/>
      <c r="T193" s="276"/>
      <c r="U193" s="276"/>
      <c r="V193" s="276"/>
      <c r="W193" s="58">
        <f t="shared" si="8"/>
        <v>4</v>
      </c>
      <c r="X193" s="96" t="s">
        <v>142</v>
      </c>
    </row>
    <row r="194">
      <c r="A194" s="73">
        <v>96.0</v>
      </c>
      <c r="B194" s="362"/>
      <c r="C194" s="70" t="s">
        <v>508</v>
      </c>
      <c r="D194" s="364" t="s">
        <v>239</v>
      </c>
      <c r="E194" s="325">
        <v>2022.0</v>
      </c>
      <c r="F194" s="325">
        <v>2022.0</v>
      </c>
      <c r="G194" s="320" t="s">
        <v>771</v>
      </c>
      <c r="H194" s="612"/>
      <c r="I194" s="258" t="s">
        <v>235</v>
      </c>
      <c r="J194" s="320" t="s">
        <v>1448</v>
      </c>
      <c r="K194" s="633"/>
      <c r="L194" s="633" t="s">
        <v>1449</v>
      </c>
      <c r="M194" s="87" t="s">
        <v>63</v>
      </c>
      <c r="N194" s="87" t="s">
        <v>373</v>
      </c>
      <c r="O194" s="87" t="s">
        <v>132</v>
      </c>
      <c r="P194" s="613"/>
      <c r="Q194" s="276"/>
      <c r="R194" s="276"/>
      <c r="S194" s="276"/>
      <c r="T194" s="276"/>
      <c r="U194" s="276"/>
      <c r="V194" s="276"/>
      <c r="W194" s="58">
        <f t="shared" si="8"/>
        <v>4</v>
      </c>
      <c r="X194" s="96" t="s">
        <v>142</v>
      </c>
    </row>
    <row r="195">
      <c r="A195" s="73">
        <v>97.0</v>
      </c>
      <c r="B195" s="362"/>
      <c r="C195" s="70" t="s">
        <v>508</v>
      </c>
      <c r="D195" s="364" t="s">
        <v>239</v>
      </c>
      <c r="E195" s="325">
        <v>2022.0</v>
      </c>
      <c r="F195" s="325">
        <v>2022.0</v>
      </c>
      <c r="G195" s="199" t="s">
        <v>772</v>
      </c>
      <c r="H195" s="612"/>
      <c r="I195" s="258" t="s">
        <v>235</v>
      </c>
      <c r="J195" s="320" t="s">
        <v>1454</v>
      </c>
      <c r="K195" s="633"/>
      <c r="L195" s="633" t="s">
        <v>1455</v>
      </c>
      <c r="M195" s="87" t="s">
        <v>63</v>
      </c>
      <c r="N195" s="87" t="s">
        <v>373</v>
      </c>
      <c r="O195" s="87" t="s">
        <v>132</v>
      </c>
      <c r="P195" s="613"/>
      <c r="Q195" s="276"/>
      <c r="R195" s="276"/>
      <c r="S195" s="276"/>
      <c r="T195" s="276"/>
      <c r="U195" s="276"/>
      <c r="V195" s="276"/>
      <c r="W195" s="58">
        <f t="shared" si="8"/>
        <v>4</v>
      </c>
      <c r="X195" s="96" t="s">
        <v>142</v>
      </c>
    </row>
    <row r="196">
      <c r="A196" s="73">
        <v>98.0</v>
      </c>
      <c r="B196" s="362"/>
      <c r="C196" s="70" t="s">
        <v>508</v>
      </c>
      <c r="D196" s="364" t="s">
        <v>239</v>
      </c>
      <c r="E196" s="325">
        <v>2022.0</v>
      </c>
      <c r="F196" s="325">
        <v>2022.0</v>
      </c>
      <c r="G196" s="325" t="s">
        <v>777</v>
      </c>
      <c r="H196" s="612"/>
      <c r="I196" s="258" t="s">
        <v>235</v>
      </c>
      <c r="J196" s="320" t="s">
        <v>1461</v>
      </c>
      <c r="K196" s="633"/>
      <c r="L196" s="633" t="s">
        <v>1462</v>
      </c>
      <c r="M196" s="87" t="s">
        <v>63</v>
      </c>
      <c r="N196" s="87" t="s">
        <v>373</v>
      </c>
      <c r="O196" s="87" t="s">
        <v>132</v>
      </c>
      <c r="P196" s="613"/>
      <c r="Q196" s="276"/>
      <c r="R196" s="276"/>
      <c r="S196" s="276"/>
      <c r="T196" s="276"/>
      <c r="U196" s="276"/>
      <c r="V196" s="276"/>
      <c r="W196" s="58">
        <f t="shared" si="8"/>
        <v>4</v>
      </c>
      <c r="X196" s="96" t="s">
        <v>142</v>
      </c>
    </row>
    <row r="197">
      <c r="A197" s="73">
        <v>99.0</v>
      </c>
      <c r="B197" s="362"/>
      <c r="C197" s="70" t="s">
        <v>508</v>
      </c>
      <c r="D197" s="364" t="s">
        <v>239</v>
      </c>
      <c r="E197" s="325">
        <v>2022.0</v>
      </c>
      <c r="F197" s="325">
        <v>2022.0</v>
      </c>
      <c r="G197" s="320" t="s">
        <v>778</v>
      </c>
      <c r="H197" s="612"/>
      <c r="I197" s="258" t="s">
        <v>235</v>
      </c>
      <c r="J197" s="320" t="s">
        <v>1483</v>
      </c>
      <c r="K197" s="633"/>
      <c r="L197" s="633" t="s">
        <v>1485</v>
      </c>
      <c r="M197" s="87" t="s">
        <v>63</v>
      </c>
      <c r="N197" s="87" t="s">
        <v>373</v>
      </c>
      <c r="O197" s="87" t="s">
        <v>132</v>
      </c>
      <c r="P197" s="613"/>
      <c r="Q197" s="276"/>
      <c r="R197" s="276"/>
      <c r="S197" s="276"/>
      <c r="T197" s="276"/>
      <c r="U197" s="276"/>
      <c r="V197" s="276"/>
      <c r="W197" s="58">
        <f t="shared" si="8"/>
        <v>4</v>
      </c>
      <c r="X197" s="96" t="s">
        <v>142</v>
      </c>
    </row>
    <row r="198">
      <c r="A198" s="73">
        <v>100.0</v>
      </c>
      <c r="B198" s="362"/>
      <c r="C198" s="70" t="s">
        <v>508</v>
      </c>
      <c r="D198" s="364" t="s">
        <v>239</v>
      </c>
      <c r="E198" s="325">
        <v>2022.0</v>
      </c>
      <c r="F198" s="325">
        <v>2022.0</v>
      </c>
      <c r="G198" s="320" t="s">
        <v>779</v>
      </c>
      <c r="H198" s="612"/>
      <c r="I198" s="258" t="s">
        <v>235</v>
      </c>
      <c r="J198" s="320" t="s">
        <v>1491</v>
      </c>
      <c r="K198" s="633"/>
      <c r="L198" s="633" t="s">
        <v>1492</v>
      </c>
      <c r="M198" s="87" t="s">
        <v>63</v>
      </c>
      <c r="N198" s="87" t="s">
        <v>373</v>
      </c>
      <c r="O198" s="87" t="s">
        <v>132</v>
      </c>
      <c r="P198" s="613"/>
      <c r="Q198" s="276"/>
      <c r="R198" s="276"/>
      <c r="S198" s="276"/>
      <c r="T198" s="276"/>
      <c r="U198" s="276"/>
      <c r="V198" s="276"/>
      <c r="W198" s="58">
        <f t="shared" si="8"/>
        <v>4</v>
      </c>
      <c r="X198" s="96" t="s">
        <v>142</v>
      </c>
    </row>
    <row r="199">
      <c r="A199" s="73">
        <v>101.0</v>
      </c>
      <c r="B199" s="362"/>
      <c r="C199" s="70" t="s">
        <v>508</v>
      </c>
      <c r="D199" s="364" t="s">
        <v>239</v>
      </c>
      <c r="E199" s="325">
        <v>2022.0</v>
      </c>
      <c r="F199" s="325">
        <v>2022.0</v>
      </c>
      <c r="G199" s="320" t="s">
        <v>780</v>
      </c>
      <c r="H199" s="612"/>
      <c r="I199" s="258" t="s">
        <v>235</v>
      </c>
      <c r="J199" s="320" t="s">
        <v>1501</v>
      </c>
      <c r="K199" s="633"/>
      <c r="L199" s="633" t="s">
        <v>1502</v>
      </c>
      <c r="M199" s="87" t="s">
        <v>63</v>
      </c>
      <c r="N199" s="87" t="s">
        <v>373</v>
      </c>
      <c r="O199" s="87" t="s">
        <v>132</v>
      </c>
      <c r="P199" s="613"/>
      <c r="Q199" s="276"/>
      <c r="R199" s="276"/>
      <c r="S199" s="276"/>
      <c r="T199" s="276"/>
      <c r="U199" s="276"/>
      <c r="V199" s="276"/>
      <c r="W199" s="58">
        <f t="shared" si="8"/>
        <v>4</v>
      </c>
      <c r="X199" s="96" t="s">
        <v>142</v>
      </c>
    </row>
    <row r="200">
      <c r="A200" s="73">
        <v>102.0</v>
      </c>
      <c r="B200" s="362"/>
      <c r="C200" s="70" t="s">
        <v>508</v>
      </c>
      <c r="D200" s="364" t="s">
        <v>239</v>
      </c>
      <c r="E200" s="325">
        <v>2022.0</v>
      </c>
      <c r="F200" s="325">
        <v>2022.0</v>
      </c>
      <c r="G200" s="320" t="s">
        <v>781</v>
      </c>
      <c r="H200" s="612"/>
      <c r="I200" s="258" t="s">
        <v>235</v>
      </c>
      <c r="J200" s="320" t="s">
        <v>1505</v>
      </c>
      <c r="K200" s="633"/>
      <c r="L200" s="633" t="s">
        <v>1506</v>
      </c>
      <c r="M200" s="87" t="s">
        <v>63</v>
      </c>
      <c r="N200" s="87" t="s">
        <v>373</v>
      </c>
      <c r="O200" s="87" t="s">
        <v>132</v>
      </c>
      <c r="P200" s="613"/>
      <c r="Q200" s="276"/>
      <c r="R200" s="276"/>
      <c r="S200" s="276"/>
      <c r="T200" s="276"/>
      <c r="U200" s="276"/>
      <c r="V200" s="276"/>
      <c r="W200" s="58">
        <f t="shared" si="8"/>
        <v>4</v>
      </c>
      <c r="X200" s="96" t="s">
        <v>142</v>
      </c>
    </row>
    <row r="201">
      <c r="A201" s="73">
        <v>103.0</v>
      </c>
      <c r="B201" s="362"/>
      <c r="C201" s="70" t="s">
        <v>508</v>
      </c>
      <c r="D201" s="364" t="s">
        <v>239</v>
      </c>
      <c r="E201" s="325">
        <v>2022.0</v>
      </c>
      <c r="F201" s="325">
        <v>2022.0</v>
      </c>
      <c r="G201" s="320" t="s">
        <v>785</v>
      </c>
      <c r="H201" s="612"/>
      <c r="I201" s="258" t="s">
        <v>235</v>
      </c>
      <c r="J201" s="320" t="s">
        <v>1514</v>
      </c>
      <c r="K201" s="633"/>
      <c r="L201" s="633" t="s">
        <v>1515</v>
      </c>
      <c r="M201" s="87" t="s">
        <v>63</v>
      </c>
      <c r="N201" s="87" t="s">
        <v>373</v>
      </c>
      <c r="O201" s="87" t="s">
        <v>132</v>
      </c>
      <c r="P201" s="613"/>
      <c r="Q201" s="276"/>
      <c r="R201" s="276"/>
      <c r="S201" s="276"/>
      <c r="T201" s="276"/>
      <c r="U201" s="276"/>
      <c r="V201" s="276"/>
      <c r="W201" s="58">
        <f t="shared" si="8"/>
        <v>4</v>
      </c>
      <c r="X201" s="96" t="s">
        <v>142</v>
      </c>
    </row>
    <row r="202">
      <c r="A202" s="73">
        <v>104.0</v>
      </c>
      <c r="B202" s="362"/>
      <c r="C202" s="70" t="s">
        <v>508</v>
      </c>
      <c r="D202" s="364" t="s">
        <v>239</v>
      </c>
      <c r="E202" s="325">
        <v>2022.0</v>
      </c>
      <c r="F202" s="325">
        <v>2022.0</v>
      </c>
      <c r="G202" s="320" t="s">
        <v>789</v>
      </c>
      <c r="H202" s="612"/>
      <c r="I202" s="258" t="s">
        <v>235</v>
      </c>
      <c r="J202" s="320" t="s">
        <v>1523</v>
      </c>
      <c r="K202" s="633"/>
      <c r="L202" s="633" t="s">
        <v>1525</v>
      </c>
      <c r="M202" s="87" t="s">
        <v>63</v>
      </c>
      <c r="N202" s="87" t="s">
        <v>373</v>
      </c>
      <c r="O202" s="87" t="s">
        <v>132</v>
      </c>
      <c r="P202" s="613"/>
      <c r="Q202" s="276"/>
      <c r="R202" s="276"/>
      <c r="S202" s="276"/>
      <c r="T202" s="276"/>
      <c r="U202" s="276"/>
      <c r="V202" s="276"/>
      <c r="W202" s="58">
        <f t="shared" si="8"/>
        <v>4</v>
      </c>
      <c r="X202" s="96" t="s">
        <v>142</v>
      </c>
    </row>
    <row r="203">
      <c r="A203" s="73">
        <v>105.0</v>
      </c>
      <c r="B203" s="670"/>
      <c r="C203" s="70" t="s">
        <v>508</v>
      </c>
      <c r="D203" s="364" t="s">
        <v>239</v>
      </c>
      <c r="E203" s="325">
        <v>2022.0</v>
      </c>
      <c r="F203" s="325">
        <v>2022.0</v>
      </c>
      <c r="G203" s="251" t="s">
        <v>1526</v>
      </c>
      <c r="H203" s="325"/>
      <c r="I203" s="258" t="s">
        <v>235</v>
      </c>
      <c r="J203" s="320" t="s">
        <v>1530</v>
      </c>
      <c r="K203" s="672"/>
      <c r="L203" s="672" t="s">
        <v>1532</v>
      </c>
      <c r="M203" s="87" t="s">
        <v>63</v>
      </c>
      <c r="N203" s="145" t="s">
        <v>84</v>
      </c>
      <c r="O203" s="87" t="s">
        <v>85</v>
      </c>
      <c r="P203" s="241" t="s">
        <v>1533</v>
      </c>
      <c r="Q203" s="189"/>
      <c r="R203" s="189"/>
      <c r="S203" s="189"/>
      <c r="T203" s="189"/>
      <c r="U203" s="189"/>
      <c r="V203" s="189"/>
      <c r="W203" s="58">
        <f t="shared" si="8"/>
        <v>4</v>
      </c>
      <c r="X203" s="96" t="s">
        <v>142</v>
      </c>
    </row>
    <row r="204">
      <c r="A204" s="73">
        <v>106.0</v>
      </c>
      <c r="B204" s="670"/>
      <c r="C204" s="70" t="s">
        <v>508</v>
      </c>
      <c r="D204" s="364" t="s">
        <v>239</v>
      </c>
      <c r="E204" s="325">
        <v>2022.0</v>
      </c>
      <c r="F204" s="325">
        <v>2022.0</v>
      </c>
      <c r="G204" s="325" t="s">
        <v>783</v>
      </c>
      <c r="H204" s="325"/>
      <c r="I204" s="258" t="s">
        <v>1536</v>
      </c>
      <c r="J204" s="320" t="s">
        <v>1537</v>
      </c>
      <c r="K204" s="672"/>
      <c r="L204" s="672" t="s">
        <v>1538</v>
      </c>
      <c r="M204" s="87" t="s">
        <v>63</v>
      </c>
      <c r="N204" s="87" t="s">
        <v>1540</v>
      </c>
      <c r="O204" s="87" t="s">
        <v>132</v>
      </c>
      <c r="P204" s="241" t="s">
        <v>1541</v>
      </c>
      <c r="Q204" s="189"/>
      <c r="R204" s="189"/>
      <c r="S204" s="189"/>
      <c r="T204" s="189"/>
      <c r="U204" s="189"/>
      <c r="V204" s="189"/>
      <c r="W204" s="58">
        <f t="shared" si="8"/>
        <v>4</v>
      </c>
      <c r="X204" s="96" t="s">
        <v>142</v>
      </c>
    </row>
    <row r="205">
      <c r="A205" s="73">
        <v>107.0</v>
      </c>
      <c r="B205" s="670"/>
      <c r="C205" s="70" t="s">
        <v>508</v>
      </c>
      <c r="D205" s="364" t="s">
        <v>239</v>
      </c>
      <c r="E205" s="325">
        <v>2022.0</v>
      </c>
      <c r="F205" s="325">
        <v>2022.0</v>
      </c>
      <c r="G205" s="251" t="s">
        <v>1543</v>
      </c>
      <c r="H205" s="325"/>
      <c r="I205" s="258" t="s">
        <v>1548</v>
      </c>
      <c r="J205" s="320" t="s">
        <v>1549</v>
      </c>
      <c r="K205" s="672"/>
      <c r="L205" s="672" t="s">
        <v>1550</v>
      </c>
      <c r="M205" s="87" t="s">
        <v>63</v>
      </c>
      <c r="N205" s="145" t="s">
        <v>84</v>
      </c>
      <c r="O205" s="87" t="s">
        <v>85</v>
      </c>
      <c r="P205" s="241" t="s">
        <v>1533</v>
      </c>
      <c r="Q205" s="189"/>
      <c r="R205" s="189"/>
      <c r="S205" s="189"/>
      <c r="T205" s="189"/>
      <c r="U205" s="189"/>
      <c r="V205" s="189"/>
      <c r="W205" s="58">
        <f t="shared" si="8"/>
        <v>4</v>
      </c>
      <c r="X205" s="96" t="s">
        <v>142</v>
      </c>
    </row>
    <row r="206">
      <c r="A206" s="73">
        <v>108.0</v>
      </c>
      <c r="B206" s="670"/>
      <c r="C206" s="70" t="s">
        <v>508</v>
      </c>
      <c r="D206" s="364" t="s">
        <v>239</v>
      </c>
      <c r="E206" s="325">
        <v>2022.0</v>
      </c>
      <c r="F206" s="325">
        <v>2022.0</v>
      </c>
      <c r="G206" s="251" t="s">
        <v>1553</v>
      </c>
      <c r="H206" s="325"/>
      <c r="I206" s="258" t="s">
        <v>1556</v>
      </c>
      <c r="J206" s="320" t="s">
        <v>1557</v>
      </c>
      <c r="K206" s="672"/>
      <c r="L206" s="672" t="s">
        <v>1558</v>
      </c>
      <c r="M206" s="87" t="s">
        <v>63</v>
      </c>
      <c r="N206" s="87" t="s">
        <v>1540</v>
      </c>
      <c r="O206" s="87" t="s">
        <v>132</v>
      </c>
      <c r="P206" s="241" t="s">
        <v>1533</v>
      </c>
      <c r="Q206" s="189"/>
      <c r="R206" s="189"/>
      <c r="S206" s="189"/>
      <c r="T206" s="189"/>
      <c r="U206" s="189"/>
      <c r="V206" s="189"/>
      <c r="W206" s="58">
        <f t="shared" si="8"/>
        <v>4</v>
      </c>
      <c r="X206" s="96" t="s">
        <v>142</v>
      </c>
    </row>
    <row r="207">
      <c r="A207" s="73">
        <v>109.0</v>
      </c>
      <c r="B207" s="670"/>
      <c r="C207" s="70" t="s">
        <v>508</v>
      </c>
      <c r="D207" s="364" t="s">
        <v>239</v>
      </c>
      <c r="E207" s="325">
        <v>2022.0</v>
      </c>
      <c r="F207" s="325">
        <v>2022.0</v>
      </c>
      <c r="G207" s="251" t="s">
        <v>1559</v>
      </c>
      <c r="H207" s="325"/>
      <c r="I207" s="258" t="s">
        <v>1408</v>
      </c>
      <c r="J207" s="320" t="s">
        <v>1576</v>
      </c>
      <c r="K207" s="672"/>
      <c r="L207" s="672" t="s">
        <v>1578</v>
      </c>
      <c r="M207" s="87" t="s">
        <v>63</v>
      </c>
      <c r="N207" s="87" t="s">
        <v>1540</v>
      </c>
      <c r="O207" s="87" t="s">
        <v>132</v>
      </c>
      <c r="P207" s="241" t="s">
        <v>1533</v>
      </c>
      <c r="Q207" s="189"/>
      <c r="R207" s="189"/>
      <c r="S207" s="189"/>
      <c r="T207" s="189"/>
      <c r="U207" s="189"/>
      <c r="V207" s="189"/>
      <c r="W207" s="58">
        <f t="shared" si="8"/>
        <v>4</v>
      </c>
      <c r="X207" s="96" t="s">
        <v>142</v>
      </c>
    </row>
    <row r="208">
      <c r="A208" s="73">
        <v>110.0</v>
      </c>
      <c r="B208" s="670"/>
      <c r="C208" s="70" t="s">
        <v>508</v>
      </c>
      <c r="D208" s="364" t="s">
        <v>239</v>
      </c>
      <c r="E208" s="325">
        <v>2022.0</v>
      </c>
      <c r="F208" s="325">
        <v>2022.0</v>
      </c>
      <c r="G208" s="251" t="s">
        <v>1586</v>
      </c>
      <c r="H208" s="325"/>
      <c r="I208" s="258" t="s">
        <v>1588</v>
      </c>
      <c r="J208" s="320" t="s">
        <v>1589</v>
      </c>
      <c r="K208" s="325"/>
      <c r="L208" s="325" t="s">
        <v>1591</v>
      </c>
      <c r="M208" s="87" t="s">
        <v>63</v>
      </c>
      <c r="N208" s="87" t="s">
        <v>1540</v>
      </c>
      <c r="O208" s="87" t="s">
        <v>132</v>
      </c>
      <c r="P208" s="241" t="s">
        <v>1592</v>
      </c>
      <c r="Q208" s="189"/>
      <c r="R208" s="189"/>
      <c r="S208" s="189"/>
      <c r="T208" s="189"/>
      <c r="U208" s="189"/>
      <c r="V208" s="189"/>
      <c r="W208" s="58">
        <f t="shared" si="8"/>
        <v>4</v>
      </c>
      <c r="X208" s="96" t="s">
        <v>142</v>
      </c>
    </row>
    <row r="209">
      <c r="A209" s="73">
        <v>111.0</v>
      </c>
      <c r="B209" s="670"/>
      <c r="C209" s="70" t="s">
        <v>508</v>
      </c>
      <c r="D209" s="364" t="s">
        <v>239</v>
      </c>
      <c r="E209" s="325">
        <v>2022.0</v>
      </c>
      <c r="F209" s="325">
        <v>2022.0</v>
      </c>
      <c r="G209" s="251" t="s">
        <v>773</v>
      </c>
      <c r="H209" s="325"/>
      <c r="I209" s="258" t="s">
        <v>1594</v>
      </c>
      <c r="J209" s="320" t="s">
        <v>1595</v>
      </c>
      <c r="K209" s="672"/>
      <c r="L209" s="672" t="s">
        <v>1596</v>
      </c>
      <c r="M209" s="87" t="s">
        <v>63</v>
      </c>
      <c r="N209" s="87" t="s">
        <v>1540</v>
      </c>
      <c r="O209" s="87" t="s">
        <v>132</v>
      </c>
      <c r="P209" s="241" t="s">
        <v>1533</v>
      </c>
      <c r="Q209" s="189"/>
      <c r="R209" s="189"/>
      <c r="S209" s="189"/>
      <c r="T209" s="189"/>
      <c r="U209" s="189"/>
      <c r="V209" s="189"/>
      <c r="W209" s="58">
        <f t="shared" si="8"/>
        <v>4</v>
      </c>
      <c r="X209" s="96" t="s">
        <v>142</v>
      </c>
    </row>
    <row r="210">
      <c r="A210" s="73">
        <v>112.0</v>
      </c>
      <c r="B210" s="670"/>
      <c r="C210" s="70" t="s">
        <v>508</v>
      </c>
      <c r="D210" s="364" t="s">
        <v>239</v>
      </c>
      <c r="E210" s="325">
        <v>2022.0</v>
      </c>
      <c r="F210" s="325">
        <v>2022.0</v>
      </c>
      <c r="G210" s="251" t="s">
        <v>1597</v>
      </c>
      <c r="H210" s="325"/>
      <c r="I210" s="258" t="s">
        <v>1598</v>
      </c>
      <c r="J210" s="320" t="s">
        <v>1599</v>
      </c>
      <c r="K210" s="672"/>
      <c r="L210" s="672" t="s">
        <v>1600</v>
      </c>
      <c r="M210" s="87" t="s">
        <v>63</v>
      </c>
      <c r="N210" s="145" t="s">
        <v>84</v>
      </c>
      <c r="O210" s="87" t="s">
        <v>85</v>
      </c>
      <c r="P210" s="241" t="s">
        <v>1533</v>
      </c>
      <c r="Q210" s="189"/>
      <c r="R210" s="189"/>
      <c r="S210" s="189"/>
      <c r="T210" s="189"/>
      <c r="U210" s="189"/>
      <c r="V210" s="189"/>
      <c r="W210" s="58">
        <f t="shared" si="8"/>
        <v>4</v>
      </c>
      <c r="X210" s="96" t="s">
        <v>142</v>
      </c>
    </row>
    <row r="211">
      <c r="A211" s="73">
        <v>113.0</v>
      </c>
      <c r="B211" s="670"/>
      <c r="C211" s="70" t="s">
        <v>508</v>
      </c>
      <c r="D211" s="364" t="s">
        <v>239</v>
      </c>
      <c r="E211" s="325">
        <v>2022.0</v>
      </c>
      <c r="F211" s="325">
        <v>2022.0</v>
      </c>
      <c r="G211" s="251" t="s">
        <v>1601</v>
      </c>
      <c r="H211" s="325"/>
      <c r="I211" s="258" t="s">
        <v>1602</v>
      </c>
      <c r="J211" s="320" t="s">
        <v>1603</v>
      </c>
      <c r="K211" s="325"/>
      <c r="L211" s="325" t="s">
        <v>1604</v>
      </c>
      <c r="M211" s="87" t="s">
        <v>63</v>
      </c>
      <c r="N211" s="145" t="s">
        <v>84</v>
      </c>
      <c r="O211" s="87" t="s">
        <v>85</v>
      </c>
      <c r="P211" s="241" t="s">
        <v>1605</v>
      </c>
      <c r="Q211" s="189"/>
      <c r="R211" s="189"/>
      <c r="S211" s="189"/>
      <c r="T211" s="189"/>
      <c r="U211" s="189"/>
      <c r="V211" s="189"/>
      <c r="W211" s="58">
        <f t="shared" si="8"/>
        <v>4</v>
      </c>
      <c r="X211" s="96" t="s">
        <v>142</v>
      </c>
    </row>
    <row r="212">
      <c r="A212" s="73">
        <v>114.0</v>
      </c>
      <c r="B212" s="670"/>
      <c r="C212" s="70" t="s">
        <v>508</v>
      </c>
      <c r="D212" s="364" t="s">
        <v>239</v>
      </c>
      <c r="E212" s="325">
        <v>2022.0</v>
      </c>
      <c r="F212" s="325">
        <v>2022.0</v>
      </c>
      <c r="G212" s="251" t="s">
        <v>767</v>
      </c>
      <c r="H212" s="325"/>
      <c r="I212" s="258" t="s">
        <v>1606</v>
      </c>
      <c r="J212" s="320" t="s">
        <v>1607</v>
      </c>
      <c r="K212" s="325"/>
      <c r="L212" s="325" t="s">
        <v>1608</v>
      </c>
      <c r="M212" s="87" t="s">
        <v>63</v>
      </c>
      <c r="N212" s="87" t="s">
        <v>1540</v>
      </c>
      <c r="O212" s="87" t="s">
        <v>132</v>
      </c>
      <c r="P212" s="241" t="s">
        <v>1533</v>
      </c>
      <c r="Q212" s="189"/>
      <c r="R212" s="189"/>
      <c r="S212" s="189"/>
      <c r="T212" s="189"/>
      <c r="U212" s="189"/>
      <c r="V212" s="189"/>
      <c r="W212" s="58">
        <f t="shared" si="8"/>
        <v>4</v>
      </c>
      <c r="X212" s="96" t="s">
        <v>142</v>
      </c>
    </row>
    <row r="213">
      <c r="A213" s="73">
        <v>115.0</v>
      </c>
      <c r="B213" s="670"/>
      <c r="C213" s="349" t="s">
        <v>1609</v>
      </c>
      <c r="D213" s="364" t="s">
        <v>1610</v>
      </c>
      <c r="E213" s="325">
        <v>2026.0</v>
      </c>
      <c r="F213" s="325">
        <v>2026.0</v>
      </c>
      <c r="G213" s="325" t="s">
        <v>1611</v>
      </c>
      <c r="H213" s="325"/>
      <c r="I213" s="258" t="s">
        <v>1612</v>
      </c>
      <c r="J213" s="320" t="s">
        <v>1613</v>
      </c>
      <c r="K213" s="325"/>
      <c r="L213" s="325" t="s">
        <v>1614</v>
      </c>
      <c r="M213" s="87" t="s">
        <v>45</v>
      </c>
      <c r="N213" s="259" t="s">
        <v>257</v>
      </c>
      <c r="O213" s="87" t="s">
        <v>132</v>
      </c>
      <c r="P213" s="209"/>
      <c r="Q213" s="189"/>
      <c r="R213" s="189"/>
      <c r="S213" s="189"/>
      <c r="T213" s="189"/>
      <c r="U213" s="189"/>
      <c r="V213" s="189"/>
      <c r="W213" s="58">
        <f t="shared" si="8"/>
        <v>0</v>
      </c>
      <c r="X213" s="96" t="s">
        <v>142</v>
      </c>
    </row>
    <row r="214">
      <c r="A214" s="73">
        <v>116.0</v>
      </c>
      <c r="B214" s="670"/>
      <c r="C214" s="349" t="s">
        <v>1609</v>
      </c>
      <c r="D214" s="364" t="s">
        <v>1610</v>
      </c>
      <c r="E214" s="325">
        <v>2026.0</v>
      </c>
      <c r="F214" s="325">
        <v>2026.0</v>
      </c>
      <c r="G214" s="325" t="s">
        <v>1615</v>
      </c>
      <c r="H214" s="325"/>
      <c r="I214" s="258" t="s">
        <v>1612</v>
      </c>
      <c r="J214" s="320" t="s">
        <v>1616</v>
      </c>
      <c r="K214" s="325"/>
      <c r="L214" s="325" t="s">
        <v>1617</v>
      </c>
      <c r="M214" s="87" t="s">
        <v>45</v>
      </c>
      <c r="N214" s="259" t="s">
        <v>257</v>
      </c>
      <c r="O214" s="87" t="s">
        <v>132</v>
      </c>
      <c r="P214" s="209"/>
      <c r="Q214" s="189"/>
      <c r="R214" s="189"/>
      <c r="S214" s="189"/>
      <c r="T214" s="189"/>
      <c r="U214" s="189"/>
      <c r="V214" s="189"/>
      <c r="W214" s="58">
        <f t="shared" si="8"/>
        <v>0</v>
      </c>
      <c r="X214" s="96" t="s">
        <v>142</v>
      </c>
    </row>
    <row r="215">
      <c r="A215" s="73">
        <v>117.0</v>
      </c>
      <c r="B215" s="670"/>
      <c r="C215" s="349" t="s">
        <v>1609</v>
      </c>
      <c r="D215" s="364" t="s">
        <v>1610</v>
      </c>
      <c r="E215" s="325">
        <v>2026.0</v>
      </c>
      <c r="F215" s="325">
        <v>2026.0</v>
      </c>
      <c r="G215" s="325" t="s">
        <v>1618</v>
      </c>
      <c r="H215" s="325"/>
      <c r="I215" s="258" t="s">
        <v>1612</v>
      </c>
      <c r="J215" s="320" t="s">
        <v>1619</v>
      </c>
      <c r="K215" s="325"/>
      <c r="L215" s="325" t="s">
        <v>1620</v>
      </c>
      <c r="M215" s="87" t="s">
        <v>45</v>
      </c>
      <c r="N215" s="259" t="s">
        <v>257</v>
      </c>
      <c r="O215" s="87" t="s">
        <v>132</v>
      </c>
      <c r="P215" s="209"/>
      <c r="Q215" s="189"/>
      <c r="R215" s="189"/>
      <c r="S215" s="189"/>
      <c r="T215" s="189"/>
      <c r="U215" s="189"/>
      <c r="V215" s="189"/>
      <c r="W215" s="58">
        <f t="shared" si="8"/>
        <v>0</v>
      </c>
      <c r="X215" s="96" t="s">
        <v>142</v>
      </c>
    </row>
    <row r="216">
      <c r="A216" s="73">
        <v>118.0</v>
      </c>
      <c r="B216" s="670"/>
      <c r="C216" s="349" t="s">
        <v>1609</v>
      </c>
      <c r="D216" s="364" t="s">
        <v>1610</v>
      </c>
      <c r="E216" s="325">
        <v>2026.0</v>
      </c>
      <c r="F216" s="325">
        <v>2026.0</v>
      </c>
      <c r="G216" s="325" t="s">
        <v>1621</v>
      </c>
      <c r="H216" s="325"/>
      <c r="I216" s="258" t="s">
        <v>1612</v>
      </c>
      <c r="J216" s="320" t="s">
        <v>1622</v>
      </c>
      <c r="K216" s="325"/>
      <c r="L216" s="325" t="s">
        <v>1623</v>
      </c>
      <c r="M216" s="87" t="s">
        <v>45</v>
      </c>
      <c r="N216" s="259" t="s">
        <v>257</v>
      </c>
      <c r="O216" s="87" t="s">
        <v>132</v>
      </c>
      <c r="P216" s="209"/>
      <c r="Q216" s="189"/>
      <c r="R216" s="189"/>
      <c r="S216" s="189"/>
      <c r="T216" s="189"/>
      <c r="U216" s="189"/>
      <c r="V216" s="189"/>
      <c r="W216" s="58">
        <f t="shared" si="8"/>
        <v>0</v>
      </c>
      <c r="X216" s="96" t="s">
        <v>142</v>
      </c>
    </row>
    <row r="217">
      <c r="A217" s="73">
        <v>119.0</v>
      </c>
      <c r="B217" s="670"/>
      <c r="C217" s="349" t="s">
        <v>1609</v>
      </c>
      <c r="D217" s="364" t="s">
        <v>1610</v>
      </c>
      <c r="E217" s="325">
        <v>2026.0</v>
      </c>
      <c r="F217" s="325">
        <v>2026.0</v>
      </c>
      <c r="G217" s="325" t="s">
        <v>1624</v>
      </c>
      <c r="H217" s="325"/>
      <c r="I217" s="258" t="s">
        <v>1612</v>
      </c>
      <c r="J217" s="320" t="s">
        <v>1625</v>
      </c>
      <c r="K217" s="325"/>
      <c r="L217" s="325" t="s">
        <v>1626</v>
      </c>
      <c r="M217" s="87" t="s">
        <v>45</v>
      </c>
      <c r="N217" s="259" t="s">
        <v>257</v>
      </c>
      <c r="O217" s="87" t="s">
        <v>132</v>
      </c>
      <c r="P217" s="209"/>
      <c r="Q217" s="189"/>
      <c r="R217" s="189"/>
      <c r="S217" s="189"/>
      <c r="T217" s="189"/>
      <c r="U217" s="189"/>
      <c r="V217" s="189"/>
      <c r="W217" s="58">
        <f t="shared" si="8"/>
        <v>0</v>
      </c>
      <c r="X217" s="96" t="s">
        <v>142</v>
      </c>
    </row>
    <row r="218">
      <c r="A218" s="73">
        <v>120.0</v>
      </c>
      <c r="B218" s="670"/>
      <c r="C218" s="349" t="s">
        <v>1627</v>
      </c>
      <c r="D218" s="364" t="s">
        <v>1610</v>
      </c>
      <c r="E218" s="325">
        <v>2026.0</v>
      </c>
      <c r="F218" s="325">
        <v>2026.0</v>
      </c>
      <c r="G218" s="325" t="s">
        <v>1628</v>
      </c>
      <c r="H218" s="325"/>
      <c r="I218" s="258" t="s">
        <v>1612</v>
      </c>
      <c r="J218" s="320" t="s">
        <v>1629</v>
      </c>
      <c r="K218" s="325"/>
      <c r="L218" s="325" t="s">
        <v>1630</v>
      </c>
      <c r="M218" s="87" t="s">
        <v>45</v>
      </c>
      <c r="N218" s="259" t="s">
        <v>257</v>
      </c>
      <c r="O218" s="87" t="s">
        <v>132</v>
      </c>
      <c r="P218" s="209"/>
      <c r="Q218" s="189"/>
      <c r="R218" s="189"/>
      <c r="S218" s="189"/>
      <c r="T218" s="189"/>
      <c r="U218" s="189"/>
      <c r="V218" s="189"/>
      <c r="W218" s="58">
        <f t="shared" si="8"/>
        <v>0</v>
      </c>
      <c r="X218" s="96" t="s">
        <v>142</v>
      </c>
    </row>
    <row r="219">
      <c r="A219" s="246" t="s">
        <v>790</v>
      </c>
      <c r="B219" s="379"/>
      <c r="C219" s="379" t="s">
        <v>275</v>
      </c>
      <c r="D219" s="380"/>
      <c r="E219" s="381"/>
      <c r="F219" s="381"/>
      <c r="G219" s="381"/>
      <c r="H219" s="381"/>
      <c r="I219" s="381"/>
      <c r="J219" s="381"/>
      <c r="K219" s="381"/>
      <c r="L219" s="381"/>
      <c r="M219" s="383"/>
      <c r="N219" s="383"/>
      <c r="O219" s="384"/>
      <c r="P219" s="384"/>
      <c r="Q219" s="230"/>
      <c r="R219" s="230"/>
      <c r="S219" s="230"/>
      <c r="T219" s="230"/>
      <c r="U219" s="230"/>
      <c r="V219" s="230"/>
      <c r="W219" s="230"/>
      <c r="X219" s="96"/>
    </row>
    <row r="220">
      <c r="A220" s="58">
        <v>1.0</v>
      </c>
      <c r="B220" s="387" t="s">
        <v>803</v>
      </c>
      <c r="C220" s="390" t="s">
        <v>812</v>
      </c>
      <c r="D220" s="241" t="s">
        <v>242</v>
      </c>
      <c r="E220" s="48">
        <v>2023.0</v>
      </c>
      <c r="F220" s="48">
        <v>2023.0</v>
      </c>
      <c r="G220" s="440" t="s">
        <v>816</v>
      </c>
      <c r="H220" s="258"/>
      <c r="I220" s="258" t="s">
        <v>243</v>
      </c>
      <c r="J220" s="340" t="s">
        <v>1571</v>
      </c>
      <c r="K220" s="700"/>
      <c r="L220" s="700" t="s">
        <v>1572</v>
      </c>
      <c r="M220" s="87" t="s">
        <v>51</v>
      </c>
      <c r="N220" s="145" t="s">
        <v>84</v>
      </c>
      <c r="O220" s="172" t="s">
        <v>132</v>
      </c>
      <c r="P220" s="241"/>
      <c r="Q220" s="48" t="s">
        <v>202</v>
      </c>
      <c r="R220" s="701" t="s">
        <v>170</v>
      </c>
      <c r="S220" s="48" t="s">
        <v>1635</v>
      </c>
      <c r="T220" s="48" t="s">
        <v>1636</v>
      </c>
      <c r="U220" s="53"/>
      <c r="V220" s="37"/>
      <c r="W220" s="58">
        <f>IFERROR(IF(E220="","",YEAR(TODAY())-E220),"")</f>
        <v>3</v>
      </c>
      <c r="X220" s="96" t="s">
        <v>803</v>
      </c>
    </row>
    <row r="221">
      <c r="A221" s="246" t="s">
        <v>825</v>
      </c>
      <c r="B221" s="379"/>
      <c r="C221" s="379" t="s">
        <v>276</v>
      </c>
      <c r="D221" s="395"/>
      <c r="E221" s="195" t="s">
        <v>5</v>
      </c>
      <c r="F221" s="195" t="s">
        <v>5</v>
      </c>
      <c r="G221" s="282" t="s">
        <v>471</v>
      </c>
      <c r="H221" s="703"/>
      <c r="I221" s="255"/>
      <c r="J221" s="381"/>
      <c r="K221" s="381"/>
      <c r="L221" s="381"/>
      <c r="M221" s="228"/>
      <c r="N221" s="228"/>
      <c r="O221" s="230"/>
      <c r="P221" s="230"/>
      <c r="Q221" s="230"/>
      <c r="R221" s="230"/>
      <c r="S221" s="230"/>
      <c r="T221" s="230"/>
      <c r="U221" s="230"/>
      <c r="V221" s="230"/>
      <c r="W221" s="230"/>
    </row>
    <row r="222">
      <c r="A222" s="399">
        <v>1.0</v>
      </c>
      <c r="B222" s="401" t="s">
        <v>276</v>
      </c>
      <c r="C222" s="705" t="s">
        <v>833</v>
      </c>
      <c r="D222" s="405" t="s">
        <v>835</v>
      </c>
      <c r="E222" s="706">
        <v>2000.0</v>
      </c>
      <c r="F222" s="706">
        <v>2000.0</v>
      </c>
      <c r="G222" s="707" t="s">
        <v>838</v>
      </c>
      <c r="H222" s="708"/>
      <c r="I222" s="204" t="s">
        <v>1639</v>
      </c>
      <c r="J222" s="709" t="s">
        <v>1640</v>
      </c>
      <c r="K222" s="710"/>
      <c r="L222" s="537" t="s">
        <v>1202</v>
      </c>
      <c r="M222" s="47" t="s">
        <v>167</v>
      </c>
      <c r="N222" s="47" t="s">
        <v>84</v>
      </c>
      <c r="O222" s="47" t="s">
        <v>85</v>
      </c>
      <c r="P222" s="706"/>
      <c r="Q222" s="706"/>
      <c r="R222" s="706" t="s">
        <v>1642</v>
      </c>
      <c r="S222" s="706"/>
      <c r="T222" s="706"/>
      <c r="U222" s="706" t="s">
        <v>47</v>
      </c>
      <c r="V222" s="711"/>
      <c r="W222" s="58">
        <f t="shared" ref="W222:W225" si="9">IFERROR(IF(E222="","",YEAR(TODAY())-E222),"")</f>
        <v>26</v>
      </c>
      <c r="X222" s="166" t="s">
        <v>276</v>
      </c>
    </row>
    <row r="223">
      <c r="A223" s="334">
        <v>2.0</v>
      </c>
      <c r="B223" s="363" t="s">
        <v>276</v>
      </c>
      <c r="C223" s="363" t="s">
        <v>844</v>
      </c>
      <c r="D223" s="334" t="s">
        <v>239</v>
      </c>
      <c r="E223" s="412">
        <v>2010.0</v>
      </c>
      <c r="F223" s="412">
        <v>2010.0</v>
      </c>
      <c r="G223" s="214" t="s">
        <v>1643</v>
      </c>
      <c r="H223" s="204"/>
      <c r="I223" s="204" t="s">
        <v>1644</v>
      </c>
      <c r="J223" s="170" t="s">
        <v>1645</v>
      </c>
      <c r="K223" s="204"/>
      <c r="L223" s="204" t="s">
        <v>1646</v>
      </c>
      <c r="M223" s="47" t="s">
        <v>430</v>
      </c>
      <c r="N223" s="47" t="s">
        <v>430</v>
      </c>
      <c r="O223" s="47" t="s">
        <v>85</v>
      </c>
      <c r="P223" s="186"/>
      <c r="Q223" s="186" t="s">
        <v>1038</v>
      </c>
      <c r="R223" s="719" t="s">
        <v>290</v>
      </c>
      <c r="S223" s="721" t="s">
        <v>1647</v>
      </c>
      <c r="T223" s="722" t="s">
        <v>1002</v>
      </c>
      <c r="U223" s="723"/>
      <c r="V223" s="719" t="s">
        <v>47</v>
      </c>
      <c r="W223" s="58">
        <f t="shared" si="9"/>
        <v>16</v>
      </c>
      <c r="X223" s="166" t="s">
        <v>276</v>
      </c>
    </row>
    <row r="224">
      <c r="A224" s="399">
        <v>3.0</v>
      </c>
      <c r="B224" s="416" t="s">
        <v>276</v>
      </c>
      <c r="C224" s="724" t="s">
        <v>851</v>
      </c>
      <c r="D224" s="725" t="s">
        <v>835</v>
      </c>
      <c r="E224" s="513">
        <v>2010.0</v>
      </c>
      <c r="F224" s="513">
        <v>2010.0</v>
      </c>
      <c r="G224" s="214" t="s">
        <v>1648</v>
      </c>
      <c r="H224" s="727"/>
      <c r="I224" s="167" t="s">
        <v>1649</v>
      </c>
      <c r="J224" s="729" t="s">
        <v>1650</v>
      </c>
      <c r="K224" s="725"/>
      <c r="L224" s="167" t="s">
        <v>1651</v>
      </c>
      <c r="M224" s="730" t="s">
        <v>146</v>
      </c>
      <c r="N224" s="259" t="s">
        <v>146</v>
      </c>
      <c r="O224" s="172" t="s">
        <v>132</v>
      </c>
      <c r="P224" s="173"/>
      <c r="Q224" s="173" t="s">
        <v>1367</v>
      </c>
      <c r="R224" s="731" t="s">
        <v>294</v>
      </c>
      <c r="S224" s="732"/>
      <c r="T224" s="732"/>
      <c r="U224" s="733"/>
      <c r="V224" s="731"/>
      <c r="W224" s="58">
        <f t="shared" si="9"/>
        <v>16</v>
      </c>
      <c r="X224" s="166" t="s">
        <v>276</v>
      </c>
    </row>
    <row r="225">
      <c r="A225" s="399">
        <v>4.0</v>
      </c>
      <c r="B225" s="363" t="s">
        <v>276</v>
      </c>
      <c r="C225" s="394" t="s">
        <v>844</v>
      </c>
      <c r="D225" s="58" t="s">
        <v>239</v>
      </c>
      <c r="E225" s="58">
        <v>2012.0</v>
      </c>
      <c r="F225" s="58">
        <v>2012.0</v>
      </c>
      <c r="G225" s="257" t="s">
        <v>1652</v>
      </c>
      <c r="H225" s="139"/>
      <c r="I225" s="204" t="s">
        <v>1644</v>
      </c>
      <c r="J225" s="85" t="s">
        <v>1653</v>
      </c>
      <c r="K225" s="252"/>
      <c r="L225" s="252" t="s">
        <v>1204</v>
      </c>
      <c r="M225" s="47" t="s">
        <v>294</v>
      </c>
      <c r="N225" s="47" t="s">
        <v>294</v>
      </c>
      <c r="O225" s="47" t="s">
        <v>85</v>
      </c>
      <c r="P225" s="475"/>
      <c r="Q225" s="475" t="s">
        <v>202</v>
      </c>
      <c r="R225" s="475" t="s">
        <v>290</v>
      </c>
      <c r="S225" s="737" t="s">
        <v>1657</v>
      </c>
      <c r="T225" s="463" t="s">
        <v>1002</v>
      </c>
      <c r="U225" s="475"/>
      <c r="V225" s="738"/>
      <c r="W225" s="58">
        <f t="shared" si="9"/>
        <v>14</v>
      </c>
      <c r="X225" s="166" t="s">
        <v>276</v>
      </c>
    </row>
    <row r="226">
      <c r="A226" s="246" t="s">
        <v>870</v>
      </c>
      <c r="B226" s="224"/>
      <c r="C226" s="224" t="s">
        <v>1658</v>
      </c>
      <c r="D226" s="225"/>
      <c r="E226" s="277"/>
      <c r="F226" s="277"/>
      <c r="G226" s="225"/>
      <c r="H226" s="225"/>
      <c r="I226" s="226"/>
      <c r="J226" s="424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7"/>
      <c r="W226" s="225"/>
    </row>
    <row r="227">
      <c r="A227" s="399">
        <v>1.0</v>
      </c>
      <c r="B227" s="211" t="s">
        <v>873</v>
      </c>
      <c r="C227" s="211" t="s">
        <v>807</v>
      </c>
      <c r="D227" s="167" t="s">
        <v>1659</v>
      </c>
      <c r="E227" s="167">
        <v>2019.0</v>
      </c>
      <c r="F227" s="167">
        <v>2019.0</v>
      </c>
      <c r="G227" s="214" t="s">
        <v>1660</v>
      </c>
      <c r="H227" s="211"/>
      <c r="I227" s="167" t="s">
        <v>809</v>
      </c>
      <c r="J227" s="170" t="s">
        <v>810</v>
      </c>
      <c r="K227" s="186"/>
      <c r="L227" s="186" t="s">
        <v>811</v>
      </c>
      <c r="M227" s="87" t="s">
        <v>63</v>
      </c>
      <c r="N227" s="145" t="s">
        <v>84</v>
      </c>
      <c r="O227" s="172" t="s">
        <v>132</v>
      </c>
      <c r="P227" s="485"/>
      <c r="Q227" s="545"/>
      <c r="R227" s="750"/>
      <c r="S227" s="750"/>
      <c r="T227" s="750"/>
      <c r="U227" s="183" t="s">
        <v>47</v>
      </c>
      <c r="V227" s="750"/>
      <c r="W227" s="58">
        <f t="shared" ref="W227:W232" si="10">IFERROR(IF(E227="","",YEAR(TODAY())-E227),"")</f>
        <v>7</v>
      </c>
      <c r="X227" s="166" t="s">
        <v>1661</v>
      </c>
    </row>
    <row r="228">
      <c r="A228" s="399">
        <v>2.0</v>
      </c>
      <c r="B228" s="211" t="s">
        <v>878</v>
      </c>
      <c r="C228" s="211" t="s">
        <v>880</v>
      </c>
      <c r="D228" s="167" t="s">
        <v>1662</v>
      </c>
      <c r="E228" s="755">
        <v>2019.0</v>
      </c>
      <c r="F228" s="167">
        <v>2012.0</v>
      </c>
      <c r="G228" s="214" t="s">
        <v>882</v>
      </c>
      <c r="H228" s="211"/>
      <c r="I228" s="167" t="s">
        <v>1663</v>
      </c>
      <c r="J228" s="334" t="s">
        <v>1631</v>
      </c>
      <c r="K228" s="186"/>
      <c r="L228" s="186" t="s">
        <v>1632</v>
      </c>
      <c r="M228" s="87" t="s">
        <v>63</v>
      </c>
      <c r="N228" s="145" t="s">
        <v>84</v>
      </c>
      <c r="O228" s="172" t="s">
        <v>132</v>
      </c>
      <c r="P228" s="485"/>
      <c r="Q228" s="545"/>
      <c r="R228" s="545"/>
      <c r="S228" s="750"/>
      <c r="T228" s="750"/>
      <c r="U228" s="183" t="s">
        <v>47</v>
      </c>
      <c r="V228" s="750"/>
      <c r="W228" s="58">
        <f t="shared" si="10"/>
        <v>7</v>
      </c>
      <c r="X228" s="166" t="s">
        <v>878</v>
      </c>
    </row>
    <row r="229">
      <c r="A229" s="399">
        <v>3.0</v>
      </c>
      <c r="B229" s="211" t="s">
        <v>873</v>
      </c>
      <c r="C229" s="211" t="s">
        <v>815</v>
      </c>
      <c r="D229" s="167" t="s">
        <v>1665</v>
      </c>
      <c r="E229" s="167">
        <v>2024.0</v>
      </c>
      <c r="F229" s="167">
        <v>2024.0</v>
      </c>
      <c r="G229" s="214" t="s">
        <v>1666</v>
      </c>
      <c r="H229" s="211"/>
      <c r="I229" s="167" t="s">
        <v>818</v>
      </c>
      <c r="J229" s="334" t="s">
        <v>819</v>
      </c>
      <c r="K229" s="186"/>
      <c r="L229" s="186" t="s">
        <v>820</v>
      </c>
      <c r="M229" s="87" t="s">
        <v>63</v>
      </c>
      <c r="N229" s="145" t="s">
        <v>84</v>
      </c>
      <c r="O229" s="172" t="s">
        <v>132</v>
      </c>
      <c r="P229" s="485"/>
      <c r="Q229" s="545"/>
      <c r="R229" s="545"/>
      <c r="S229" s="750"/>
      <c r="T229" s="750"/>
      <c r="U229" s="183"/>
      <c r="V229" s="750"/>
      <c r="W229" s="58">
        <f t="shared" si="10"/>
        <v>2</v>
      </c>
      <c r="X229" s="166" t="s">
        <v>1661</v>
      </c>
    </row>
    <row r="230">
      <c r="A230" s="399">
        <v>4.0</v>
      </c>
      <c r="B230" s="211" t="s">
        <v>878</v>
      </c>
      <c r="C230" s="211" t="s">
        <v>880</v>
      </c>
      <c r="D230" s="167" t="s">
        <v>1662</v>
      </c>
      <c r="E230" s="167">
        <v>2016.0</v>
      </c>
      <c r="F230" s="167">
        <v>2026.0</v>
      </c>
      <c r="G230" s="214" t="s">
        <v>893</v>
      </c>
      <c r="H230" s="211"/>
      <c r="I230" s="167" t="s">
        <v>1663</v>
      </c>
      <c r="J230" s="334" t="s">
        <v>1633</v>
      </c>
      <c r="K230" s="186"/>
      <c r="L230" s="186" t="s">
        <v>1634</v>
      </c>
      <c r="M230" s="87" t="s">
        <v>63</v>
      </c>
      <c r="N230" s="145" t="s">
        <v>84</v>
      </c>
      <c r="O230" s="172" t="s">
        <v>85</v>
      </c>
      <c r="P230" s="485"/>
      <c r="Q230" s="545"/>
      <c r="R230" s="545"/>
      <c r="S230" s="750"/>
      <c r="T230" s="750"/>
      <c r="U230" s="183"/>
      <c r="V230" s="750"/>
      <c r="W230" s="58">
        <f t="shared" si="10"/>
        <v>10</v>
      </c>
      <c r="X230" s="166" t="s">
        <v>878</v>
      </c>
    </row>
    <row r="231">
      <c r="A231" s="399">
        <v>5.0</v>
      </c>
      <c r="B231" s="211" t="s">
        <v>873</v>
      </c>
      <c r="C231" s="435" t="s">
        <v>896</v>
      </c>
      <c r="D231" s="436" t="s">
        <v>239</v>
      </c>
      <c r="E231" s="438">
        <v>2019.0</v>
      </c>
      <c r="F231" s="438">
        <v>2019.0</v>
      </c>
      <c r="G231" s="761" t="s">
        <v>1669</v>
      </c>
      <c r="H231" s="167"/>
      <c r="I231" s="167" t="s">
        <v>1671</v>
      </c>
      <c r="J231" s="334" t="s">
        <v>810</v>
      </c>
      <c r="K231" s="186"/>
      <c r="L231" s="186" t="s">
        <v>1672</v>
      </c>
      <c r="M231" s="87" t="s">
        <v>51</v>
      </c>
      <c r="N231" s="145" t="s">
        <v>84</v>
      </c>
      <c r="O231" s="172" t="s">
        <v>132</v>
      </c>
      <c r="P231" s="485"/>
      <c r="Q231" s="545"/>
      <c r="R231" s="545"/>
      <c r="S231" s="750"/>
      <c r="T231" s="750"/>
      <c r="U231" s="183"/>
      <c r="V231" s="750"/>
      <c r="W231" s="58">
        <f t="shared" si="10"/>
        <v>7</v>
      </c>
      <c r="X231" s="166" t="s">
        <v>1661</v>
      </c>
    </row>
    <row r="232">
      <c r="A232" s="399">
        <v>6.0</v>
      </c>
      <c r="B232" s="211" t="s">
        <v>878</v>
      </c>
      <c r="C232" s="165" t="s">
        <v>900</v>
      </c>
      <c r="D232" s="58" t="s">
        <v>239</v>
      </c>
      <c r="E232" s="439">
        <v>2019.0</v>
      </c>
      <c r="F232" s="439">
        <v>2019.0</v>
      </c>
      <c r="G232" s="762" t="s">
        <v>901</v>
      </c>
      <c r="H232" s="167"/>
      <c r="I232" s="167" t="s">
        <v>167</v>
      </c>
      <c r="J232" s="334" t="s">
        <v>167</v>
      </c>
      <c r="K232" s="186"/>
      <c r="L232" s="186" t="s">
        <v>167</v>
      </c>
      <c r="M232" s="87" t="s">
        <v>84</v>
      </c>
      <c r="N232" s="47" t="s">
        <v>84</v>
      </c>
      <c r="O232" s="259" t="s">
        <v>85</v>
      </c>
      <c r="P232" s="485"/>
      <c r="Q232" s="545"/>
      <c r="R232" s="545"/>
      <c r="S232" s="750"/>
      <c r="T232" s="750"/>
      <c r="U232" s="183"/>
      <c r="V232" s="750"/>
      <c r="W232" s="58">
        <f t="shared" si="10"/>
        <v>7</v>
      </c>
      <c r="X232" s="166" t="s">
        <v>1674</v>
      </c>
    </row>
    <row r="233">
      <c r="A233" s="246" t="s">
        <v>902</v>
      </c>
      <c r="B233" s="224"/>
      <c r="C233" s="224" t="s">
        <v>277</v>
      </c>
      <c r="D233" s="225"/>
      <c r="E233" s="277"/>
      <c r="F233" s="277"/>
      <c r="G233" s="225"/>
      <c r="H233" s="225"/>
      <c r="I233" s="225"/>
      <c r="J233" s="424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7"/>
      <c r="W233" s="225"/>
    </row>
    <row r="234">
      <c r="A234" s="399">
        <v>1.0</v>
      </c>
      <c r="B234" s="202" t="s">
        <v>277</v>
      </c>
      <c r="C234" s="202" t="s">
        <v>821</v>
      </c>
      <c r="D234" s="438" t="s">
        <v>239</v>
      </c>
      <c r="E234" s="438">
        <v>2019.0</v>
      </c>
      <c r="F234" s="438">
        <v>2019.0</v>
      </c>
      <c r="G234" s="761" t="s">
        <v>1675</v>
      </c>
      <c r="H234" s="167"/>
      <c r="I234" s="167" t="s">
        <v>823</v>
      </c>
      <c r="J234" s="334" t="s">
        <v>824</v>
      </c>
      <c r="K234" s="186"/>
      <c r="L234" s="186" t="s">
        <v>1679</v>
      </c>
      <c r="M234" s="87" t="s">
        <v>63</v>
      </c>
      <c r="N234" s="87" t="s">
        <v>1680</v>
      </c>
      <c r="O234" s="172" t="s">
        <v>132</v>
      </c>
      <c r="P234" s="485"/>
      <c r="Q234" s="545"/>
      <c r="R234" s="545"/>
      <c r="S234" s="750"/>
      <c r="T234" s="750"/>
      <c r="U234" s="183"/>
      <c r="V234" s="750"/>
      <c r="W234" s="58">
        <f t="shared" ref="W234:W241" si="11">IFERROR(IF(E234="","",YEAR(TODAY())-E234),"")</f>
        <v>7</v>
      </c>
      <c r="X234" s="166" t="s">
        <v>277</v>
      </c>
    </row>
    <row r="235">
      <c r="A235" s="399">
        <v>2.0</v>
      </c>
      <c r="B235" s="211" t="s">
        <v>277</v>
      </c>
      <c r="C235" s="211" t="s">
        <v>907</v>
      </c>
      <c r="D235" s="167" t="s">
        <v>242</v>
      </c>
      <c r="E235" s="167">
        <v>2007.0</v>
      </c>
      <c r="F235" s="167">
        <v>2007.0</v>
      </c>
      <c r="G235" s="214" t="s">
        <v>1683</v>
      </c>
      <c r="H235" s="167"/>
      <c r="I235" s="167"/>
      <c r="J235" s="204" t="s">
        <v>1685</v>
      </c>
      <c r="K235" s="213"/>
      <c r="L235" s="213" t="s">
        <v>167</v>
      </c>
      <c r="M235" s="184" t="s">
        <v>294</v>
      </c>
      <c r="N235" s="184" t="s">
        <v>294</v>
      </c>
      <c r="O235" s="172" t="s">
        <v>132</v>
      </c>
      <c r="P235" s="765"/>
      <c r="Q235" s="183"/>
      <c r="R235" s="183" t="s">
        <v>1642</v>
      </c>
      <c r="S235" s="766"/>
      <c r="T235" s="766"/>
      <c r="U235" s="183" t="s">
        <v>47</v>
      </c>
      <c r="V235" s="183"/>
      <c r="W235" s="58">
        <f t="shared" si="11"/>
        <v>19</v>
      </c>
      <c r="X235" s="166" t="s">
        <v>277</v>
      </c>
    </row>
    <row r="236">
      <c r="A236" s="399">
        <v>3.0</v>
      </c>
      <c r="B236" s="390" t="s">
        <v>277</v>
      </c>
      <c r="C236" s="390" t="s">
        <v>909</v>
      </c>
      <c r="D236" s="275" t="s">
        <v>835</v>
      </c>
      <c r="E236" s="273">
        <v>2019.0</v>
      </c>
      <c r="F236" s="273">
        <v>2019.0</v>
      </c>
      <c r="G236" s="121" t="s">
        <v>910</v>
      </c>
      <c r="H236" s="139"/>
      <c r="I236" s="139" t="s">
        <v>1687</v>
      </c>
      <c r="J236" s="320" t="s">
        <v>1688</v>
      </c>
      <c r="K236" s="603"/>
      <c r="L236" s="603" t="s">
        <v>1689</v>
      </c>
      <c r="M236" s="87" t="s">
        <v>51</v>
      </c>
      <c r="N236" s="259" t="s">
        <v>1690</v>
      </c>
      <c r="O236" s="184" t="s">
        <v>132</v>
      </c>
      <c r="P236" s="241"/>
      <c r="Q236" s="48"/>
      <c r="R236" s="48" t="s">
        <v>567</v>
      </c>
      <c r="S236" s="235" t="s">
        <v>1691</v>
      </c>
      <c r="T236" s="276"/>
      <c r="U236" s="276"/>
      <c r="V236" s="276"/>
      <c r="W236" s="58">
        <f t="shared" si="11"/>
        <v>7</v>
      </c>
      <c r="X236" s="166" t="s">
        <v>277</v>
      </c>
    </row>
    <row r="237">
      <c r="A237" s="399">
        <v>4.0</v>
      </c>
      <c r="B237" s="390" t="s">
        <v>277</v>
      </c>
      <c r="C237" s="390" t="s">
        <v>909</v>
      </c>
      <c r="D237" s="275" t="s">
        <v>835</v>
      </c>
      <c r="E237" s="273">
        <v>2019.0</v>
      </c>
      <c r="F237" s="273">
        <v>2019.0</v>
      </c>
      <c r="G237" s="600" t="s">
        <v>911</v>
      </c>
      <c r="H237" s="139"/>
      <c r="I237" s="139" t="s">
        <v>1687</v>
      </c>
      <c r="J237" s="320" t="s">
        <v>1692</v>
      </c>
      <c r="K237" s="603"/>
      <c r="L237" s="603" t="s">
        <v>1693</v>
      </c>
      <c r="M237" s="259" t="s">
        <v>51</v>
      </c>
      <c r="N237" s="145" t="s">
        <v>959</v>
      </c>
      <c r="O237" s="87" t="s">
        <v>132</v>
      </c>
      <c r="P237" s="475"/>
      <c r="Q237" s="235" t="s">
        <v>202</v>
      </c>
      <c r="R237" s="48" t="s">
        <v>567</v>
      </c>
      <c r="S237" s="53" t="s">
        <v>1694</v>
      </c>
      <c r="T237" s="53"/>
      <c r="U237" s="272"/>
      <c r="V237" s="37"/>
      <c r="W237" s="58">
        <f t="shared" si="11"/>
        <v>7</v>
      </c>
      <c r="X237" s="166" t="s">
        <v>277</v>
      </c>
    </row>
    <row r="238">
      <c r="A238" s="399">
        <v>5.0</v>
      </c>
      <c r="B238" s="390" t="s">
        <v>277</v>
      </c>
      <c r="C238" s="390" t="s">
        <v>909</v>
      </c>
      <c r="D238" s="275" t="s">
        <v>835</v>
      </c>
      <c r="E238" s="273">
        <v>2019.0</v>
      </c>
      <c r="F238" s="273">
        <v>2019.0</v>
      </c>
      <c r="G238" s="600" t="s">
        <v>913</v>
      </c>
      <c r="H238" s="139"/>
      <c r="I238" s="139" t="s">
        <v>1687</v>
      </c>
      <c r="J238" s="320" t="s">
        <v>1695</v>
      </c>
      <c r="K238" s="603"/>
      <c r="L238" s="603" t="s">
        <v>1696</v>
      </c>
      <c r="M238" s="259" t="s">
        <v>51</v>
      </c>
      <c r="N238" s="145" t="s">
        <v>419</v>
      </c>
      <c r="O238" s="87" t="s">
        <v>132</v>
      </c>
      <c r="P238" s="475"/>
      <c r="Q238" s="235" t="s">
        <v>202</v>
      </c>
      <c r="R238" s="48" t="s">
        <v>567</v>
      </c>
      <c r="S238" s="53" t="s">
        <v>1697</v>
      </c>
      <c r="T238" s="53"/>
      <c r="U238" s="272"/>
      <c r="V238" s="37"/>
      <c r="W238" s="58">
        <f t="shared" si="11"/>
        <v>7</v>
      </c>
      <c r="X238" s="166" t="s">
        <v>277</v>
      </c>
    </row>
    <row r="239">
      <c r="A239" s="399">
        <v>6.0</v>
      </c>
      <c r="B239" s="390" t="s">
        <v>277</v>
      </c>
      <c r="C239" s="390" t="s">
        <v>909</v>
      </c>
      <c r="D239" s="275" t="s">
        <v>835</v>
      </c>
      <c r="E239" s="273">
        <v>2019.0</v>
      </c>
      <c r="F239" s="273">
        <v>2019.0</v>
      </c>
      <c r="G239" s="600" t="s">
        <v>914</v>
      </c>
      <c r="H239" s="139"/>
      <c r="I239" s="139" t="s">
        <v>1687</v>
      </c>
      <c r="J239" s="320" t="s">
        <v>1698</v>
      </c>
      <c r="K239" s="603"/>
      <c r="L239" s="603" t="s">
        <v>1699</v>
      </c>
      <c r="M239" s="259" t="s">
        <v>51</v>
      </c>
      <c r="N239" s="47" t="s">
        <v>348</v>
      </c>
      <c r="O239" s="87" t="s">
        <v>132</v>
      </c>
      <c r="P239" s="475"/>
      <c r="Q239" s="235" t="s">
        <v>202</v>
      </c>
      <c r="R239" s="48" t="s">
        <v>567</v>
      </c>
      <c r="S239" s="53" t="s">
        <v>1700</v>
      </c>
      <c r="T239" s="53"/>
      <c r="U239" s="272"/>
      <c r="V239" s="37"/>
      <c r="W239" s="58">
        <f t="shared" si="11"/>
        <v>7</v>
      </c>
      <c r="X239" s="166" t="s">
        <v>277</v>
      </c>
    </row>
    <row r="240">
      <c r="A240" s="399">
        <v>7.0</v>
      </c>
      <c r="B240" s="772"/>
      <c r="C240" s="390" t="s">
        <v>1701</v>
      </c>
      <c r="D240" s="241" t="s">
        <v>242</v>
      </c>
      <c r="E240" s="48">
        <v>2023.0</v>
      </c>
      <c r="F240" s="48">
        <v>2023.0</v>
      </c>
      <c r="G240" s="440" t="s">
        <v>241</v>
      </c>
      <c r="H240" s="139"/>
      <c r="I240" s="139" t="s">
        <v>1703</v>
      </c>
      <c r="J240" s="320" t="s">
        <v>1704</v>
      </c>
      <c r="K240" s="603"/>
      <c r="L240" s="603" t="s">
        <v>1705</v>
      </c>
      <c r="M240" s="259" t="s">
        <v>51</v>
      </c>
      <c r="N240" s="145" t="s">
        <v>84</v>
      </c>
      <c r="O240" s="87" t="s">
        <v>1393</v>
      </c>
      <c r="P240" s="475"/>
      <c r="Q240" s="235" t="s">
        <v>202</v>
      </c>
      <c r="R240" s="463" t="s">
        <v>170</v>
      </c>
      <c r="S240" s="48" t="s">
        <v>1706</v>
      </c>
      <c r="T240" s="48" t="s">
        <v>1636</v>
      </c>
      <c r="U240" s="272"/>
      <c r="V240" s="37"/>
      <c r="W240" s="58">
        <f t="shared" si="11"/>
        <v>3</v>
      </c>
      <c r="X240" s="96" t="s">
        <v>142</v>
      </c>
    </row>
    <row r="241">
      <c r="A241" s="399">
        <v>8.0</v>
      </c>
      <c r="B241" s="772"/>
      <c r="C241" s="390" t="s">
        <v>1701</v>
      </c>
      <c r="D241" s="241" t="s">
        <v>242</v>
      </c>
      <c r="E241" s="48">
        <v>2023.0</v>
      </c>
      <c r="F241" s="48">
        <v>2023.0</v>
      </c>
      <c r="G241" s="440" t="s">
        <v>244</v>
      </c>
      <c r="H241" s="139"/>
      <c r="I241" s="139" t="s">
        <v>1703</v>
      </c>
      <c r="J241" s="320" t="s">
        <v>1707</v>
      </c>
      <c r="K241" s="603"/>
      <c r="L241" s="603" t="s">
        <v>1708</v>
      </c>
      <c r="M241" s="259" t="s">
        <v>51</v>
      </c>
      <c r="N241" s="145" t="s">
        <v>84</v>
      </c>
      <c r="O241" s="87" t="s">
        <v>1393</v>
      </c>
      <c r="P241" s="475"/>
      <c r="Q241" s="235" t="s">
        <v>202</v>
      </c>
      <c r="R241" s="463" t="s">
        <v>170</v>
      </c>
      <c r="S241" s="48" t="s">
        <v>1709</v>
      </c>
      <c r="T241" s="48" t="s">
        <v>1636</v>
      </c>
      <c r="U241" s="272"/>
      <c r="V241" s="37"/>
      <c r="W241" s="58">
        <f t="shared" si="11"/>
        <v>3</v>
      </c>
      <c r="X241" s="96" t="s">
        <v>142</v>
      </c>
    </row>
    <row r="242">
      <c r="A242" s="246" t="s">
        <v>915</v>
      </c>
      <c r="B242" s="224"/>
      <c r="C242" s="224" t="s">
        <v>278</v>
      </c>
      <c r="D242" s="225"/>
      <c r="E242" s="277"/>
      <c r="F242" s="277"/>
      <c r="G242" s="225"/>
      <c r="H242" s="225"/>
      <c r="I242" s="225"/>
      <c r="J242" s="424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7"/>
      <c r="W242" s="225"/>
    </row>
    <row r="243">
      <c r="A243" s="399">
        <v>1.0</v>
      </c>
      <c r="B243" s="165" t="s">
        <v>278</v>
      </c>
      <c r="C243" s="202" t="s">
        <v>827</v>
      </c>
      <c r="D243" s="439" t="s">
        <v>835</v>
      </c>
      <c r="E243" s="438">
        <v>2022.0</v>
      </c>
      <c r="F243" s="438">
        <v>2022.0</v>
      </c>
      <c r="G243" s="776" t="s">
        <v>1710</v>
      </c>
      <c r="H243" s="174"/>
      <c r="I243" s="174" t="s">
        <v>829</v>
      </c>
      <c r="J243" s="399" t="s">
        <v>830</v>
      </c>
      <c r="K243" s="171"/>
      <c r="L243" s="171" t="s">
        <v>831</v>
      </c>
      <c r="M243" s="87" t="s">
        <v>63</v>
      </c>
      <c r="N243" s="87" t="s">
        <v>373</v>
      </c>
      <c r="O243" s="172" t="s">
        <v>132</v>
      </c>
      <c r="P243" s="765"/>
      <c r="Q243" s="183"/>
      <c r="R243" s="183"/>
      <c r="S243" s="750"/>
      <c r="T243" s="750"/>
      <c r="U243" s="183"/>
      <c r="V243" s="750"/>
      <c r="W243" s="58">
        <f>IFERROR(IF(E243="","",YEAR(TODAY())-E243),"")</f>
        <v>4</v>
      </c>
      <c r="X243" s="96" t="s">
        <v>278</v>
      </c>
    </row>
    <row r="244">
      <c r="A244" s="246" t="s">
        <v>918</v>
      </c>
      <c r="B244" s="224"/>
      <c r="C244" s="224" t="s">
        <v>1714</v>
      </c>
      <c r="D244" s="225"/>
      <c r="E244" s="277"/>
      <c r="F244" s="277"/>
      <c r="G244" s="225"/>
      <c r="H244" s="225"/>
      <c r="I244" s="225"/>
      <c r="J244" s="424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7"/>
      <c r="W244" s="225"/>
      <c r="X244" s="96"/>
    </row>
    <row r="245">
      <c r="A245" s="399">
        <v>1.0</v>
      </c>
      <c r="B245" s="202" t="s">
        <v>920</v>
      </c>
      <c r="C245" s="435" t="s">
        <v>1715</v>
      </c>
      <c r="D245" s="438" t="s">
        <v>835</v>
      </c>
      <c r="E245" s="438">
        <v>2025.0</v>
      </c>
      <c r="F245" s="438">
        <v>2025.0</v>
      </c>
      <c r="G245" s="761" t="s">
        <v>922</v>
      </c>
      <c r="H245" s="167"/>
      <c r="I245" s="167" t="s">
        <v>1716</v>
      </c>
      <c r="J245" s="334" t="s">
        <v>1450</v>
      </c>
      <c r="K245" s="779"/>
      <c r="L245" s="779" t="s">
        <v>1717</v>
      </c>
      <c r="M245" s="185" t="s">
        <v>190</v>
      </c>
      <c r="N245" s="145" t="s">
        <v>84</v>
      </c>
      <c r="O245" s="172" t="s">
        <v>132</v>
      </c>
      <c r="P245" s="485"/>
      <c r="Q245" s="545"/>
      <c r="R245" s="545"/>
      <c r="S245" s="750"/>
      <c r="T245" s="750"/>
      <c r="U245" s="183"/>
      <c r="V245" s="750"/>
      <c r="W245" s="58">
        <f t="shared" ref="W245:W250" si="12">IFERROR(IF(E245="","",YEAR(TODAY())-E245),"")</f>
        <v>1</v>
      </c>
      <c r="X245" s="96" t="s">
        <v>1714</v>
      </c>
    </row>
    <row r="246">
      <c r="A246" s="399">
        <v>2.0</v>
      </c>
      <c r="B246" s="202" t="s">
        <v>920</v>
      </c>
      <c r="C246" s="435" t="s">
        <v>1715</v>
      </c>
      <c r="D246" s="438" t="s">
        <v>835</v>
      </c>
      <c r="E246" s="438">
        <v>2025.0</v>
      </c>
      <c r="F246" s="438">
        <v>2025.0</v>
      </c>
      <c r="G246" s="761" t="s">
        <v>923</v>
      </c>
      <c r="H246" s="167"/>
      <c r="I246" s="167" t="s">
        <v>1716</v>
      </c>
      <c r="J246" s="334" t="s">
        <v>1452</v>
      </c>
      <c r="K246" s="779" t="s">
        <v>1718</v>
      </c>
      <c r="L246" s="779" t="s">
        <v>1719</v>
      </c>
      <c r="M246" s="185" t="s">
        <v>190</v>
      </c>
      <c r="N246" s="145" t="s">
        <v>84</v>
      </c>
      <c r="O246" s="172" t="s">
        <v>132</v>
      </c>
      <c r="P246" s="485"/>
      <c r="Q246" s="545"/>
      <c r="R246" s="545"/>
      <c r="S246" s="750"/>
      <c r="T246" s="750"/>
      <c r="U246" s="183"/>
      <c r="V246" s="750"/>
      <c r="W246" s="58">
        <f t="shared" si="12"/>
        <v>1</v>
      </c>
      <c r="X246" s="96" t="s">
        <v>1714</v>
      </c>
    </row>
    <row r="247">
      <c r="A247" s="399">
        <v>3.0</v>
      </c>
      <c r="B247" s="202" t="s">
        <v>920</v>
      </c>
      <c r="C247" s="435" t="s">
        <v>1715</v>
      </c>
      <c r="D247" s="438" t="s">
        <v>835</v>
      </c>
      <c r="E247" s="438">
        <v>2025.0</v>
      </c>
      <c r="F247" s="438">
        <v>2025.0</v>
      </c>
      <c r="G247" s="788" t="s">
        <v>924</v>
      </c>
      <c r="H247" s="167"/>
      <c r="I247" s="167" t="s">
        <v>1716</v>
      </c>
      <c r="J247" s="334" t="s">
        <v>1456</v>
      </c>
      <c r="K247" s="779" t="s">
        <v>1721</v>
      </c>
      <c r="L247" s="779" t="s">
        <v>1722</v>
      </c>
      <c r="M247" s="185" t="s">
        <v>190</v>
      </c>
      <c r="N247" s="145" t="s">
        <v>84</v>
      </c>
      <c r="O247" s="172" t="s">
        <v>132</v>
      </c>
      <c r="P247" s="485"/>
      <c r="Q247" s="545"/>
      <c r="R247" s="545"/>
      <c r="S247" s="750"/>
      <c r="T247" s="750"/>
      <c r="U247" s="183"/>
      <c r="V247" s="750"/>
      <c r="W247" s="58">
        <f t="shared" si="12"/>
        <v>1</v>
      </c>
      <c r="X247" s="96" t="s">
        <v>1714</v>
      </c>
    </row>
    <row r="248">
      <c r="A248" s="399">
        <v>4.0</v>
      </c>
      <c r="B248" s="202" t="s">
        <v>920</v>
      </c>
      <c r="C248" s="435" t="s">
        <v>1715</v>
      </c>
      <c r="D248" s="438" t="s">
        <v>835</v>
      </c>
      <c r="E248" s="438">
        <v>2025.0</v>
      </c>
      <c r="F248" s="438">
        <v>2025.0</v>
      </c>
      <c r="G248" s="789" t="s">
        <v>925</v>
      </c>
      <c r="H248" s="167"/>
      <c r="I248" s="167" t="s">
        <v>1716</v>
      </c>
      <c r="J248" s="320" t="s">
        <v>1458</v>
      </c>
      <c r="K248" s="779" t="s">
        <v>1723</v>
      </c>
      <c r="L248" s="779" t="s">
        <v>1724</v>
      </c>
      <c r="M248" s="185" t="s">
        <v>190</v>
      </c>
      <c r="N248" s="145" t="s">
        <v>84</v>
      </c>
      <c r="O248" s="172" t="s">
        <v>132</v>
      </c>
      <c r="P248" s="485"/>
      <c r="Q248" s="545"/>
      <c r="R248" s="545"/>
      <c r="S248" s="791"/>
      <c r="T248" s="791"/>
      <c r="U248" s="792"/>
      <c r="V248" s="793"/>
      <c r="W248" s="58">
        <f t="shared" si="12"/>
        <v>1</v>
      </c>
      <c r="X248" s="96" t="s">
        <v>1714</v>
      </c>
    </row>
    <row r="249">
      <c r="A249" s="399">
        <v>5.0</v>
      </c>
      <c r="B249" s="435" t="s">
        <v>920</v>
      </c>
      <c r="C249" s="435" t="s">
        <v>1715</v>
      </c>
      <c r="D249" s="438" t="s">
        <v>835</v>
      </c>
      <c r="E249" s="438">
        <v>2025.0</v>
      </c>
      <c r="F249" s="438">
        <v>2025.0</v>
      </c>
      <c r="G249" s="789" t="s">
        <v>927</v>
      </c>
      <c r="H249" s="167"/>
      <c r="I249" s="167" t="s">
        <v>1716</v>
      </c>
      <c r="J249" s="320" t="s">
        <v>1458</v>
      </c>
      <c r="K249" s="779" t="s">
        <v>1726</v>
      </c>
      <c r="L249" s="779" t="s">
        <v>1727</v>
      </c>
      <c r="M249" s="185" t="s">
        <v>190</v>
      </c>
      <c r="N249" s="145" t="s">
        <v>84</v>
      </c>
      <c r="O249" s="172" t="s">
        <v>132</v>
      </c>
      <c r="P249" s="485"/>
      <c r="Q249" s="545"/>
      <c r="R249" s="545"/>
      <c r="S249" s="791"/>
      <c r="T249" s="791"/>
      <c r="U249" s="792"/>
      <c r="V249" s="793"/>
      <c r="W249" s="58">
        <f t="shared" si="12"/>
        <v>1</v>
      </c>
      <c r="X249" s="96" t="s">
        <v>1714</v>
      </c>
    </row>
    <row r="250">
      <c r="A250" s="399">
        <v>6.0</v>
      </c>
      <c r="B250" s="435" t="s">
        <v>920</v>
      </c>
      <c r="C250" s="435" t="s">
        <v>1715</v>
      </c>
      <c r="D250" s="438" t="s">
        <v>835</v>
      </c>
      <c r="E250" s="438">
        <v>2025.0</v>
      </c>
      <c r="F250" s="438">
        <v>2025.0</v>
      </c>
      <c r="G250" s="789" t="s">
        <v>928</v>
      </c>
      <c r="H250" s="167"/>
      <c r="I250" s="167" t="s">
        <v>1716</v>
      </c>
      <c r="J250" s="320" t="s">
        <v>1458</v>
      </c>
      <c r="K250" s="779" t="s">
        <v>1731</v>
      </c>
      <c r="L250" s="779" t="s">
        <v>1732</v>
      </c>
      <c r="M250" s="185" t="s">
        <v>190</v>
      </c>
      <c r="N250" s="145" t="s">
        <v>84</v>
      </c>
      <c r="O250" s="172" t="s">
        <v>132</v>
      </c>
      <c r="P250" s="485"/>
      <c r="Q250" s="545"/>
      <c r="R250" s="545"/>
      <c r="S250" s="791"/>
      <c r="T250" s="791"/>
      <c r="U250" s="792"/>
      <c r="V250" s="793"/>
      <c r="W250" s="58">
        <f t="shared" si="12"/>
        <v>1</v>
      </c>
      <c r="X250" s="96" t="s">
        <v>1714</v>
      </c>
    </row>
    <row r="251">
      <c r="A251" s="246" t="s">
        <v>929</v>
      </c>
      <c r="B251" s="224"/>
      <c r="C251" s="224" t="s">
        <v>1733</v>
      </c>
      <c r="D251" s="225"/>
      <c r="E251" s="277"/>
      <c r="F251" s="277"/>
      <c r="G251" s="225"/>
      <c r="H251" s="225"/>
      <c r="I251" s="225"/>
      <c r="J251" s="424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7"/>
      <c r="W251" s="225"/>
      <c r="X251" s="96"/>
    </row>
    <row r="252">
      <c r="A252" s="58">
        <v>1.0</v>
      </c>
      <c r="B252" s="442" t="s">
        <v>931</v>
      </c>
      <c r="C252" s="442" t="s">
        <v>1734</v>
      </c>
      <c r="D252" s="796" t="s">
        <v>239</v>
      </c>
      <c r="E252" s="446">
        <v>2024.0</v>
      </c>
      <c r="F252" s="446">
        <v>2024.0</v>
      </c>
      <c r="G252" s="798" t="s">
        <v>1737</v>
      </c>
      <c r="H252" s="447"/>
      <c r="I252" s="799" t="s">
        <v>837</v>
      </c>
      <c r="J252" s="406" t="s">
        <v>840</v>
      </c>
      <c r="K252" s="799"/>
      <c r="L252" s="799" t="s">
        <v>841</v>
      </c>
      <c r="M252" s="87" t="s">
        <v>63</v>
      </c>
      <c r="N252" s="145" t="s">
        <v>84</v>
      </c>
      <c r="O252" s="172" t="s">
        <v>132</v>
      </c>
      <c r="P252" s="800"/>
      <c r="Q252" s="447"/>
      <c r="R252" s="447"/>
      <c r="S252" s="801"/>
      <c r="T252" s="801"/>
      <c r="U252" s="802"/>
      <c r="V252" s="803"/>
      <c r="W252" s="58">
        <f t="shared" ref="W252:W258" si="13">IFERROR(IF(E252="","",YEAR(TODAY())-E252),"")</f>
        <v>2</v>
      </c>
      <c r="X252" s="96" t="s">
        <v>249</v>
      </c>
    </row>
    <row r="253">
      <c r="A253" s="58">
        <v>2.0</v>
      </c>
      <c r="B253" s="35" t="s">
        <v>931</v>
      </c>
      <c r="C253" s="35" t="s">
        <v>1739</v>
      </c>
      <c r="D253" s="804" t="s">
        <v>835</v>
      </c>
      <c r="E253" s="446">
        <v>2025.0</v>
      </c>
      <c r="F253" s="446">
        <v>2025.0</v>
      </c>
      <c r="G253" s="798" t="s">
        <v>938</v>
      </c>
      <c r="H253" s="447"/>
      <c r="I253" s="799" t="s">
        <v>837</v>
      </c>
      <c r="J253" s="406" t="s">
        <v>1468</v>
      </c>
      <c r="K253" s="779"/>
      <c r="L253" s="779" t="s">
        <v>1741</v>
      </c>
      <c r="M253" s="799" t="s">
        <v>190</v>
      </c>
      <c r="N253" s="145" t="s">
        <v>84</v>
      </c>
      <c r="O253" s="172" t="s">
        <v>132</v>
      </c>
      <c r="P253" s="800"/>
      <c r="Q253" s="447"/>
      <c r="R253" s="447"/>
      <c r="S253" s="447"/>
      <c r="T253" s="447"/>
      <c r="U253" s="809"/>
      <c r="V253" s="447"/>
      <c r="W253" s="58">
        <f t="shared" si="13"/>
        <v>1</v>
      </c>
      <c r="X253" s="96" t="s">
        <v>249</v>
      </c>
    </row>
    <row r="254">
      <c r="A254" s="58">
        <v>3.0</v>
      </c>
      <c r="B254" s="35" t="s">
        <v>931</v>
      </c>
      <c r="C254" s="35" t="s">
        <v>1739</v>
      </c>
      <c r="D254" s="804" t="s">
        <v>835</v>
      </c>
      <c r="E254" s="446">
        <v>2025.0</v>
      </c>
      <c r="F254" s="446">
        <v>2025.0</v>
      </c>
      <c r="G254" s="798" t="s">
        <v>939</v>
      </c>
      <c r="H254" s="447"/>
      <c r="I254" s="799" t="s">
        <v>837</v>
      </c>
      <c r="J254" s="406" t="s">
        <v>1471</v>
      </c>
      <c r="K254" s="779" t="s">
        <v>1751</v>
      </c>
      <c r="L254" s="779" t="s">
        <v>1752</v>
      </c>
      <c r="M254" s="799" t="s">
        <v>190</v>
      </c>
      <c r="N254" s="145" t="s">
        <v>84</v>
      </c>
      <c r="O254" s="172" t="s">
        <v>132</v>
      </c>
      <c r="P254" s="800"/>
      <c r="Q254" s="447"/>
      <c r="R254" s="447"/>
      <c r="S254" s="447"/>
      <c r="T254" s="447"/>
      <c r="U254" s="809"/>
      <c r="V254" s="447"/>
      <c r="W254" s="58">
        <f t="shared" si="13"/>
        <v>1</v>
      </c>
      <c r="X254" s="96" t="s">
        <v>249</v>
      </c>
    </row>
    <row r="255">
      <c r="A255" s="58">
        <v>4.0</v>
      </c>
      <c r="B255" s="35" t="s">
        <v>931</v>
      </c>
      <c r="C255" s="35" t="s">
        <v>1739</v>
      </c>
      <c r="D255" s="804" t="s">
        <v>835</v>
      </c>
      <c r="E255" s="446">
        <v>2025.0</v>
      </c>
      <c r="F255" s="446">
        <v>2025.0</v>
      </c>
      <c r="G255" s="812" t="s">
        <v>944</v>
      </c>
      <c r="H255" s="447"/>
      <c r="I255" s="799" t="s">
        <v>837</v>
      </c>
      <c r="J255" s="406" t="s">
        <v>1473</v>
      </c>
      <c r="K255" s="779"/>
      <c r="L255" s="779" t="s">
        <v>1757</v>
      </c>
      <c r="M255" s="799" t="s">
        <v>190</v>
      </c>
      <c r="N255" s="145" t="s">
        <v>84</v>
      </c>
      <c r="O255" s="172" t="s">
        <v>132</v>
      </c>
      <c r="P255" s="800"/>
      <c r="Q255" s="447"/>
      <c r="R255" s="447"/>
      <c r="S255" s="447"/>
      <c r="T255" s="447"/>
      <c r="U255" s="809"/>
      <c r="V255" s="447"/>
      <c r="W255" s="58">
        <f t="shared" si="13"/>
        <v>1</v>
      </c>
      <c r="X255" s="96" t="s">
        <v>249</v>
      </c>
    </row>
    <row r="256">
      <c r="A256" s="58">
        <v>5.0</v>
      </c>
      <c r="B256" s="35" t="s">
        <v>931</v>
      </c>
      <c r="C256" s="35" t="s">
        <v>1739</v>
      </c>
      <c r="D256" s="804" t="s">
        <v>835</v>
      </c>
      <c r="E256" s="446">
        <v>2025.0</v>
      </c>
      <c r="F256" s="446">
        <v>2025.0</v>
      </c>
      <c r="G256" s="813" t="s">
        <v>949</v>
      </c>
      <c r="H256" s="447"/>
      <c r="I256" s="799" t="s">
        <v>837</v>
      </c>
      <c r="J256" s="320" t="s">
        <v>1458</v>
      </c>
      <c r="K256" s="779" t="s">
        <v>1761</v>
      </c>
      <c r="L256" s="779" t="s">
        <v>1762</v>
      </c>
      <c r="M256" s="799" t="s">
        <v>190</v>
      </c>
      <c r="N256" s="145" t="s">
        <v>84</v>
      </c>
      <c r="O256" s="172" t="s">
        <v>132</v>
      </c>
      <c r="P256" s="800"/>
      <c r="Q256" s="447"/>
      <c r="R256" s="447"/>
      <c r="S256" s="801"/>
      <c r="T256" s="801"/>
      <c r="U256" s="802"/>
      <c r="V256" s="803"/>
      <c r="W256" s="58">
        <f t="shared" si="13"/>
        <v>1</v>
      </c>
      <c r="X256" s="96" t="s">
        <v>249</v>
      </c>
    </row>
    <row r="257">
      <c r="A257" s="58">
        <v>6.0</v>
      </c>
      <c r="B257" s="35" t="s">
        <v>931</v>
      </c>
      <c r="C257" s="35" t="s">
        <v>1765</v>
      </c>
      <c r="D257" s="804" t="s">
        <v>835</v>
      </c>
      <c r="E257" s="446">
        <v>2025.0</v>
      </c>
      <c r="F257" s="446">
        <v>2025.0</v>
      </c>
      <c r="G257" s="804" t="s">
        <v>1767</v>
      </c>
      <c r="H257" s="447"/>
      <c r="I257" s="73" t="s">
        <v>1768</v>
      </c>
      <c r="J257" s="320" t="s">
        <v>1458</v>
      </c>
      <c r="K257" s="779" t="s">
        <v>1770</v>
      </c>
      <c r="L257" s="779" t="s">
        <v>1771</v>
      </c>
      <c r="M257" s="799" t="s">
        <v>190</v>
      </c>
      <c r="N257" s="145" t="s">
        <v>84</v>
      </c>
      <c r="O257" s="172" t="s">
        <v>132</v>
      </c>
      <c r="P257" s="800"/>
      <c r="Q257" s="447"/>
      <c r="R257" s="447"/>
      <c r="S257" s="447"/>
      <c r="T257" s="447"/>
      <c r="U257" s="802"/>
      <c r="V257" s="803"/>
      <c r="W257" s="58">
        <f t="shared" si="13"/>
        <v>1</v>
      </c>
      <c r="X257" s="96" t="s">
        <v>249</v>
      </c>
    </row>
    <row r="258">
      <c r="A258" s="58">
        <v>7.0</v>
      </c>
      <c r="B258" s="35" t="s">
        <v>931</v>
      </c>
      <c r="C258" s="35" t="s">
        <v>1774</v>
      </c>
      <c r="D258" s="804" t="s">
        <v>835</v>
      </c>
      <c r="E258" s="446">
        <v>2025.0</v>
      </c>
      <c r="F258" s="446">
        <v>2025.0</v>
      </c>
      <c r="G258" s="779" t="s">
        <v>1776</v>
      </c>
      <c r="H258" s="447"/>
      <c r="I258" s="73" t="s">
        <v>1768</v>
      </c>
      <c r="J258" s="320" t="s">
        <v>1458</v>
      </c>
      <c r="K258" s="779" t="s">
        <v>1777</v>
      </c>
      <c r="L258" s="779" t="s">
        <v>1778</v>
      </c>
      <c r="M258" s="799" t="s">
        <v>190</v>
      </c>
      <c r="N258" s="145" t="s">
        <v>84</v>
      </c>
      <c r="O258" s="172" t="s">
        <v>132</v>
      </c>
      <c r="P258" s="800"/>
      <c r="Q258" s="447"/>
      <c r="R258" s="447"/>
      <c r="S258" s="447"/>
      <c r="T258" s="447"/>
      <c r="U258" s="802"/>
      <c r="V258" s="803"/>
      <c r="W258" s="58">
        <f t="shared" si="13"/>
        <v>1</v>
      </c>
      <c r="X258" s="96" t="s">
        <v>249</v>
      </c>
    </row>
    <row r="259">
      <c r="A259" s="246" t="s">
        <v>961</v>
      </c>
      <c r="B259" s="224"/>
      <c r="C259" s="224" t="s">
        <v>157</v>
      </c>
      <c r="D259" s="225"/>
      <c r="E259" s="246"/>
      <c r="F259" s="246"/>
      <c r="G259" s="226"/>
      <c r="H259" s="226"/>
      <c r="I259" s="226" t="s">
        <v>846</v>
      </c>
      <c r="J259" s="453"/>
      <c r="K259" s="226"/>
      <c r="L259" s="226"/>
      <c r="M259" s="226"/>
      <c r="N259" s="226"/>
      <c r="O259" s="225"/>
      <c r="P259" s="225"/>
      <c r="Q259" s="225"/>
      <c r="R259" s="225"/>
      <c r="S259" s="225"/>
      <c r="T259" s="225"/>
      <c r="U259" s="225"/>
      <c r="V259" s="227"/>
      <c r="W259" s="225"/>
      <c r="X259" s="96"/>
    </row>
    <row r="260">
      <c r="A260" s="58">
        <v>1.0</v>
      </c>
      <c r="B260" s="420" t="s">
        <v>962</v>
      </c>
      <c r="C260" s="454" t="s">
        <v>963</v>
      </c>
      <c r="D260" s="821" t="s">
        <v>1789</v>
      </c>
      <c r="E260" s="712">
        <v>2006.0</v>
      </c>
      <c r="F260" s="712">
        <v>2006.0</v>
      </c>
      <c r="G260" s="823" t="s">
        <v>1792</v>
      </c>
      <c r="H260" s="455"/>
      <c r="I260" s="455" t="s">
        <v>294</v>
      </c>
      <c r="J260" s="824" t="s">
        <v>1803</v>
      </c>
      <c r="K260" s="455"/>
      <c r="L260" s="455"/>
      <c r="M260" s="145" t="s">
        <v>294</v>
      </c>
      <c r="N260" s="145" t="s">
        <v>294</v>
      </c>
      <c r="O260" s="145" t="s">
        <v>132</v>
      </c>
      <c r="P260" s="48"/>
      <c r="Q260" s="48"/>
      <c r="R260" s="48" t="s">
        <v>294</v>
      </c>
      <c r="S260" s="825"/>
      <c r="T260" s="825"/>
      <c r="U260" s="48" t="s">
        <v>47</v>
      </c>
      <c r="V260" s="48"/>
      <c r="W260" s="58">
        <f t="shared" ref="W260:W268" si="14">IFERROR(IF(E260="","",YEAR(TODAY())-E260),"")</f>
        <v>20</v>
      </c>
      <c r="X260" s="96" t="s">
        <v>157</v>
      </c>
    </row>
    <row r="261">
      <c r="A261" s="58">
        <v>2.0</v>
      </c>
      <c r="B261" s="428" t="s">
        <v>962</v>
      </c>
      <c r="C261" s="428" t="s">
        <v>1814</v>
      </c>
      <c r="D261" s="460" t="s">
        <v>1816</v>
      </c>
      <c r="E261" s="471">
        <v>2021.0</v>
      </c>
      <c r="F261" s="471">
        <v>2021.0</v>
      </c>
      <c r="G261" s="826" t="s">
        <v>1818</v>
      </c>
      <c r="H261" s="458"/>
      <c r="I261" s="458" t="s">
        <v>290</v>
      </c>
      <c r="J261" s="827" t="s">
        <v>1828</v>
      </c>
      <c r="K261" s="458"/>
      <c r="L261" s="458"/>
      <c r="M261" s="259" t="s">
        <v>290</v>
      </c>
      <c r="N261" s="259" t="s">
        <v>298</v>
      </c>
      <c r="O261" s="259" t="s">
        <v>132</v>
      </c>
      <c r="P261" s="275"/>
      <c r="Q261" s="273"/>
      <c r="R261" s="273" t="s">
        <v>298</v>
      </c>
      <c r="S261" s="302"/>
      <c r="T261" s="302"/>
      <c r="U261" s="302"/>
      <c r="V261" s="302"/>
      <c r="W261" s="58">
        <f t="shared" si="14"/>
        <v>5</v>
      </c>
      <c r="X261" s="96" t="s">
        <v>157</v>
      </c>
    </row>
    <row r="262">
      <c r="A262" s="58">
        <v>3.0</v>
      </c>
      <c r="B262" s="428"/>
      <c r="C262" s="428" t="s">
        <v>1814</v>
      </c>
      <c r="D262" s="460" t="s">
        <v>1816</v>
      </c>
      <c r="E262" s="431">
        <v>2022.0</v>
      </c>
      <c r="F262" s="431">
        <v>2022.0</v>
      </c>
      <c r="G262" s="829" t="s">
        <v>1082</v>
      </c>
      <c r="H262" s="471"/>
      <c r="I262" s="471" t="s">
        <v>294</v>
      </c>
      <c r="J262" s="830" t="s">
        <v>1838</v>
      </c>
      <c r="K262" s="831"/>
      <c r="L262" s="832"/>
      <c r="M262" s="87" t="s">
        <v>1842</v>
      </c>
      <c r="N262" s="145" t="s">
        <v>294</v>
      </c>
      <c r="O262" s="182" t="s">
        <v>132</v>
      </c>
      <c r="P262" s="559"/>
      <c r="Q262" s="559"/>
      <c r="R262" s="559"/>
      <c r="S262" s="559"/>
      <c r="T262" s="559"/>
      <c r="U262" s="833"/>
      <c r="V262" s="834"/>
      <c r="W262" s="58">
        <f t="shared" si="14"/>
        <v>4</v>
      </c>
      <c r="X262" s="96" t="s">
        <v>157</v>
      </c>
    </row>
    <row r="263">
      <c r="A263" s="58">
        <v>4.0</v>
      </c>
      <c r="B263" s="428"/>
      <c r="C263" s="420" t="s">
        <v>1032</v>
      </c>
      <c r="D263" s="460" t="s">
        <v>1816</v>
      </c>
      <c r="E263" s="471">
        <v>2025.0</v>
      </c>
      <c r="F263" s="471">
        <v>2025.0</v>
      </c>
      <c r="G263" s="836" t="s">
        <v>1848</v>
      </c>
      <c r="H263" s="471"/>
      <c r="I263" s="471" t="s">
        <v>290</v>
      </c>
      <c r="J263" s="423" t="s">
        <v>1860</v>
      </c>
      <c r="K263" s="832"/>
      <c r="L263" s="832"/>
      <c r="M263" s="145" t="s">
        <v>290</v>
      </c>
      <c r="N263" s="259" t="s">
        <v>298</v>
      </c>
      <c r="O263" s="259" t="s">
        <v>132</v>
      </c>
      <c r="P263" s="837"/>
      <c r="Q263" s="559"/>
      <c r="R263" s="559"/>
      <c r="S263" s="559"/>
      <c r="T263" s="559"/>
      <c r="U263" s="559"/>
      <c r="V263" s="559"/>
      <c r="W263" s="58">
        <f t="shared" si="14"/>
        <v>1</v>
      </c>
      <c r="X263" s="96" t="s">
        <v>157</v>
      </c>
    </row>
    <row r="264">
      <c r="A264" s="58">
        <v>5.0</v>
      </c>
      <c r="B264" s="428"/>
      <c r="C264" s="420" t="s">
        <v>1032</v>
      </c>
      <c r="D264" s="460" t="s">
        <v>1816</v>
      </c>
      <c r="E264" s="471">
        <v>2025.0</v>
      </c>
      <c r="F264" s="471">
        <v>2025.0</v>
      </c>
      <c r="G264" s="836" t="s">
        <v>1861</v>
      </c>
      <c r="H264" s="471"/>
      <c r="I264" s="471" t="s">
        <v>290</v>
      </c>
      <c r="J264" s="423" t="s">
        <v>1862</v>
      </c>
      <c r="K264" s="832"/>
      <c r="L264" s="832"/>
      <c r="M264" s="145" t="s">
        <v>290</v>
      </c>
      <c r="N264" s="259" t="s">
        <v>298</v>
      </c>
      <c r="O264" s="259" t="s">
        <v>132</v>
      </c>
      <c r="P264" s="837"/>
      <c r="Q264" s="559"/>
      <c r="R264" s="559"/>
      <c r="S264" s="559"/>
      <c r="T264" s="559"/>
      <c r="U264" s="559"/>
      <c r="V264" s="559"/>
      <c r="W264" s="58">
        <f t="shared" si="14"/>
        <v>1</v>
      </c>
      <c r="X264" s="96" t="s">
        <v>157</v>
      </c>
    </row>
    <row r="265">
      <c r="A265" s="58">
        <v>6.0</v>
      </c>
      <c r="B265" s="428"/>
      <c r="C265" s="457" t="s">
        <v>887</v>
      </c>
      <c r="D265" s="460" t="s">
        <v>1816</v>
      </c>
      <c r="E265" s="712">
        <v>2022.0</v>
      </c>
      <c r="F265" s="712">
        <v>2022.0</v>
      </c>
      <c r="G265" s="838" t="s">
        <v>976</v>
      </c>
      <c r="H265" s="458"/>
      <c r="I265" s="460" t="s">
        <v>1520</v>
      </c>
      <c r="J265" s="830" t="s">
        <v>1521</v>
      </c>
      <c r="K265" s="460"/>
      <c r="L265" s="460"/>
      <c r="M265" s="87" t="s">
        <v>63</v>
      </c>
      <c r="N265" s="259" t="s">
        <v>202</v>
      </c>
      <c r="O265" s="259" t="s">
        <v>132</v>
      </c>
      <c r="P265" s="241"/>
      <c r="Q265" s="48"/>
      <c r="R265" s="48"/>
      <c r="S265" s="273"/>
      <c r="T265" s="273"/>
      <c r="U265" s="273"/>
      <c r="V265" s="273"/>
      <c r="W265" s="58">
        <f t="shared" si="14"/>
        <v>4</v>
      </c>
      <c r="X265" s="96" t="s">
        <v>157</v>
      </c>
    </row>
    <row r="266">
      <c r="A266" s="58">
        <v>7.0</v>
      </c>
      <c r="B266" s="428" t="s">
        <v>962</v>
      </c>
      <c r="C266" s="457" t="s">
        <v>887</v>
      </c>
      <c r="D266" s="460" t="s">
        <v>1816</v>
      </c>
      <c r="E266" s="712">
        <v>2022.0</v>
      </c>
      <c r="F266" s="712">
        <v>2022.0</v>
      </c>
      <c r="G266" s="838" t="s">
        <v>977</v>
      </c>
      <c r="H266" s="458"/>
      <c r="I266" s="460" t="s">
        <v>1520</v>
      </c>
      <c r="J266" s="830" t="s">
        <v>1524</v>
      </c>
      <c r="K266" s="460"/>
      <c r="L266" s="460"/>
      <c r="M266" s="87" t="s">
        <v>63</v>
      </c>
      <c r="N266" s="259" t="s">
        <v>202</v>
      </c>
      <c r="O266" s="259" t="s">
        <v>132</v>
      </c>
      <c r="P266" s="241"/>
      <c r="Q266" s="48"/>
      <c r="R266" s="48"/>
      <c r="S266" s="273"/>
      <c r="T266" s="273"/>
      <c r="U266" s="273"/>
      <c r="V266" s="273"/>
      <c r="W266" s="58">
        <f t="shared" si="14"/>
        <v>4</v>
      </c>
      <c r="X266" s="96" t="s">
        <v>157</v>
      </c>
    </row>
    <row r="267">
      <c r="A267" s="58">
        <v>8.0</v>
      </c>
      <c r="B267" s="428" t="s">
        <v>962</v>
      </c>
      <c r="C267" s="457" t="s">
        <v>887</v>
      </c>
      <c r="D267" s="460" t="s">
        <v>1816</v>
      </c>
      <c r="E267" s="712">
        <v>2022.0</v>
      </c>
      <c r="F267" s="712">
        <v>2022.0</v>
      </c>
      <c r="G267" s="838" t="s">
        <v>978</v>
      </c>
      <c r="H267" s="460"/>
      <c r="I267" s="840" t="s">
        <v>1867</v>
      </c>
      <c r="J267" s="830" t="s">
        <v>1507</v>
      </c>
      <c r="K267" s="460"/>
      <c r="L267" s="460"/>
      <c r="M267" s="259" t="s">
        <v>289</v>
      </c>
      <c r="N267" s="259" t="s">
        <v>202</v>
      </c>
      <c r="O267" s="259" t="s">
        <v>132</v>
      </c>
      <c r="P267" s="241"/>
      <c r="Q267" s="48"/>
      <c r="R267" s="48"/>
      <c r="S267" s="841"/>
      <c r="T267" s="841"/>
      <c r="U267" s="273"/>
      <c r="V267" s="273"/>
      <c r="W267" s="58">
        <f t="shared" si="14"/>
        <v>4</v>
      </c>
      <c r="X267" s="96" t="s">
        <v>157</v>
      </c>
    </row>
    <row r="268">
      <c r="A268" s="58">
        <v>9.0</v>
      </c>
      <c r="B268" s="428" t="s">
        <v>962</v>
      </c>
      <c r="C268" s="428" t="s">
        <v>887</v>
      </c>
      <c r="D268" s="460" t="s">
        <v>1816</v>
      </c>
      <c r="E268" s="431">
        <v>2022.0</v>
      </c>
      <c r="F268" s="431">
        <v>2022.0</v>
      </c>
      <c r="G268" s="844" t="s">
        <v>890</v>
      </c>
      <c r="H268" s="374"/>
      <c r="I268" s="460" t="s">
        <v>1520</v>
      </c>
      <c r="J268" s="845" t="s">
        <v>1869</v>
      </c>
      <c r="K268" s="458"/>
      <c r="L268" s="458"/>
      <c r="M268" s="87" t="s">
        <v>63</v>
      </c>
      <c r="N268" s="259" t="s">
        <v>202</v>
      </c>
      <c r="O268" s="87" t="s">
        <v>132</v>
      </c>
      <c r="P268" s="241"/>
      <c r="Q268" s="48"/>
      <c r="R268" s="48"/>
      <c r="S268" s="841"/>
      <c r="T268" s="841"/>
      <c r="U268" s="273"/>
      <c r="V268" s="273"/>
      <c r="W268" s="58">
        <f t="shared" si="14"/>
        <v>4</v>
      </c>
      <c r="X268" s="96" t="s">
        <v>157</v>
      </c>
    </row>
    <row r="269">
      <c r="A269" s="58">
        <v>10.0</v>
      </c>
      <c r="B269" s="772"/>
      <c r="C269" s="772" t="s">
        <v>1870</v>
      </c>
      <c r="D269" s="174" t="s">
        <v>1871</v>
      </c>
      <c r="E269" s="174">
        <v>2025.0</v>
      </c>
      <c r="F269" s="174">
        <v>2025.0</v>
      </c>
      <c r="G269" s="174" t="s">
        <v>1872</v>
      </c>
      <c r="H269" s="229"/>
      <c r="I269" s="174" t="s">
        <v>1508</v>
      </c>
      <c r="J269" s="845" t="s">
        <v>1873</v>
      </c>
      <c r="K269" s="846"/>
      <c r="L269" s="200"/>
      <c r="M269" s="174" t="s">
        <v>146</v>
      </c>
      <c r="N269" s="174" t="s">
        <v>146</v>
      </c>
      <c r="O269" s="182" t="s">
        <v>132</v>
      </c>
      <c r="P269" s="200"/>
      <c r="Q269" s="200"/>
      <c r="R269" s="174" t="s">
        <v>1875</v>
      </c>
      <c r="S269" s="200"/>
      <c r="T269" s="200"/>
      <c r="U269" s="200"/>
      <c r="V269" s="200"/>
      <c r="W269" s="200"/>
      <c r="X269" s="96" t="s">
        <v>157</v>
      </c>
    </row>
    <row r="270">
      <c r="A270" s="58">
        <v>11.0</v>
      </c>
      <c r="B270" s="428"/>
      <c r="C270" s="420" t="s">
        <v>1025</v>
      </c>
      <c r="D270" s="471" t="s">
        <v>1025</v>
      </c>
      <c r="E270" s="471">
        <v>2025.0</v>
      </c>
      <c r="F270" s="471">
        <v>2025.0</v>
      </c>
      <c r="G270" s="836" t="s">
        <v>1876</v>
      </c>
      <c r="H270" s="471"/>
      <c r="I270" s="471" t="s">
        <v>1545</v>
      </c>
      <c r="J270" s="423" t="s">
        <v>1878</v>
      </c>
      <c r="K270" s="832"/>
      <c r="L270" s="832"/>
      <c r="M270" s="259" t="s">
        <v>294</v>
      </c>
      <c r="N270" s="259" t="s">
        <v>294</v>
      </c>
      <c r="O270" s="259" t="s">
        <v>132</v>
      </c>
      <c r="P270" s="837"/>
      <c r="Q270" s="559"/>
      <c r="R270" s="559"/>
      <c r="S270" s="559"/>
      <c r="T270" s="559"/>
      <c r="U270" s="559"/>
      <c r="V270" s="559"/>
      <c r="W270" s="58">
        <f t="shared" ref="W270:W319" si="15">IFERROR(IF(E270="","",YEAR(TODAY())-E270),"")</f>
        <v>1</v>
      </c>
      <c r="X270" s="96" t="s">
        <v>157</v>
      </c>
    </row>
    <row r="271">
      <c r="A271" s="58">
        <v>12.0</v>
      </c>
      <c r="B271" s="428"/>
      <c r="C271" s="420" t="s">
        <v>1027</v>
      </c>
      <c r="D271" s="471" t="s">
        <v>835</v>
      </c>
      <c r="E271" s="471">
        <v>2025.0</v>
      </c>
      <c r="F271" s="471">
        <v>2025.0</v>
      </c>
      <c r="G271" s="461" t="s">
        <v>1880</v>
      </c>
      <c r="H271" s="471"/>
      <c r="I271" s="471" t="s">
        <v>1547</v>
      </c>
      <c r="J271" s="423" t="s">
        <v>1881</v>
      </c>
      <c r="K271" s="832"/>
      <c r="L271" s="832"/>
      <c r="M271" s="145" t="s">
        <v>146</v>
      </c>
      <c r="N271" s="145" t="s">
        <v>146</v>
      </c>
      <c r="O271" s="259" t="s">
        <v>132</v>
      </c>
      <c r="P271" s="837"/>
      <c r="Q271" s="559"/>
      <c r="R271" s="559"/>
      <c r="S271" s="559"/>
      <c r="T271" s="559"/>
      <c r="U271" s="559"/>
      <c r="V271" s="559"/>
      <c r="W271" s="58">
        <f t="shared" si="15"/>
        <v>1</v>
      </c>
      <c r="X271" s="96" t="s">
        <v>157</v>
      </c>
    </row>
    <row r="272">
      <c r="A272" s="58">
        <v>13.0</v>
      </c>
      <c r="B272" s="428"/>
      <c r="C272" s="420" t="s">
        <v>1027</v>
      </c>
      <c r="D272" s="471" t="s">
        <v>835</v>
      </c>
      <c r="E272" s="471">
        <v>2024.0</v>
      </c>
      <c r="F272" s="471">
        <v>2024.0</v>
      </c>
      <c r="G272" s="859" t="s">
        <v>1882</v>
      </c>
      <c r="H272" s="458"/>
      <c r="I272" s="429" t="s">
        <v>1883</v>
      </c>
      <c r="J272" s="423" t="s">
        <v>1884</v>
      </c>
      <c r="K272" s="460"/>
      <c r="L272" s="460"/>
      <c r="M272" s="259" t="s">
        <v>63</v>
      </c>
      <c r="N272" s="259" t="s">
        <v>202</v>
      </c>
      <c r="O272" s="259" t="s">
        <v>132</v>
      </c>
      <c r="P272" s="241"/>
      <c r="Q272" s="48" t="s">
        <v>298</v>
      </c>
      <c r="R272" s="48" t="s">
        <v>47</v>
      </c>
      <c r="S272" s="841"/>
      <c r="T272" s="841"/>
      <c r="U272" s="841"/>
      <c r="V272" s="841"/>
      <c r="W272" s="58">
        <f t="shared" si="15"/>
        <v>2</v>
      </c>
      <c r="X272" s="96" t="s">
        <v>157</v>
      </c>
    </row>
    <row r="273">
      <c r="A273" s="58">
        <v>14.0</v>
      </c>
      <c r="B273" s="428"/>
      <c r="C273" s="457" t="s">
        <v>1007</v>
      </c>
      <c r="D273" s="460" t="s">
        <v>1885</v>
      </c>
      <c r="E273" s="712">
        <v>2022.0</v>
      </c>
      <c r="F273" s="712">
        <v>2022.0</v>
      </c>
      <c r="G273" s="826" t="s">
        <v>1886</v>
      </c>
      <c r="H273" s="458"/>
      <c r="I273" s="840" t="s">
        <v>1887</v>
      </c>
      <c r="J273" s="862" t="s">
        <v>1512</v>
      </c>
      <c r="K273" s="460"/>
      <c r="L273" s="460"/>
      <c r="M273" s="259" t="s">
        <v>289</v>
      </c>
      <c r="N273" s="259" t="s">
        <v>202</v>
      </c>
      <c r="O273" s="87" t="s">
        <v>132</v>
      </c>
      <c r="P273" s="241"/>
      <c r="Q273" s="48"/>
      <c r="R273" s="48"/>
      <c r="S273" s="841"/>
      <c r="T273" s="841"/>
      <c r="U273" s="841"/>
      <c r="V273" s="841"/>
      <c r="W273" s="58">
        <f t="shared" si="15"/>
        <v>4</v>
      </c>
      <c r="X273" s="96" t="s">
        <v>157</v>
      </c>
    </row>
    <row r="274">
      <c r="A274" s="58">
        <v>15.0</v>
      </c>
      <c r="B274" s="428"/>
      <c r="C274" s="428" t="s">
        <v>1009</v>
      </c>
      <c r="D274" s="460" t="s">
        <v>1816</v>
      </c>
      <c r="E274" s="712">
        <v>2006.0</v>
      </c>
      <c r="F274" s="712">
        <v>2006.0</v>
      </c>
      <c r="G274" s="826" t="s">
        <v>1888</v>
      </c>
      <c r="H274" s="458"/>
      <c r="I274" s="840" t="s">
        <v>1887</v>
      </c>
      <c r="J274" s="862" t="s">
        <v>1513</v>
      </c>
      <c r="K274" s="460"/>
      <c r="L274" s="460"/>
      <c r="M274" s="259" t="s">
        <v>289</v>
      </c>
      <c r="N274" s="259" t="s">
        <v>202</v>
      </c>
      <c r="O274" s="87" t="s">
        <v>132</v>
      </c>
      <c r="P274" s="241"/>
      <c r="Q274" s="48" t="s">
        <v>294</v>
      </c>
      <c r="R274" s="48" t="s">
        <v>1890</v>
      </c>
      <c r="S274" s="48"/>
      <c r="T274" s="48"/>
      <c r="U274" s="48" t="s">
        <v>47</v>
      </c>
      <c r="V274" s="48"/>
      <c r="W274" s="58">
        <f t="shared" si="15"/>
        <v>20</v>
      </c>
      <c r="X274" s="96" t="s">
        <v>157</v>
      </c>
    </row>
    <row r="275">
      <c r="A275" s="58">
        <v>16.0</v>
      </c>
      <c r="B275" s="428"/>
      <c r="C275" s="457" t="s">
        <v>1012</v>
      </c>
      <c r="D275" s="460" t="s">
        <v>242</v>
      </c>
      <c r="E275" s="471">
        <v>2005.0</v>
      </c>
      <c r="F275" s="471">
        <v>2005.0</v>
      </c>
      <c r="G275" s="460" t="s">
        <v>1891</v>
      </c>
      <c r="H275" s="458"/>
      <c r="I275" s="840" t="s">
        <v>1887</v>
      </c>
      <c r="J275" s="827" t="s">
        <v>1893</v>
      </c>
      <c r="K275" s="460"/>
      <c r="L275" s="460"/>
      <c r="M275" s="259" t="s">
        <v>294</v>
      </c>
      <c r="N275" s="259" t="s">
        <v>202</v>
      </c>
      <c r="O275" s="87" t="s">
        <v>132</v>
      </c>
      <c r="P275" s="241"/>
      <c r="Q275" s="48" t="s">
        <v>1894</v>
      </c>
      <c r="R275" s="48" t="s">
        <v>1642</v>
      </c>
      <c r="S275" s="868"/>
      <c r="T275" s="868"/>
      <c r="U275" s="48" t="s">
        <v>47</v>
      </c>
      <c r="V275" s="48"/>
      <c r="W275" s="58">
        <f t="shared" si="15"/>
        <v>21</v>
      </c>
      <c r="X275" s="96" t="s">
        <v>157</v>
      </c>
    </row>
    <row r="276">
      <c r="A276" s="58">
        <v>17.0</v>
      </c>
      <c r="B276" s="428"/>
      <c r="C276" s="428" t="s">
        <v>1015</v>
      </c>
      <c r="D276" s="460" t="s">
        <v>1885</v>
      </c>
      <c r="E276" s="509">
        <v>2022.0</v>
      </c>
      <c r="F276" s="509">
        <v>2022.0</v>
      </c>
      <c r="G276" s="826" t="s">
        <v>1895</v>
      </c>
      <c r="H276" s="468"/>
      <c r="I276" s="840" t="s">
        <v>1887</v>
      </c>
      <c r="J276" s="862" t="s">
        <v>1593</v>
      </c>
      <c r="K276" s="460"/>
      <c r="L276" s="460"/>
      <c r="M276" s="87" t="s">
        <v>63</v>
      </c>
      <c r="N276" s="259" t="s">
        <v>202</v>
      </c>
      <c r="O276" s="87" t="s">
        <v>132</v>
      </c>
      <c r="P276" s="874"/>
      <c r="Q276" s="37"/>
      <c r="R276" s="48" t="s">
        <v>1642</v>
      </c>
      <c r="S276" s="559"/>
      <c r="T276" s="559"/>
      <c r="U276" s="273" t="s">
        <v>47</v>
      </c>
      <c r="V276" s="559"/>
      <c r="W276" s="58">
        <f t="shared" si="15"/>
        <v>4</v>
      </c>
      <c r="X276" s="96" t="s">
        <v>157</v>
      </c>
    </row>
    <row r="277">
      <c r="A277" s="58">
        <v>18.0</v>
      </c>
      <c r="B277" s="428" t="s">
        <v>981</v>
      </c>
      <c r="C277" s="457" t="s">
        <v>850</v>
      </c>
      <c r="D277" s="460" t="s">
        <v>835</v>
      </c>
      <c r="E277" s="712">
        <v>2018.0</v>
      </c>
      <c r="F277" s="712">
        <v>2018.0</v>
      </c>
      <c r="G277" s="826" t="s">
        <v>1897</v>
      </c>
      <c r="H277" s="458"/>
      <c r="I277" s="876" t="s">
        <v>1496</v>
      </c>
      <c r="J277" s="827" t="s">
        <v>1509</v>
      </c>
      <c r="K277" s="458"/>
      <c r="L277" s="458"/>
      <c r="M277" s="259" t="s">
        <v>289</v>
      </c>
      <c r="N277" s="259" t="s">
        <v>202</v>
      </c>
      <c r="O277" s="259" t="s">
        <v>132</v>
      </c>
      <c r="P277" s="275"/>
      <c r="Q277" s="273"/>
      <c r="R277" s="273" t="s">
        <v>298</v>
      </c>
      <c r="S277" s="841"/>
      <c r="T277" s="841"/>
      <c r="U277" s="273" t="s">
        <v>47</v>
      </c>
      <c r="V277" s="273"/>
      <c r="W277" s="58">
        <f t="shared" si="15"/>
        <v>8</v>
      </c>
      <c r="X277" s="96" t="s">
        <v>157</v>
      </c>
    </row>
    <row r="278">
      <c r="A278" s="58">
        <v>19.0</v>
      </c>
      <c r="B278" s="428" t="s">
        <v>981</v>
      </c>
      <c r="C278" s="457" t="s">
        <v>850</v>
      </c>
      <c r="D278" s="460" t="s">
        <v>835</v>
      </c>
      <c r="E278" s="712">
        <v>2018.0</v>
      </c>
      <c r="F278" s="712">
        <v>2018.0</v>
      </c>
      <c r="G278" s="826" t="s">
        <v>1902</v>
      </c>
      <c r="H278" s="458"/>
      <c r="I278" s="460" t="s">
        <v>1887</v>
      </c>
      <c r="J278" s="331" t="s">
        <v>1908</v>
      </c>
      <c r="K278" s="460"/>
      <c r="L278" s="460" t="s">
        <v>167</v>
      </c>
      <c r="M278" s="259" t="s">
        <v>1037</v>
      </c>
      <c r="N278" s="259" t="s">
        <v>1037</v>
      </c>
      <c r="O278" s="259" t="s">
        <v>132</v>
      </c>
      <c r="P278" s="275"/>
      <c r="Q278" s="273"/>
      <c r="R278" s="273" t="s">
        <v>298</v>
      </c>
      <c r="S278" s="841"/>
      <c r="T278" s="841"/>
      <c r="U278" s="273" t="s">
        <v>47</v>
      </c>
      <c r="V278" s="273"/>
      <c r="W278" s="58">
        <f t="shared" si="15"/>
        <v>8</v>
      </c>
      <c r="X278" s="96" t="s">
        <v>157</v>
      </c>
    </row>
    <row r="279">
      <c r="A279" s="58">
        <v>20.0</v>
      </c>
      <c r="B279" s="428" t="s">
        <v>981</v>
      </c>
      <c r="C279" s="457" t="s">
        <v>850</v>
      </c>
      <c r="D279" s="460" t="s">
        <v>835</v>
      </c>
      <c r="E279" s="712">
        <v>2016.0</v>
      </c>
      <c r="F279" s="712">
        <v>2016.0</v>
      </c>
      <c r="G279" s="826" t="s">
        <v>1910</v>
      </c>
      <c r="H279" s="458"/>
      <c r="I279" s="460" t="s">
        <v>1887</v>
      </c>
      <c r="J279" s="827" t="s">
        <v>1911</v>
      </c>
      <c r="K279" s="460"/>
      <c r="L279" s="460" t="s">
        <v>167</v>
      </c>
      <c r="M279" s="259" t="s">
        <v>1037</v>
      </c>
      <c r="N279" s="259" t="s">
        <v>1037</v>
      </c>
      <c r="O279" s="259" t="s">
        <v>132</v>
      </c>
      <c r="P279" s="275"/>
      <c r="Q279" s="273"/>
      <c r="R279" s="273" t="s">
        <v>1642</v>
      </c>
      <c r="S279" s="882"/>
      <c r="T279" s="882"/>
      <c r="U279" s="273" t="s">
        <v>47</v>
      </c>
      <c r="V279" s="273"/>
      <c r="W279" s="58">
        <f t="shared" si="15"/>
        <v>10</v>
      </c>
      <c r="X279" s="96" t="s">
        <v>157</v>
      </c>
    </row>
    <row r="280">
      <c r="A280" s="58">
        <v>21.0</v>
      </c>
      <c r="B280" s="428" t="s">
        <v>981</v>
      </c>
      <c r="C280" s="457" t="s">
        <v>850</v>
      </c>
      <c r="D280" s="460" t="s">
        <v>835</v>
      </c>
      <c r="E280" s="458">
        <v>2024.0</v>
      </c>
      <c r="F280" s="458">
        <v>2024.0</v>
      </c>
      <c r="G280" s="838" t="s">
        <v>852</v>
      </c>
      <c r="H280" s="458"/>
      <c r="I280" s="460" t="s">
        <v>854</v>
      </c>
      <c r="J280" s="827" t="s">
        <v>855</v>
      </c>
      <c r="K280" s="458"/>
      <c r="L280" s="458"/>
      <c r="M280" s="87" t="s">
        <v>63</v>
      </c>
      <c r="N280" s="259" t="s">
        <v>202</v>
      </c>
      <c r="O280" s="259" t="s">
        <v>132</v>
      </c>
      <c r="P280" s="275"/>
      <c r="Q280" s="273"/>
      <c r="R280" s="273"/>
      <c r="S280" s="882"/>
      <c r="T280" s="882"/>
      <c r="U280" s="273"/>
      <c r="V280" s="273"/>
      <c r="W280" s="58">
        <f t="shared" si="15"/>
        <v>2</v>
      </c>
      <c r="X280" s="96" t="s">
        <v>157</v>
      </c>
    </row>
    <row r="281">
      <c r="A281" s="58">
        <v>22.0</v>
      </c>
      <c r="B281" s="428" t="s">
        <v>981</v>
      </c>
      <c r="C281" s="457" t="s">
        <v>850</v>
      </c>
      <c r="D281" s="460" t="s">
        <v>835</v>
      </c>
      <c r="E281" s="458">
        <v>2024.0</v>
      </c>
      <c r="F281" s="458">
        <v>2024.0</v>
      </c>
      <c r="G281" s="838" t="s">
        <v>994</v>
      </c>
      <c r="H281" s="458"/>
      <c r="I281" s="460"/>
      <c r="J281" s="827" t="s">
        <v>1916</v>
      </c>
      <c r="K281" s="458"/>
      <c r="L281" s="458"/>
      <c r="M281" s="87" t="s">
        <v>63</v>
      </c>
      <c r="N281" s="259" t="s">
        <v>202</v>
      </c>
      <c r="O281" s="259" t="s">
        <v>132</v>
      </c>
      <c r="P281" s="275"/>
      <c r="Q281" s="273"/>
      <c r="R281" s="273"/>
      <c r="S281" s="882"/>
      <c r="T281" s="882"/>
      <c r="U281" s="273"/>
      <c r="V281" s="273"/>
      <c r="W281" s="58">
        <f t="shared" si="15"/>
        <v>2</v>
      </c>
      <c r="X281" s="96" t="s">
        <v>157</v>
      </c>
    </row>
    <row r="282">
      <c r="A282" s="58">
        <v>23.0</v>
      </c>
      <c r="B282" s="428" t="s">
        <v>981</v>
      </c>
      <c r="C282" s="457" t="s">
        <v>850</v>
      </c>
      <c r="D282" s="460" t="s">
        <v>835</v>
      </c>
      <c r="E282" s="458">
        <v>2024.0</v>
      </c>
      <c r="F282" s="458">
        <v>2024.0</v>
      </c>
      <c r="G282" s="838" t="s">
        <v>858</v>
      </c>
      <c r="H282" s="458"/>
      <c r="I282" s="460" t="s">
        <v>859</v>
      </c>
      <c r="J282" s="827" t="s">
        <v>860</v>
      </c>
      <c r="K282" s="458"/>
      <c r="L282" s="458"/>
      <c r="M282" s="87" t="s">
        <v>63</v>
      </c>
      <c r="N282" s="259" t="s">
        <v>202</v>
      </c>
      <c r="O282" s="259" t="s">
        <v>132</v>
      </c>
      <c r="P282" s="275"/>
      <c r="Q282" s="273"/>
      <c r="R282" s="273"/>
      <c r="S282" s="882"/>
      <c r="T282" s="882"/>
      <c r="U282" s="273"/>
      <c r="V282" s="273"/>
      <c r="W282" s="58">
        <f t="shared" si="15"/>
        <v>2</v>
      </c>
      <c r="X282" s="96" t="s">
        <v>157</v>
      </c>
    </row>
    <row r="283">
      <c r="A283" s="58">
        <v>24.0</v>
      </c>
      <c r="B283" s="428" t="s">
        <v>981</v>
      </c>
      <c r="C283" s="457" t="s">
        <v>850</v>
      </c>
      <c r="D283" s="460" t="s">
        <v>835</v>
      </c>
      <c r="E283" s="458">
        <v>2024.0</v>
      </c>
      <c r="F283" s="458">
        <v>2024.0</v>
      </c>
      <c r="G283" s="838" t="s">
        <v>995</v>
      </c>
      <c r="H283" s="458"/>
      <c r="I283" s="460" t="s">
        <v>1919</v>
      </c>
      <c r="J283" s="827" t="s">
        <v>1432</v>
      </c>
      <c r="K283" s="458"/>
      <c r="L283" s="458"/>
      <c r="M283" s="259" t="s">
        <v>166</v>
      </c>
      <c r="N283" s="259" t="s">
        <v>202</v>
      </c>
      <c r="O283" s="259" t="s">
        <v>132</v>
      </c>
      <c r="P283" s="275"/>
      <c r="Q283" s="273"/>
      <c r="R283" s="273"/>
      <c r="S283" s="841"/>
      <c r="T283" s="841"/>
      <c r="U283" s="273"/>
      <c r="V283" s="273"/>
      <c r="W283" s="58">
        <f t="shared" si="15"/>
        <v>2</v>
      </c>
      <c r="X283" s="96" t="s">
        <v>157</v>
      </c>
    </row>
    <row r="284">
      <c r="A284" s="58">
        <v>25.0</v>
      </c>
      <c r="B284" s="428" t="s">
        <v>981</v>
      </c>
      <c r="C284" s="457" t="s">
        <v>850</v>
      </c>
      <c r="D284" s="460" t="s">
        <v>835</v>
      </c>
      <c r="E284" s="458">
        <v>2024.0</v>
      </c>
      <c r="F284" s="458">
        <v>2024.0</v>
      </c>
      <c r="G284" s="838" t="s">
        <v>997</v>
      </c>
      <c r="H284" s="460"/>
      <c r="I284" s="460" t="s">
        <v>1920</v>
      </c>
      <c r="J284" s="830" t="s">
        <v>1921</v>
      </c>
      <c r="K284" s="460"/>
      <c r="L284" s="460"/>
      <c r="M284" s="87" t="s">
        <v>190</v>
      </c>
      <c r="N284" s="259" t="s">
        <v>1922</v>
      </c>
      <c r="O284" s="259" t="s">
        <v>132</v>
      </c>
      <c r="P284" s="275"/>
      <c r="Q284" s="273"/>
      <c r="R284" s="273"/>
      <c r="S284" s="841"/>
      <c r="T284" s="841"/>
      <c r="U284" s="273"/>
      <c r="V284" s="273"/>
      <c r="W284" s="58">
        <f t="shared" si="15"/>
        <v>2</v>
      </c>
      <c r="X284" s="96" t="s">
        <v>157</v>
      </c>
    </row>
    <row r="285">
      <c r="A285" s="58">
        <v>26.0</v>
      </c>
      <c r="B285" s="428" t="s">
        <v>981</v>
      </c>
      <c r="C285" s="457" t="s">
        <v>850</v>
      </c>
      <c r="D285" s="460" t="s">
        <v>835</v>
      </c>
      <c r="E285" s="458">
        <v>2024.0</v>
      </c>
      <c r="F285" s="458">
        <v>2024.0</v>
      </c>
      <c r="G285" s="826" t="s">
        <v>998</v>
      </c>
      <c r="H285" s="460"/>
      <c r="I285" s="460" t="s">
        <v>1923</v>
      </c>
      <c r="J285" s="830" t="s">
        <v>864</v>
      </c>
      <c r="K285" s="460"/>
      <c r="L285" s="460"/>
      <c r="M285" s="87" t="s">
        <v>190</v>
      </c>
      <c r="N285" s="259" t="s">
        <v>202</v>
      </c>
      <c r="O285" s="259" t="s">
        <v>132</v>
      </c>
      <c r="P285" s="275"/>
      <c r="Q285" s="273"/>
      <c r="R285" s="273"/>
      <c r="S285" s="841"/>
      <c r="T285" s="841"/>
      <c r="U285" s="273"/>
      <c r="V285" s="273"/>
      <c r="W285" s="58">
        <f t="shared" si="15"/>
        <v>2</v>
      </c>
      <c r="X285" s="96" t="s">
        <v>157</v>
      </c>
    </row>
    <row r="286" ht="15.0" customHeight="1">
      <c r="A286" s="58">
        <v>27.0</v>
      </c>
      <c r="B286" s="428" t="s">
        <v>981</v>
      </c>
      <c r="C286" s="428" t="s">
        <v>850</v>
      </c>
      <c r="D286" s="460" t="s">
        <v>835</v>
      </c>
      <c r="E286" s="460">
        <v>2025.0</v>
      </c>
      <c r="F286" s="460">
        <v>2025.0</v>
      </c>
      <c r="G286" s="826" t="s">
        <v>1925</v>
      </c>
      <c r="H286" s="460"/>
      <c r="I286" s="460"/>
      <c r="J286" s="830" t="s">
        <v>864</v>
      </c>
      <c r="K286" s="460"/>
      <c r="L286" s="460"/>
      <c r="M286" s="87" t="s">
        <v>63</v>
      </c>
      <c r="N286" s="259" t="s">
        <v>202</v>
      </c>
      <c r="O286" s="259" t="s">
        <v>132</v>
      </c>
      <c r="P286" s="275"/>
      <c r="Q286" s="273"/>
      <c r="R286" s="273"/>
      <c r="S286" s="841"/>
      <c r="T286" s="841"/>
      <c r="U286" s="273"/>
      <c r="V286" s="273"/>
      <c r="W286" s="58">
        <f t="shared" si="15"/>
        <v>1</v>
      </c>
      <c r="X286" s="96" t="s">
        <v>157</v>
      </c>
    </row>
    <row r="287" ht="15.0" customHeight="1">
      <c r="A287" s="58">
        <v>28.0</v>
      </c>
      <c r="B287" s="428" t="s">
        <v>981</v>
      </c>
      <c r="C287" s="428" t="s">
        <v>850</v>
      </c>
      <c r="D287" s="460" t="s">
        <v>835</v>
      </c>
      <c r="E287" s="460">
        <v>2025.0</v>
      </c>
      <c r="F287" s="460">
        <v>2025.0</v>
      </c>
      <c r="G287" s="826" t="s">
        <v>1926</v>
      </c>
      <c r="H287" s="460"/>
      <c r="I287" s="460" t="s">
        <v>866</v>
      </c>
      <c r="J287" s="830" t="s">
        <v>867</v>
      </c>
      <c r="K287" s="460"/>
      <c r="L287" s="460"/>
      <c r="M287" s="87" t="s">
        <v>63</v>
      </c>
      <c r="N287" s="259" t="s">
        <v>202</v>
      </c>
      <c r="O287" s="259" t="s">
        <v>132</v>
      </c>
      <c r="P287" s="275"/>
      <c r="Q287" s="273"/>
      <c r="R287" s="273"/>
      <c r="S287" s="841"/>
      <c r="T287" s="841"/>
      <c r="U287" s="273"/>
      <c r="V287" s="273"/>
      <c r="W287" s="58">
        <f t="shared" si="15"/>
        <v>1</v>
      </c>
      <c r="X287" s="96" t="s">
        <v>157</v>
      </c>
    </row>
    <row r="288" ht="15.0" customHeight="1">
      <c r="A288" s="58">
        <v>29.0</v>
      </c>
      <c r="B288" s="428" t="s">
        <v>981</v>
      </c>
      <c r="C288" s="457" t="s">
        <v>850</v>
      </c>
      <c r="D288" s="460" t="s">
        <v>835</v>
      </c>
      <c r="E288" s="460">
        <v>2024.0</v>
      </c>
      <c r="F288" s="460">
        <v>2024.0</v>
      </c>
      <c r="G288" s="903" t="s">
        <v>1018</v>
      </c>
      <c r="H288" s="468"/>
      <c r="I288" s="840" t="s">
        <v>1933</v>
      </c>
      <c r="J288" s="830" t="s">
        <v>1519</v>
      </c>
      <c r="K288" s="460"/>
      <c r="L288" s="460"/>
      <c r="M288" s="259" t="s">
        <v>289</v>
      </c>
      <c r="N288" s="259" t="s">
        <v>202</v>
      </c>
      <c r="O288" s="259" t="s">
        <v>132</v>
      </c>
      <c r="P288" s="837"/>
      <c r="Q288" s="559"/>
      <c r="R288" s="559"/>
      <c r="S288" s="559"/>
      <c r="T288" s="559"/>
      <c r="U288" s="559"/>
      <c r="V288" s="559"/>
      <c r="W288" s="58">
        <f t="shared" si="15"/>
        <v>2</v>
      </c>
      <c r="X288" s="96" t="s">
        <v>157</v>
      </c>
    </row>
    <row r="289" ht="15.0" customHeight="1">
      <c r="A289" s="58">
        <v>30.0</v>
      </c>
      <c r="B289" s="428" t="s">
        <v>981</v>
      </c>
      <c r="C289" s="457" t="s">
        <v>850</v>
      </c>
      <c r="D289" s="460" t="s">
        <v>835</v>
      </c>
      <c r="E289" s="460">
        <v>2024.0</v>
      </c>
      <c r="F289" s="460">
        <v>2024.0</v>
      </c>
      <c r="G289" s="838" t="s">
        <v>1019</v>
      </c>
      <c r="H289" s="460"/>
      <c r="I289" s="460" t="s">
        <v>1936</v>
      </c>
      <c r="J289" s="830" t="s">
        <v>1937</v>
      </c>
      <c r="K289" s="460"/>
      <c r="L289" s="460"/>
      <c r="M289" s="259" t="s">
        <v>51</v>
      </c>
      <c r="N289" s="259" t="s">
        <v>202</v>
      </c>
      <c r="O289" s="259" t="s">
        <v>132</v>
      </c>
      <c r="P289" s="837"/>
      <c r="Q289" s="559"/>
      <c r="R289" s="559"/>
      <c r="S289" s="559"/>
      <c r="T289" s="559"/>
      <c r="U289" s="559"/>
      <c r="V289" s="559"/>
      <c r="W289" s="58">
        <f t="shared" si="15"/>
        <v>2</v>
      </c>
      <c r="X289" s="96" t="s">
        <v>157</v>
      </c>
    </row>
    <row r="290">
      <c r="A290" s="58">
        <v>31.0</v>
      </c>
      <c r="B290" s="428" t="s">
        <v>981</v>
      </c>
      <c r="C290" s="428" t="s">
        <v>868</v>
      </c>
      <c r="D290" s="460" t="s">
        <v>1816</v>
      </c>
      <c r="E290" s="458">
        <v>2022.0</v>
      </c>
      <c r="F290" s="458">
        <v>2022.0</v>
      </c>
      <c r="G290" s="838" t="s">
        <v>986</v>
      </c>
      <c r="H290" s="458"/>
      <c r="I290" s="460" t="s">
        <v>1938</v>
      </c>
      <c r="J290" s="827" t="s">
        <v>1939</v>
      </c>
      <c r="K290" s="458"/>
      <c r="L290" s="458"/>
      <c r="M290" s="87" t="s">
        <v>51</v>
      </c>
      <c r="N290" s="259" t="s">
        <v>202</v>
      </c>
      <c r="O290" s="87" t="s">
        <v>132</v>
      </c>
      <c r="P290" s="241"/>
      <c r="Q290" s="48"/>
      <c r="R290" s="48"/>
      <c r="S290" s="882"/>
      <c r="T290" s="882"/>
      <c r="U290" s="273"/>
      <c r="V290" s="273"/>
      <c r="W290" s="58">
        <f t="shared" si="15"/>
        <v>4</v>
      </c>
      <c r="X290" s="96" t="s">
        <v>157</v>
      </c>
    </row>
    <row r="291">
      <c r="A291" s="58">
        <v>32.0</v>
      </c>
      <c r="B291" s="420" t="s">
        <v>981</v>
      </c>
      <c r="C291" s="420" t="s">
        <v>868</v>
      </c>
      <c r="D291" s="460" t="s">
        <v>1816</v>
      </c>
      <c r="E291" s="460">
        <v>2025.0</v>
      </c>
      <c r="F291" s="460">
        <v>2025.0</v>
      </c>
      <c r="G291" s="907" t="s">
        <v>999</v>
      </c>
      <c r="H291" s="460"/>
      <c r="I291" s="460" t="s">
        <v>1522</v>
      </c>
      <c r="J291" s="830" t="s">
        <v>1940</v>
      </c>
      <c r="K291" s="460"/>
      <c r="L291" s="460"/>
      <c r="M291" s="259" t="s">
        <v>146</v>
      </c>
      <c r="N291" s="259" t="s">
        <v>146</v>
      </c>
      <c r="O291" s="259" t="s">
        <v>132</v>
      </c>
      <c r="P291" s="275"/>
      <c r="Q291" s="273"/>
      <c r="R291" s="273"/>
      <c r="S291" s="841"/>
      <c r="T291" s="841"/>
      <c r="U291" s="273"/>
      <c r="V291" s="273"/>
      <c r="W291" s="58">
        <f t="shared" si="15"/>
        <v>1</v>
      </c>
      <c r="X291" s="96" t="s">
        <v>157</v>
      </c>
    </row>
    <row r="292">
      <c r="A292" s="58">
        <v>33.0</v>
      </c>
      <c r="B292" s="420" t="s">
        <v>981</v>
      </c>
      <c r="C292" s="420" t="s">
        <v>868</v>
      </c>
      <c r="D292" s="460" t="s">
        <v>1816</v>
      </c>
      <c r="E292" s="460">
        <v>2025.0</v>
      </c>
      <c r="F292" s="460">
        <v>2025.0</v>
      </c>
      <c r="G292" s="907" t="s">
        <v>1003</v>
      </c>
      <c r="H292" s="460"/>
      <c r="I292" s="460" t="s">
        <v>1522</v>
      </c>
      <c r="J292" s="830" t="s">
        <v>1941</v>
      </c>
      <c r="K292" s="460"/>
      <c r="L292" s="460"/>
      <c r="M292" s="259" t="s">
        <v>146</v>
      </c>
      <c r="N292" s="259" t="s">
        <v>146</v>
      </c>
      <c r="O292" s="259" t="s">
        <v>132</v>
      </c>
      <c r="P292" s="275"/>
      <c r="Q292" s="273"/>
      <c r="R292" s="273"/>
      <c r="S292" s="841"/>
      <c r="T292" s="841"/>
      <c r="U292" s="273"/>
      <c r="V292" s="273"/>
      <c r="W292" s="58">
        <f t="shared" si="15"/>
        <v>1</v>
      </c>
      <c r="X292" s="96" t="s">
        <v>157</v>
      </c>
    </row>
    <row r="293" ht="15.0" customHeight="1">
      <c r="A293" s="58">
        <v>34.0</v>
      </c>
      <c r="B293" s="420" t="s">
        <v>981</v>
      </c>
      <c r="C293" s="420" t="s">
        <v>868</v>
      </c>
      <c r="D293" s="460" t="s">
        <v>1816</v>
      </c>
      <c r="E293" s="460">
        <v>2025.0</v>
      </c>
      <c r="F293" s="460">
        <v>2025.0</v>
      </c>
      <c r="G293" s="826" t="s">
        <v>1004</v>
      </c>
      <c r="H293" s="460"/>
      <c r="I293" s="460" t="s">
        <v>1522</v>
      </c>
      <c r="J293" s="830" t="s">
        <v>1943</v>
      </c>
      <c r="K293" s="460"/>
      <c r="L293" s="460"/>
      <c r="M293" s="259" t="s">
        <v>146</v>
      </c>
      <c r="N293" s="259" t="s">
        <v>146</v>
      </c>
      <c r="O293" s="259" t="s">
        <v>132</v>
      </c>
      <c r="P293" s="275"/>
      <c r="Q293" s="273"/>
      <c r="R293" s="273"/>
      <c r="S293" s="841"/>
      <c r="T293" s="841"/>
      <c r="U293" s="273"/>
      <c r="V293" s="273"/>
      <c r="W293" s="58">
        <f t="shared" si="15"/>
        <v>1</v>
      </c>
      <c r="X293" s="96" t="s">
        <v>157</v>
      </c>
    </row>
    <row r="294" ht="15.0" customHeight="1">
      <c r="A294" s="58">
        <v>35.0</v>
      </c>
      <c r="B294" s="428" t="s">
        <v>981</v>
      </c>
      <c r="C294" s="428" t="s">
        <v>868</v>
      </c>
      <c r="D294" s="460" t="s">
        <v>1816</v>
      </c>
      <c r="E294" s="460">
        <v>2024.0</v>
      </c>
      <c r="F294" s="460">
        <v>2024.0</v>
      </c>
      <c r="G294" s="908" t="s">
        <v>869</v>
      </c>
      <c r="H294" s="471"/>
      <c r="I294" s="471"/>
      <c r="J294" s="423" t="s">
        <v>872</v>
      </c>
      <c r="K294" s="460"/>
      <c r="L294" s="460"/>
      <c r="M294" s="87" t="s">
        <v>63</v>
      </c>
      <c r="N294" s="259" t="s">
        <v>202</v>
      </c>
      <c r="O294" s="259" t="s">
        <v>132</v>
      </c>
      <c r="P294" s="837"/>
      <c r="Q294" s="559"/>
      <c r="R294" s="559"/>
      <c r="S294" s="559"/>
      <c r="T294" s="559"/>
      <c r="U294" s="559"/>
      <c r="V294" s="559"/>
      <c r="W294" s="58">
        <f t="shared" si="15"/>
        <v>2</v>
      </c>
      <c r="X294" s="96" t="s">
        <v>157</v>
      </c>
    </row>
    <row r="295" ht="15.0" customHeight="1">
      <c r="A295" s="58">
        <v>36.0</v>
      </c>
      <c r="B295" s="428" t="s">
        <v>981</v>
      </c>
      <c r="C295" s="428" t="s">
        <v>868</v>
      </c>
      <c r="D295" s="460" t="s">
        <v>1816</v>
      </c>
      <c r="E295" s="460">
        <v>2024.0</v>
      </c>
      <c r="F295" s="460">
        <v>2024.0</v>
      </c>
      <c r="G295" s="910" t="s">
        <v>1024</v>
      </c>
      <c r="H295" s="471"/>
      <c r="I295" s="471" t="s">
        <v>1542</v>
      </c>
      <c r="J295" s="423" t="s">
        <v>1945</v>
      </c>
      <c r="K295" s="460"/>
      <c r="L295" s="460"/>
      <c r="M295" s="259" t="s">
        <v>51</v>
      </c>
      <c r="N295" s="259" t="s">
        <v>202</v>
      </c>
      <c r="O295" s="259" t="s">
        <v>132</v>
      </c>
      <c r="P295" s="837"/>
      <c r="Q295" s="559"/>
      <c r="R295" s="559"/>
      <c r="S295" s="559"/>
      <c r="T295" s="559"/>
      <c r="U295" s="559"/>
      <c r="V295" s="559"/>
      <c r="W295" s="58">
        <f t="shared" si="15"/>
        <v>2</v>
      </c>
      <c r="X295" s="96" t="s">
        <v>157</v>
      </c>
    </row>
    <row r="296">
      <c r="A296" s="58">
        <v>37.0</v>
      </c>
      <c r="B296" s="428" t="s">
        <v>981</v>
      </c>
      <c r="C296" s="428" t="s">
        <v>868</v>
      </c>
      <c r="D296" s="460" t="s">
        <v>1816</v>
      </c>
      <c r="E296" s="471">
        <v>2022.0</v>
      </c>
      <c r="F296" s="471">
        <v>2022.0</v>
      </c>
      <c r="G296" s="898" t="s">
        <v>1947</v>
      </c>
      <c r="H296" s="471"/>
      <c r="I296" s="471" t="s">
        <v>895</v>
      </c>
      <c r="J296" s="423" t="s">
        <v>1948</v>
      </c>
      <c r="K296" s="460"/>
      <c r="L296" s="460"/>
      <c r="M296" s="87" t="s">
        <v>63</v>
      </c>
      <c r="N296" s="259" t="s">
        <v>202</v>
      </c>
      <c r="O296" s="172" t="s">
        <v>132</v>
      </c>
      <c r="P296" s="874"/>
      <c r="Q296" s="37"/>
      <c r="R296" s="37"/>
      <c r="S296" s="559"/>
      <c r="T296" s="559"/>
      <c r="U296" s="833"/>
      <c r="V296" s="834"/>
      <c r="W296" s="58">
        <f t="shared" si="15"/>
        <v>4</v>
      </c>
      <c r="X296" s="96" t="s">
        <v>157</v>
      </c>
    </row>
    <row r="297">
      <c r="A297" s="58">
        <v>38.0</v>
      </c>
      <c r="B297" s="473" t="s">
        <v>981</v>
      </c>
      <c r="C297" s="473" t="s">
        <v>868</v>
      </c>
      <c r="D297" s="460" t="s">
        <v>1816</v>
      </c>
      <c r="E297" s="431">
        <v>2022.0</v>
      </c>
      <c r="F297" s="431">
        <v>2022.0</v>
      </c>
      <c r="G297" s="530" t="s">
        <v>1949</v>
      </c>
      <c r="H297" s="431"/>
      <c r="I297" s="431" t="s">
        <v>875</v>
      </c>
      <c r="J297" s="423" t="s">
        <v>1950</v>
      </c>
      <c r="K297" s="832"/>
      <c r="L297" s="832"/>
      <c r="M297" s="87" t="s">
        <v>63</v>
      </c>
      <c r="N297" s="87" t="s">
        <v>202</v>
      </c>
      <c r="O297" s="172" t="s">
        <v>132</v>
      </c>
      <c r="P297" s="874"/>
      <c r="Q297" s="37"/>
      <c r="R297" s="37"/>
      <c r="S297" s="559"/>
      <c r="T297" s="559"/>
      <c r="U297" s="833"/>
      <c r="V297" s="834"/>
      <c r="W297" s="58">
        <f t="shared" si="15"/>
        <v>4</v>
      </c>
      <c r="X297" s="96" t="s">
        <v>157</v>
      </c>
    </row>
    <row r="298">
      <c r="A298" s="58">
        <v>39.0</v>
      </c>
      <c r="B298" s="473" t="s">
        <v>981</v>
      </c>
      <c r="C298" s="473" t="s">
        <v>868</v>
      </c>
      <c r="D298" s="460" t="s">
        <v>1816</v>
      </c>
      <c r="E298" s="431">
        <v>2022.0</v>
      </c>
      <c r="F298" s="431">
        <v>2022.0</v>
      </c>
      <c r="G298" s="530" t="s">
        <v>1951</v>
      </c>
      <c r="H298" s="431"/>
      <c r="I298" s="431" t="s">
        <v>1952</v>
      </c>
      <c r="J298" s="423" t="s">
        <v>1953</v>
      </c>
      <c r="K298" s="832"/>
      <c r="L298" s="832"/>
      <c r="M298" s="87" t="s">
        <v>63</v>
      </c>
      <c r="N298" s="87" t="s">
        <v>202</v>
      </c>
      <c r="O298" s="172" t="s">
        <v>132</v>
      </c>
      <c r="P298" s="874"/>
      <c r="Q298" s="37"/>
      <c r="R298" s="37"/>
      <c r="S298" s="559"/>
      <c r="T298" s="559"/>
      <c r="U298" s="833"/>
      <c r="V298" s="834"/>
      <c r="W298" s="58">
        <f t="shared" si="15"/>
        <v>4</v>
      </c>
      <c r="X298" s="96" t="s">
        <v>157</v>
      </c>
    </row>
    <row r="299">
      <c r="A299" s="58">
        <v>40.0</v>
      </c>
      <c r="B299" s="473" t="s">
        <v>981</v>
      </c>
      <c r="C299" s="473" t="s">
        <v>868</v>
      </c>
      <c r="D299" s="460" t="s">
        <v>1816</v>
      </c>
      <c r="E299" s="431">
        <v>2022.0</v>
      </c>
      <c r="F299" s="431">
        <v>2022.0</v>
      </c>
      <c r="G299" s="530" t="s">
        <v>1954</v>
      </c>
      <c r="H299" s="431"/>
      <c r="I299" s="431" t="s">
        <v>881</v>
      </c>
      <c r="J299" s="423" t="s">
        <v>1955</v>
      </c>
      <c r="K299" s="832"/>
      <c r="L299" s="832"/>
      <c r="M299" s="87" t="s">
        <v>63</v>
      </c>
      <c r="N299" s="87" t="s">
        <v>202</v>
      </c>
      <c r="O299" s="172" t="s">
        <v>132</v>
      </c>
      <c r="P299" s="874"/>
      <c r="Q299" s="37"/>
      <c r="R299" s="37"/>
      <c r="S299" s="559"/>
      <c r="T299" s="559"/>
      <c r="U299" s="833"/>
      <c r="V299" s="834"/>
      <c r="W299" s="58">
        <f t="shared" si="15"/>
        <v>4</v>
      </c>
      <c r="X299" s="96" t="s">
        <v>157</v>
      </c>
    </row>
    <row r="300">
      <c r="A300" s="58">
        <v>41.0</v>
      </c>
      <c r="B300" s="473" t="s">
        <v>981</v>
      </c>
      <c r="C300" s="473" t="s">
        <v>868</v>
      </c>
      <c r="D300" s="460" t="s">
        <v>1816</v>
      </c>
      <c r="E300" s="431">
        <v>2022.0</v>
      </c>
      <c r="F300" s="431">
        <v>2022.0</v>
      </c>
      <c r="G300" s="530" t="s">
        <v>1956</v>
      </c>
      <c r="H300" s="431"/>
      <c r="I300" s="431" t="s">
        <v>884</v>
      </c>
      <c r="J300" s="423" t="s">
        <v>1957</v>
      </c>
      <c r="K300" s="832"/>
      <c r="L300" s="832"/>
      <c r="M300" s="87" t="s">
        <v>63</v>
      </c>
      <c r="N300" s="87" t="s">
        <v>202</v>
      </c>
      <c r="O300" s="172" t="s">
        <v>132</v>
      </c>
      <c r="P300" s="874"/>
      <c r="Q300" s="37"/>
      <c r="R300" s="37"/>
      <c r="S300" s="559"/>
      <c r="T300" s="559"/>
      <c r="U300" s="833"/>
      <c r="V300" s="834"/>
      <c r="W300" s="58">
        <f t="shared" si="15"/>
        <v>4</v>
      </c>
      <c r="X300" s="96" t="s">
        <v>157</v>
      </c>
    </row>
    <row r="301">
      <c r="A301" s="58">
        <v>42.0</v>
      </c>
      <c r="B301" s="428" t="s">
        <v>981</v>
      </c>
      <c r="C301" s="428" t="s">
        <v>868</v>
      </c>
      <c r="D301" s="460" t="s">
        <v>1816</v>
      </c>
      <c r="E301" s="471">
        <v>2025.0</v>
      </c>
      <c r="F301" s="471">
        <v>2025.0</v>
      </c>
      <c r="G301" s="921" t="s">
        <v>1959</v>
      </c>
      <c r="H301" s="471"/>
      <c r="I301" s="471" t="s">
        <v>1488</v>
      </c>
      <c r="J301" s="423" t="s">
        <v>1963</v>
      </c>
      <c r="K301" s="832"/>
      <c r="L301" s="832"/>
      <c r="M301" s="259" t="s">
        <v>190</v>
      </c>
      <c r="N301" s="87" t="s">
        <v>202</v>
      </c>
      <c r="O301" s="184" t="s">
        <v>132</v>
      </c>
      <c r="P301" s="837"/>
      <c r="Q301" s="559"/>
      <c r="R301" s="559"/>
      <c r="S301" s="559"/>
      <c r="T301" s="559"/>
      <c r="U301" s="833"/>
      <c r="V301" s="834"/>
      <c r="W301" s="58">
        <f t="shared" si="15"/>
        <v>1</v>
      </c>
      <c r="X301" s="96" t="s">
        <v>157</v>
      </c>
    </row>
    <row r="302">
      <c r="A302" s="58">
        <v>43.0</v>
      </c>
      <c r="B302" s="428" t="s">
        <v>981</v>
      </c>
      <c r="C302" s="428" t="s">
        <v>868</v>
      </c>
      <c r="D302" s="460" t="s">
        <v>1816</v>
      </c>
      <c r="E302" s="471">
        <v>2025.0</v>
      </c>
      <c r="F302" s="471">
        <v>2025.0</v>
      </c>
      <c r="G302" s="921" t="s">
        <v>1964</v>
      </c>
      <c r="H302" s="471"/>
      <c r="I302" s="471" t="s">
        <v>1966</v>
      </c>
      <c r="J302" s="423" t="s">
        <v>1967</v>
      </c>
      <c r="K302" s="832"/>
      <c r="L302" s="832"/>
      <c r="M302" s="259" t="s">
        <v>190</v>
      </c>
      <c r="N302" s="87" t="s">
        <v>202</v>
      </c>
      <c r="O302" s="184" t="s">
        <v>132</v>
      </c>
      <c r="P302" s="837"/>
      <c r="Q302" s="559"/>
      <c r="R302" s="559"/>
      <c r="S302" s="559"/>
      <c r="T302" s="559"/>
      <c r="U302" s="833"/>
      <c r="V302" s="834"/>
      <c r="W302" s="58">
        <f t="shared" si="15"/>
        <v>1</v>
      </c>
      <c r="X302" s="96" t="s">
        <v>157</v>
      </c>
    </row>
    <row r="303">
      <c r="A303" s="58">
        <v>44.0</v>
      </c>
      <c r="B303" s="428" t="s">
        <v>981</v>
      </c>
      <c r="C303" s="428" t="s">
        <v>868</v>
      </c>
      <c r="D303" s="460" t="s">
        <v>1816</v>
      </c>
      <c r="E303" s="471">
        <v>2025.0</v>
      </c>
      <c r="F303" s="471">
        <v>2025.0</v>
      </c>
      <c r="G303" s="931" t="s">
        <v>1049</v>
      </c>
      <c r="H303" s="471"/>
      <c r="I303" s="471" t="s">
        <v>1498</v>
      </c>
      <c r="J303" s="423" t="s">
        <v>1970</v>
      </c>
      <c r="K303" s="832"/>
      <c r="L303" s="832"/>
      <c r="M303" s="145" t="s">
        <v>190</v>
      </c>
      <c r="N303" s="87" t="s">
        <v>202</v>
      </c>
      <c r="O303" s="184" t="s">
        <v>132</v>
      </c>
      <c r="P303" s="837"/>
      <c r="Q303" s="559"/>
      <c r="R303" s="559"/>
      <c r="S303" s="833"/>
      <c r="T303" s="833"/>
      <c r="U303" s="833"/>
      <c r="V303" s="834"/>
      <c r="W303" s="58">
        <f t="shared" si="15"/>
        <v>1</v>
      </c>
      <c r="X303" s="96" t="s">
        <v>157</v>
      </c>
    </row>
    <row r="304">
      <c r="A304" s="58">
        <v>45.0</v>
      </c>
      <c r="B304" s="428" t="s">
        <v>981</v>
      </c>
      <c r="C304" s="428" t="s">
        <v>868</v>
      </c>
      <c r="D304" s="460" t="s">
        <v>1816</v>
      </c>
      <c r="E304" s="471">
        <v>2025.0</v>
      </c>
      <c r="F304" s="471">
        <v>2025.0</v>
      </c>
      <c r="G304" s="931" t="s">
        <v>1052</v>
      </c>
      <c r="H304" s="471"/>
      <c r="I304" s="471" t="s">
        <v>1971</v>
      </c>
      <c r="J304" s="423" t="s">
        <v>1972</v>
      </c>
      <c r="K304" s="832"/>
      <c r="L304" s="832"/>
      <c r="M304" s="145" t="s">
        <v>190</v>
      </c>
      <c r="N304" s="87" t="s">
        <v>202</v>
      </c>
      <c r="O304" s="184" t="s">
        <v>132</v>
      </c>
      <c r="P304" s="837"/>
      <c r="Q304" s="559"/>
      <c r="R304" s="559"/>
      <c r="S304" s="833"/>
      <c r="T304" s="833"/>
      <c r="U304" s="833"/>
      <c r="V304" s="834"/>
      <c r="W304" s="58">
        <f t="shared" si="15"/>
        <v>1</v>
      </c>
      <c r="X304" s="96" t="s">
        <v>157</v>
      </c>
    </row>
    <row r="305">
      <c r="A305" s="58">
        <v>46.0</v>
      </c>
      <c r="B305" s="428" t="s">
        <v>981</v>
      </c>
      <c r="C305" s="428" t="s">
        <v>868</v>
      </c>
      <c r="D305" s="460" t="s">
        <v>1816</v>
      </c>
      <c r="E305" s="471">
        <v>2022.0</v>
      </c>
      <c r="F305" s="471">
        <v>2022.0</v>
      </c>
      <c r="G305" s="933" t="s">
        <v>1973</v>
      </c>
      <c r="H305" s="471"/>
      <c r="I305" s="471" t="s">
        <v>1562</v>
      </c>
      <c r="J305" s="423" t="s">
        <v>1974</v>
      </c>
      <c r="K305" s="832"/>
      <c r="L305" s="832"/>
      <c r="M305" s="145" t="s">
        <v>166</v>
      </c>
      <c r="N305" s="935" t="s">
        <v>202</v>
      </c>
      <c r="O305" s="184" t="s">
        <v>132</v>
      </c>
      <c r="P305" s="837"/>
      <c r="Q305" s="559"/>
      <c r="R305" s="559"/>
      <c r="S305" s="833"/>
      <c r="T305" s="833"/>
      <c r="U305" s="833"/>
      <c r="V305" s="834"/>
      <c r="W305" s="58">
        <f t="shared" si="15"/>
        <v>4</v>
      </c>
      <c r="X305" s="96" t="s">
        <v>157</v>
      </c>
    </row>
    <row r="306">
      <c r="A306" s="58">
        <v>47.0</v>
      </c>
      <c r="B306" s="473" t="s">
        <v>981</v>
      </c>
      <c r="C306" s="473" t="s">
        <v>868</v>
      </c>
      <c r="D306" s="460" t="s">
        <v>1816</v>
      </c>
      <c r="E306" s="431">
        <v>2022.0</v>
      </c>
      <c r="F306" s="431">
        <v>2022.0</v>
      </c>
      <c r="G306" s="829" t="s">
        <v>1057</v>
      </c>
      <c r="H306" s="471"/>
      <c r="I306" s="471" t="s">
        <v>1976</v>
      </c>
      <c r="J306" s="423" t="s">
        <v>1977</v>
      </c>
      <c r="K306" s="832"/>
      <c r="L306" s="832"/>
      <c r="M306" s="145" t="s">
        <v>289</v>
      </c>
      <c r="N306" s="935" t="s">
        <v>202</v>
      </c>
      <c r="O306" s="184" t="s">
        <v>132</v>
      </c>
      <c r="P306" s="837"/>
      <c r="Q306" s="559"/>
      <c r="R306" s="559"/>
      <c r="S306" s="833"/>
      <c r="T306" s="833"/>
      <c r="U306" s="833"/>
      <c r="V306" s="834"/>
      <c r="W306" s="58">
        <f t="shared" si="15"/>
        <v>4</v>
      </c>
      <c r="X306" s="96" t="s">
        <v>157</v>
      </c>
    </row>
    <row r="307">
      <c r="A307" s="58">
        <v>48.0</v>
      </c>
      <c r="B307" s="473" t="s">
        <v>981</v>
      </c>
      <c r="C307" s="473" t="s">
        <v>868</v>
      </c>
      <c r="D307" s="460" t="s">
        <v>1816</v>
      </c>
      <c r="E307" s="431">
        <v>2022.0</v>
      </c>
      <c r="F307" s="431">
        <v>2022.0</v>
      </c>
      <c r="G307" s="933" t="s">
        <v>1060</v>
      </c>
      <c r="H307" s="471"/>
      <c r="I307" s="471" t="s">
        <v>1467</v>
      </c>
      <c r="J307" s="423" t="s">
        <v>1979</v>
      </c>
      <c r="K307" s="832"/>
      <c r="L307" s="832"/>
      <c r="M307" s="145" t="s">
        <v>294</v>
      </c>
      <c r="N307" s="145" t="s">
        <v>294</v>
      </c>
      <c r="O307" s="182" t="s">
        <v>132</v>
      </c>
      <c r="P307" s="559"/>
      <c r="Q307" s="559"/>
      <c r="R307" s="559"/>
      <c r="S307" s="559"/>
      <c r="T307" s="559"/>
      <c r="U307" s="833"/>
      <c r="V307" s="834"/>
      <c r="W307" s="58">
        <f t="shared" si="15"/>
        <v>4</v>
      </c>
      <c r="X307" s="96" t="s">
        <v>157</v>
      </c>
    </row>
    <row r="308">
      <c r="A308" s="58">
        <v>49.0</v>
      </c>
      <c r="B308" s="473" t="s">
        <v>981</v>
      </c>
      <c r="C308" s="473" t="s">
        <v>868</v>
      </c>
      <c r="D308" s="460" t="s">
        <v>1816</v>
      </c>
      <c r="E308" s="431">
        <v>2022.0</v>
      </c>
      <c r="F308" s="431">
        <v>2022.0</v>
      </c>
      <c r="G308" s="933" t="s">
        <v>1064</v>
      </c>
      <c r="H308" s="471"/>
      <c r="I308" s="937" t="s">
        <v>1566</v>
      </c>
      <c r="J308" s="423" t="s">
        <v>1980</v>
      </c>
      <c r="K308" s="832"/>
      <c r="L308" s="832"/>
      <c r="M308" s="145" t="s">
        <v>289</v>
      </c>
      <c r="N308" s="145" t="s">
        <v>294</v>
      </c>
      <c r="O308" s="182" t="s">
        <v>132</v>
      </c>
      <c r="P308" s="559"/>
      <c r="Q308" s="559"/>
      <c r="R308" s="559"/>
      <c r="S308" s="559"/>
      <c r="T308" s="559"/>
      <c r="U308" s="833"/>
      <c r="V308" s="834"/>
      <c r="W308" s="58">
        <f t="shared" si="15"/>
        <v>4</v>
      </c>
      <c r="X308" s="96" t="s">
        <v>157</v>
      </c>
    </row>
    <row r="309">
      <c r="A309" s="58">
        <v>50.0</v>
      </c>
      <c r="B309" s="473" t="s">
        <v>981</v>
      </c>
      <c r="C309" s="473" t="s">
        <v>868</v>
      </c>
      <c r="D309" s="460" t="s">
        <v>1816</v>
      </c>
      <c r="E309" s="431">
        <v>2022.0</v>
      </c>
      <c r="F309" s="431">
        <v>2022.0</v>
      </c>
      <c r="G309" s="829" t="s">
        <v>1981</v>
      </c>
      <c r="H309" s="471"/>
      <c r="I309" s="471" t="s">
        <v>1982</v>
      </c>
      <c r="J309" s="423" t="s">
        <v>1983</v>
      </c>
      <c r="K309" s="832"/>
      <c r="L309" s="832"/>
      <c r="M309" s="87" t="s">
        <v>63</v>
      </c>
      <c r="N309" s="145" t="s">
        <v>202</v>
      </c>
      <c r="O309" s="182" t="s">
        <v>132</v>
      </c>
      <c r="P309" s="559"/>
      <c r="Q309" s="559"/>
      <c r="R309" s="559"/>
      <c r="S309" s="559"/>
      <c r="T309" s="559"/>
      <c r="U309" s="833"/>
      <c r="V309" s="834"/>
      <c r="W309" s="58">
        <f t="shared" si="15"/>
        <v>4</v>
      </c>
      <c r="X309" s="96" t="s">
        <v>157</v>
      </c>
    </row>
    <row r="310">
      <c r="A310" s="58">
        <v>51.0</v>
      </c>
      <c r="B310" s="473" t="s">
        <v>981</v>
      </c>
      <c r="C310" s="473" t="s">
        <v>868</v>
      </c>
      <c r="D310" s="460" t="s">
        <v>1816</v>
      </c>
      <c r="E310" s="431">
        <v>2022.0</v>
      </c>
      <c r="F310" s="431">
        <v>2022.0</v>
      </c>
      <c r="G310" s="829" t="s">
        <v>1984</v>
      </c>
      <c r="H310" s="471"/>
      <c r="I310" s="471" t="s">
        <v>1574</v>
      </c>
      <c r="J310" s="423" t="s">
        <v>1985</v>
      </c>
      <c r="K310" s="832"/>
      <c r="L310" s="832"/>
      <c r="M310" s="87" t="s">
        <v>51</v>
      </c>
      <c r="N310" s="145" t="s">
        <v>202</v>
      </c>
      <c r="O310" s="182" t="s">
        <v>132</v>
      </c>
      <c r="P310" s="559"/>
      <c r="Q310" s="559"/>
      <c r="R310" s="559"/>
      <c r="S310" s="559"/>
      <c r="T310" s="559"/>
      <c r="U310" s="833"/>
      <c r="V310" s="834"/>
      <c r="W310" s="58">
        <f t="shared" si="15"/>
        <v>4</v>
      </c>
      <c r="X310" s="96" t="s">
        <v>157</v>
      </c>
    </row>
    <row r="311">
      <c r="A311" s="58">
        <v>52.0</v>
      </c>
      <c r="B311" s="473" t="s">
        <v>981</v>
      </c>
      <c r="C311" s="473" t="s">
        <v>868</v>
      </c>
      <c r="D311" s="460" t="s">
        <v>1816</v>
      </c>
      <c r="E311" s="431">
        <v>2022.0</v>
      </c>
      <c r="F311" s="431">
        <v>2022.0</v>
      </c>
      <c r="G311" s="829" t="s">
        <v>1986</v>
      </c>
      <c r="H311" s="471"/>
      <c r="I311" s="471" t="s">
        <v>1587</v>
      </c>
      <c r="J311" s="423" t="s">
        <v>1987</v>
      </c>
      <c r="K311" s="832"/>
      <c r="L311" s="832"/>
      <c r="M311" s="87" t="s">
        <v>51</v>
      </c>
      <c r="N311" s="145" t="s">
        <v>202</v>
      </c>
      <c r="O311" s="182" t="s">
        <v>132</v>
      </c>
      <c r="P311" s="559"/>
      <c r="Q311" s="559"/>
      <c r="R311" s="559"/>
      <c r="S311" s="559"/>
      <c r="T311" s="559"/>
      <c r="U311" s="833"/>
      <c r="V311" s="834"/>
      <c r="W311" s="58">
        <f t="shared" si="15"/>
        <v>4</v>
      </c>
      <c r="X311" s="96" t="s">
        <v>157</v>
      </c>
    </row>
    <row r="312">
      <c r="A312" s="58">
        <v>53.0</v>
      </c>
      <c r="B312" s="473" t="s">
        <v>981</v>
      </c>
      <c r="C312" s="473" t="s">
        <v>868</v>
      </c>
      <c r="D312" s="460" t="s">
        <v>1816</v>
      </c>
      <c r="E312" s="431">
        <v>2022.0</v>
      </c>
      <c r="F312" s="431">
        <v>2022.0</v>
      </c>
      <c r="G312" s="829" t="s">
        <v>1989</v>
      </c>
      <c r="H312" s="471"/>
      <c r="I312" s="471" t="s">
        <v>1580</v>
      </c>
      <c r="J312" s="423" t="s">
        <v>1990</v>
      </c>
      <c r="K312" s="832"/>
      <c r="L312" s="832"/>
      <c r="M312" s="87" t="s">
        <v>51</v>
      </c>
      <c r="N312" s="145" t="s">
        <v>202</v>
      </c>
      <c r="O312" s="182" t="s">
        <v>132</v>
      </c>
      <c r="P312" s="559"/>
      <c r="Q312" s="559"/>
      <c r="R312" s="559"/>
      <c r="S312" s="559"/>
      <c r="T312" s="559"/>
      <c r="U312" s="833"/>
      <c r="V312" s="834"/>
      <c r="W312" s="58">
        <f t="shared" si="15"/>
        <v>4</v>
      </c>
      <c r="X312" s="96" t="s">
        <v>157</v>
      </c>
    </row>
    <row r="313">
      <c r="A313" s="58">
        <v>54.0</v>
      </c>
      <c r="B313" s="473" t="s">
        <v>981</v>
      </c>
      <c r="C313" s="473" t="s">
        <v>868</v>
      </c>
      <c r="D313" s="460" t="s">
        <v>1816</v>
      </c>
      <c r="E313" s="431">
        <v>2022.0</v>
      </c>
      <c r="F313" s="431">
        <v>2022.0</v>
      </c>
      <c r="G313" s="829" t="s">
        <v>1992</v>
      </c>
      <c r="H313" s="471"/>
      <c r="I313" s="471" t="s">
        <v>886</v>
      </c>
      <c r="J313" s="423" t="s">
        <v>1993</v>
      </c>
      <c r="K313" s="832"/>
      <c r="L313" s="832"/>
      <c r="M313" s="87" t="s">
        <v>63</v>
      </c>
      <c r="N313" s="145" t="s">
        <v>202</v>
      </c>
      <c r="O313" s="182" t="s">
        <v>132</v>
      </c>
      <c r="P313" s="559"/>
      <c r="Q313" s="559"/>
      <c r="R313" s="559"/>
      <c r="S313" s="559"/>
      <c r="T313" s="559"/>
      <c r="U313" s="833"/>
      <c r="V313" s="834"/>
      <c r="W313" s="58">
        <f t="shared" si="15"/>
        <v>4</v>
      </c>
      <c r="X313" s="96" t="s">
        <v>157</v>
      </c>
    </row>
    <row r="314">
      <c r="A314" s="58">
        <v>55.0</v>
      </c>
      <c r="B314" s="473" t="s">
        <v>981</v>
      </c>
      <c r="C314" s="473" t="s">
        <v>868</v>
      </c>
      <c r="D314" s="460" t="s">
        <v>1816</v>
      </c>
      <c r="E314" s="431">
        <v>2022.0</v>
      </c>
      <c r="F314" s="431">
        <v>2022.0</v>
      </c>
      <c r="G314" s="811" t="s">
        <v>1086</v>
      </c>
      <c r="H314" s="471"/>
      <c r="I314" s="471" t="s">
        <v>167</v>
      </c>
      <c r="J314" s="423" t="s">
        <v>1995</v>
      </c>
      <c r="K314" s="832"/>
      <c r="L314" s="832"/>
      <c r="M314" s="87" t="s">
        <v>63</v>
      </c>
      <c r="N314" s="145" t="s">
        <v>202</v>
      </c>
      <c r="O314" s="184" t="s">
        <v>132</v>
      </c>
      <c r="P314" s="837"/>
      <c r="Q314" s="559"/>
      <c r="R314" s="559"/>
      <c r="S314" s="559"/>
      <c r="T314" s="559"/>
      <c r="U314" s="833"/>
      <c r="V314" s="834"/>
      <c r="W314" s="58">
        <f t="shared" si="15"/>
        <v>4</v>
      </c>
      <c r="X314" s="96" t="s">
        <v>157</v>
      </c>
    </row>
    <row r="315">
      <c r="A315" s="58">
        <v>56.0</v>
      </c>
      <c r="B315" s="473" t="s">
        <v>981</v>
      </c>
      <c r="C315" s="473" t="s">
        <v>868</v>
      </c>
      <c r="D315" s="460" t="s">
        <v>1816</v>
      </c>
      <c r="E315" s="431">
        <v>2022.0</v>
      </c>
      <c r="F315" s="431">
        <v>2022.0</v>
      </c>
      <c r="G315" s="58" t="s">
        <v>1996</v>
      </c>
      <c r="H315" s="471"/>
      <c r="I315" s="471" t="s">
        <v>1585</v>
      </c>
      <c r="J315" s="423" t="s">
        <v>1998</v>
      </c>
      <c r="K315" s="832"/>
      <c r="L315" s="832"/>
      <c r="M315" s="145" t="s">
        <v>293</v>
      </c>
      <c r="N315" s="145" t="s">
        <v>202</v>
      </c>
      <c r="O315" s="182" t="s">
        <v>132</v>
      </c>
      <c r="P315" s="559"/>
      <c r="Q315" s="559"/>
      <c r="R315" s="559"/>
      <c r="S315" s="559"/>
      <c r="T315" s="559"/>
      <c r="U315" s="833"/>
      <c r="V315" s="834"/>
      <c r="W315" s="58">
        <f t="shared" si="15"/>
        <v>4</v>
      </c>
      <c r="X315" s="96" t="s">
        <v>157</v>
      </c>
    </row>
    <row r="316">
      <c r="A316" s="58">
        <v>57.0</v>
      </c>
      <c r="B316" s="473" t="s">
        <v>981</v>
      </c>
      <c r="C316" s="473" t="s">
        <v>868</v>
      </c>
      <c r="D316" s="460" t="s">
        <v>1816</v>
      </c>
      <c r="E316" s="431">
        <v>2022.0</v>
      </c>
      <c r="F316" s="431">
        <v>2022.0</v>
      </c>
      <c r="G316" s="58" t="s">
        <v>2000</v>
      </c>
      <c r="H316" s="471"/>
      <c r="I316" s="471" t="s">
        <v>1585</v>
      </c>
      <c r="J316" s="423" t="s">
        <v>2001</v>
      </c>
      <c r="K316" s="832"/>
      <c r="L316" s="832"/>
      <c r="M316" s="145" t="s">
        <v>293</v>
      </c>
      <c r="N316" s="145" t="s">
        <v>202</v>
      </c>
      <c r="O316" s="182" t="s">
        <v>132</v>
      </c>
      <c r="P316" s="559"/>
      <c r="Q316" s="559"/>
      <c r="R316" s="559"/>
      <c r="S316" s="559"/>
      <c r="T316" s="559"/>
      <c r="U316" s="833"/>
      <c r="V316" s="834"/>
      <c r="W316" s="58">
        <f t="shared" si="15"/>
        <v>4</v>
      </c>
      <c r="X316" s="96" t="s">
        <v>157</v>
      </c>
    </row>
    <row r="317">
      <c r="A317" s="58">
        <v>58.0</v>
      </c>
      <c r="B317" s="473" t="s">
        <v>981</v>
      </c>
      <c r="C317" s="473" t="s">
        <v>868</v>
      </c>
      <c r="D317" s="460" t="s">
        <v>1816</v>
      </c>
      <c r="E317" s="431">
        <v>2022.0</v>
      </c>
      <c r="F317" s="431">
        <v>2022.0</v>
      </c>
      <c r="G317" s="58" t="s">
        <v>2002</v>
      </c>
      <c r="H317" s="471"/>
      <c r="I317" s="471" t="s">
        <v>1585</v>
      </c>
      <c r="J317" s="423" t="s">
        <v>2004</v>
      </c>
      <c r="K317" s="832"/>
      <c r="L317" s="832"/>
      <c r="M317" s="145" t="s">
        <v>293</v>
      </c>
      <c r="N317" s="145" t="s">
        <v>202</v>
      </c>
      <c r="O317" s="182" t="s">
        <v>132</v>
      </c>
      <c r="P317" s="559"/>
      <c r="Q317" s="559"/>
      <c r="R317" s="559"/>
      <c r="S317" s="559"/>
      <c r="T317" s="559"/>
      <c r="U317" s="833"/>
      <c r="V317" s="834"/>
      <c r="W317" s="58">
        <f t="shared" si="15"/>
        <v>4</v>
      </c>
      <c r="X317" s="96" t="s">
        <v>157</v>
      </c>
    </row>
    <row r="318">
      <c r="A318" s="58">
        <v>59.0</v>
      </c>
      <c r="B318" s="473" t="s">
        <v>981</v>
      </c>
      <c r="C318" s="473" t="s">
        <v>868</v>
      </c>
      <c r="D318" s="460" t="s">
        <v>1816</v>
      </c>
      <c r="E318" s="431">
        <v>2022.0</v>
      </c>
      <c r="F318" s="431">
        <v>2022.0</v>
      </c>
      <c r="G318" s="58" t="s">
        <v>2006</v>
      </c>
      <c r="H318" s="471"/>
      <c r="I318" s="471" t="s">
        <v>1585</v>
      </c>
      <c r="J318" s="423" t="s">
        <v>2007</v>
      </c>
      <c r="K318" s="832"/>
      <c r="L318" s="832"/>
      <c r="M318" s="145" t="s">
        <v>293</v>
      </c>
      <c r="N318" s="145" t="s">
        <v>202</v>
      </c>
      <c r="O318" s="182" t="s">
        <v>132</v>
      </c>
      <c r="P318" s="559"/>
      <c r="Q318" s="559"/>
      <c r="R318" s="559"/>
      <c r="S318" s="559"/>
      <c r="T318" s="559"/>
      <c r="U318" s="833"/>
      <c r="V318" s="834"/>
      <c r="W318" s="58">
        <f t="shared" si="15"/>
        <v>4</v>
      </c>
      <c r="X318" s="96" t="s">
        <v>157</v>
      </c>
    </row>
    <row r="319">
      <c r="A319" s="58">
        <v>60.0</v>
      </c>
      <c r="B319" s="497"/>
      <c r="C319" s="473" t="s">
        <v>868</v>
      </c>
      <c r="D319" s="460" t="s">
        <v>1816</v>
      </c>
      <c r="E319" s="431">
        <v>2022.0</v>
      </c>
      <c r="F319" s="431">
        <v>2022.0</v>
      </c>
      <c r="G319" s="58" t="s">
        <v>1104</v>
      </c>
      <c r="H319" s="471"/>
      <c r="I319" s="471" t="s">
        <v>1534</v>
      </c>
      <c r="J319" s="423" t="s">
        <v>2009</v>
      </c>
      <c r="K319" s="832"/>
      <c r="L319" s="832"/>
      <c r="M319" s="145" t="s">
        <v>51</v>
      </c>
      <c r="N319" s="145" t="s">
        <v>202</v>
      </c>
      <c r="O319" s="182" t="s">
        <v>132</v>
      </c>
      <c r="P319" s="559"/>
      <c r="Q319" s="559"/>
      <c r="R319" s="559"/>
      <c r="S319" s="559"/>
      <c r="T319" s="559"/>
      <c r="U319" s="559"/>
      <c r="V319" s="559"/>
      <c r="W319" s="58">
        <f t="shared" si="15"/>
        <v>4</v>
      </c>
      <c r="X319" s="96" t="s">
        <v>157</v>
      </c>
    </row>
    <row r="320">
      <c r="A320" s="246" t="s">
        <v>1109</v>
      </c>
      <c r="B320" s="224"/>
      <c r="C320" s="224" t="s">
        <v>236</v>
      </c>
      <c r="D320" s="225"/>
      <c r="E320" s="225"/>
      <c r="F320" s="225"/>
      <c r="G320" s="225"/>
      <c r="H320" s="225"/>
      <c r="I320" s="225"/>
      <c r="J320" s="424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7"/>
      <c r="W320" s="225"/>
      <c r="X320" s="96"/>
    </row>
    <row r="321">
      <c r="A321" s="48">
        <v>1.0</v>
      </c>
      <c r="B321" s="272" t="s">
        <v>236</v>
      </c>
      <c r="C321" s="272" t="s">
        <v>1113</v>
      </c>
      <c r="D321" s="273" t="s">
        <v>2012</v>
      </c>
      <c r="E321" s="273">
        <v>2012.0</v>
      </c>
      <c r="F321" s="273">
        <v>2012.0</v>
      </c>
      <c r="G321" s="73" t="s">
        <v>167</v>
      </c>
      <c r="H321" s="73"/>
      <c r="I321" s="73" t="s">
        <v>1887</v>
      </c>
      <c r="J321" s="322" t="s">
        <v>1441</v>
      </c>
      <c r="K321" s="322"/>
      <c r="L321" s="322"/>
      <c r="M321" s="145" t="s">
        <v>289</v>
      </c>
      <c r="N321" s="145" t="s">
        <v>202</v>
      </c>
      <c r="O321" s="145" t="s">
        <v>132</v>
      </c>
      <c r="P321" s="48"/>
      <c r="Q321" s="48"/>
      <c r="R321" s="48"/>
      <c r="S321" s="868"/>
      <c r="T321" s="868"/>
      <c r="U321" s="48"/>
      <c r="V321" s="48"/>
      <c r="W321" s="58">
        <f t="shared" ref="W321:W329" si="16">IFERROR(IF(E321="","",YEAR(TODAY())-E321),"")</f>
        <v>14</v>
      </c>
      <c r="X321" s="96" t="s">
        <v>236</v>
      </c>
    </row>
    <row r="322">
      <c r="A322" s="48">
        <f>A321+1</f>
        <v>2</v>
      </c>
      <c r="B322" s="272" t="s">
        <v>236</v>
      </c>
      <c r="C322" s="272" t="s">
        <v>1116</v>
      </c>
      <c r="D322" s="273" t="s">
        <v>2017</v>
      </c>
      <c r="E322" s="273">
        <v>2018.0</v>
      </c>
      <c r="F322" s="273">
        <v>2018.0</v>
      </c>
      <c r="G322" s="73" t="s">
        <v>2018</v>
      </c>
      <c r="H322" s="73"/>
      <c r="I322" s="73" t="s">
        <v>1887</v>
      </c>
      <c r="J322" s="322" t="s">
        <v>1442</v>
      </c>
      <c r="K322" s="603"/>
      <c r="L322" s="603"/>
      <c r="M322" s="259" t="s">
        <v>289</v>
      </c>
      <c r="N322" s="145" t="s">
        <v>202</v>
      </c>
      <c r="O322" s="259" t="s">
        <v>132</v>
      </c>
      <c r="P322" s="241"/>
      <c r="Q322" s="48"/>
      <c r="R322" s="48"/>
      <c r="S322" s="868"/>
      <c r="T322" s="868"/>
      <c r="U322" s="48"/>
      <c r="V322" s="48"/>
      <c r="W322" s="58">
        <f t="shared" si="16"/>
        <v>8</v>
      </c>
      <c r="X322" s="96" t="s">
        <v>236</v>
      </c>
    </row>
    <row r="323">
      <c r="A323" s="48">
        <v>3.0</v>
      </c>
      <c r="B323" s="272" t="s">
        <v>236</v>
      </c>
      <c r="C323" s="272" t="s">
        <v>1120</v>
      </c>
      <c r="D323" s="273" t="s">
        <v>2012</v>
      </c>
      <c r="E323" s="273">
        <v>2024.0</v>
      </c>
      <c r="F323" s="273">
        <v>2024.0</v>
      </c>
      <c r="G323" s="764" t="s">
        <v>1122</v>
      </c>
      <c r="H323" s="559"/>
      <c r="I323" s="273" t="s">
        <v>250</v>
      </c>
      <c r="J323" s="322" t="s">
        <v>1444</v>
      </c>
      <c r="K323" s="603"/>
      <c r="L323" s="603"/>
      <c r="M323" s="259" t="s">
        <v>84</v>
      </c>
      <c r="N323" s="145" t="s">
        <v>202</v>
      </c>
      <c r="O323" s="259" t="s">
        <v>85</v>
      </c>
      <c r="P323" s="241"/>
      <c r="Q323" s="48"/>
      <c r="R323" s="48"/>
      <c r="S323" s="868"/>
      <c r="T323" s="868"/>
      <c r="U323" s="48"/>
      <c r="V323" s="48"/>
      <c r="W323" s="58">
        <f t="shared" si="16"/>
        <v>2</v>
      </c>
      <c r="X323" s="96" t="s">
        <v>236</v>
      </c>
    </row>
    <row r="324">
      <c r="A324" s="48">
        <f>A323+1</f>
        <v>4</v>
      </c>
      <c r="B324" s="272" t="s">
        <v>236</v>
      </c>
      <c r="C324" s="272" t="s">
        <v>1120</v>
      </c>
      <c r="D324" s="273" t="s">
        <v>2012</v>
      </c>
      <c r="E324" s="273">
        <v>2024.0</v>
      </c>
      <c r="F324" s="273">
        <v>2024.0</v>
      </c>
      <c r="G324" s="764" t="s">
        <v>1125</v>
      </c>
      <c r="H324" s="559"/>
      <c r="I324" s="273" t="s">
        <v>250</v>
      </c>
      <c r="J324" s="322" t="s">
        <v>1676</v>
      </c>
      <c r="K324" s="603"/>
      <c r="L324" s="603"/>
      <c r="M324" s="259" t="s">
        <v>84</v>
      </c>
      <c r="N324" s="145" t="s">
        <v>202</v>
      </c>
      <c r="O324" s="259" t="s">
        <v>85</v>
      </c>
      <c r="P324" s="241"/>
      <c r="Q324" s="48"/>
      <c r="R324" s="48"/>
      <c r="S324" s="868"/>
      <c r="T324" s="868"/>
      <c r="U324" s="48"/>
      <c r="V324" s="48"/>
      <c r="W324" s="58">
        <f t="shared" si="16"/>
        <v>2</v>
      </c>
      <c r="X324" s="96" t="s">
        <v>236</v>
      </c>
    </row>
    <row r="325">
      <c r="A325" s="48">
        <v>5.0</v>
      </c>
      <c r="B325" s="272" t="s">
        <v>236</v>
      </c>
      <c r="C325" s="272" t="s">
        <v>1120</v>
      </c>
      <c r="D325" s="273" t="s">
        <v>2012</v>
      </c>
      <c r="E325" s="273">
        <v>2024.0</v>
      </c>
      <c r="F325" s="273">
        <v>2024.0</v>
      </c>
      <c r="G325" s="764" t="s">
        <v>1127</v>
      </c>
      <c r="H325" s="559"/>
      <c r="I325" s="273" t="s">
        <v>250</v>
      </c>
      <c r="J325" s="322" t="s">
        <v>1863</v>
      </c>
      <c r="K325" s="603"/>
      <c r="L325" s="603"/>
      <c r="M325" s="259" t="s">
        <v>84</v>
      </c>
      <c r="N325" s="145" t="s">
        <v>202</v>
      </c>
      <c r="O325" s="259" t="s">
        <v>85</v>
      </c>
      <c r="P325" s="241"/>
      <c r="Q325" s="48"/>
      <c r="R325" s="48"/>
      <c r="S325" s="868"/>
      <c r="T325" s="868"/>
      <c r="U325" s="48"/>
      <c r="V325" s="48"/>
      <c r="W325" s="58">
        <f t="shared" si="16"/>
        <v>2</v>
      </c>
      <c r="X325" s="96" t="s">
        <v>236</v>
      </c>
    </row>
    <row r="326">
      <c r="A326" s="48">
        <v>6.0</v>
      </c>
      <c r="B326" s="272" t="s">
        <v>236</v>
      </c>
      <c r="C326" s="272" t="s">
        <v>1120</v>
      </c>
      <c r="D326" s="273" t="s">
        <v>2012</v>
      </c>
      <c r="E326" s="273">
        <v>2024.0</v>
      </c>
      <c r="F326" s="273">
        <v>2024.0</v>
      </c>
      <c r="G326" s="764" t="s">
        <v>1129</v>
      </c>
      <c r="H326" s="559"/>
      <c r="I326" s="273" t="s">
        <v>250</v>
      </c>
      <c r="J326" s="322" t="s">
        <v>1445</v>
      </c>
      <c r="K326" s="603"/>
      <c r="L326" s="603"/>
      <c r="M326" s="259" t="s">
        <v>84</v>
      </c>
      <c r="N326" s="145" t="s">
        <v>202</v>
      </c>
      <c r="O326" s="259" t="s">
        <v>85</v>
      </c>
      <c r="P326" s="241"/>
      <c r="Q326" s="48"/>
      <c r="R326" s="48"/>
      <c r="S326" s="868"/>
      <c r="T326" s="868"/>
      <c r="U326" s="48"/>
      <c r="V326" s="48"/>
      <c r="W326" s="58">
        <f t="shared" si="16"/>
        <v>2</v>
      </c>
      <c r="X326" s="96" t="s">
        <v>236</v>
      </c>
    </row>
    <row r="327">
      <c r="A327" s="48">
        <v>7.0</v>
      </c>
      <c r="B327" s="272" t="s">
        <v>236</v>
      </c>
      <c r="C327" s="272" t="s">
        <v>1120</v>
      </c>
      <c r="D327" s="273" t="s">
        <v>2012</v>
      </c>
      <c r="E327" s="273">
        <v>2024.0</v>
      </c>
      <c r="F327" s="273">
        <v>2024.0</v>
      </c>
      <c r="G327" s="764" t="s">
        <v>1134</v>
      </c>
      <c r="H327" s="559"/>
      <c r="I327" s="273" t="s">
        <v>250</v>
      </c>
      <c r="J327" s="322" t="s">
        <v>1684</v>
      </c>
      <c r="K327" s="603"/>
      <c r="L327" s="603"/>
      <c r="M327" s="259" t="s">
        <v>84</v>
      </c>
      <c r="N327" s="145" t="s">
        <v>202</v>
      </c>
      <c r="O327" s="259" t="s">
        <v>85</v>
      </c>
      <c r="P327" s="241"/>
      <c r="Q327" s="48"/>
      <c r="R327" s="48"/>
      <c r="S327" s="868"/>
      <c r="T327" s="868"/>
      <c r="U327" s="48"/>
      <c r="V327" s="48"/>
      <c r="W327" s="58">
        <f t="shared" si="16"/>
        <v>2</v>
      </c>
      <c r="X327" s="96" t="s">
        <v>236</v>
      </c>
    </row>
    <row r="328">
      <c r="A328" s="48">
        <v>8.0</v>
      </c>
      <c r="B328" s="272" t="s">
        <v>236</v>
      </c>
      <c r="C328" s="272" t="s">
        <v>1120</v>
      </c>
      <c r="D328" s="273" t="s">
        <v>2012</v>
      </c>
      <c r="E328" s="273">
        <v>2024.0</v>
      </c>
      <c r="F328" s="273">
        <v>2024.0</v>
      </c>
      <c r="G328" s="764" t="s">
        <v>1137</v>
      </c>
      <c r="H328" s="559"/>
      <c r="I328" s="273" t="s">
        <v>250</v>
      </c>
      <c r="J328" s="322" t="s">
        <v>1447</v>
      </c>
      <c r="K328" s="603"/>
      <c r="L328" s="603"/>
      <c r="M328" s="259" t="s">
        <v>84</v>
      </c>
      <c r="N328" s="145" t="s">
        <v>202</v>
      </c>
      <c r="O328" s="259" t="s">
        <v>85</v>
      </c>
      <c r="P328" s="241"/>
      <c r="Q328" s="48"/>
      <c r="R328" s="48"/>
      <c r="S328" s="868"/>
      <c r="T328" s="868"/>
      <c r="U328" s="48"/>
      <c r="V328" s="48"/>
      <c r="W328" s="58">
        <f t="shared" si="16"/>
        <v>2</v>
      </c>
      <c r="X328" s="96" t="s">
        <v>236</v>
      </c>
    </row>
    <row r="329">
      <c r="A329" s="48">
        <v>9.0</v>
      </c>
      <c r="B329" s="272" t="s">
        <v>236</v>
      </c>
      <c r="C329" s="272" t="s">
        <v>1120</v>
      </c>
      <c r="D329" s="273" t="s">
        <v>2012</v>
      </c>
      <c r="E329" s="273">
        <v>2024.0</v>
      </c>
      <c r="F329" s="273">
        <v>2024.0</v>
      </c>
      <c r="G329" s="764" t="s">
        <v>1139</v>
      </c>
      <c r="H329" s="559"/>
      <c r="I329" s="273" t="s">
        <v>250</v>
      </c>
      <c r="J329" s="322" t="s">
        <v>1865</v>
      </c>
      <c r="K329" s="603"/>
      <c r="L329" s="603"/>
      <c r="M329" s="259" t="s">
        <v>84</v>
      </c>
      <c r="N329" s="145" t="s">
        <v>202</v>
      </c>
      <c r="O329" s="259" t="s">
        <v>85</v>
      </c>
      <c r="P329" s="241"/>
      <c r="Q329" s="48"/>
      <c r="R329" s="48"/>
      <c r="S329" s="868"/>
      <c r="T329" s="868"/>
      <c r="U329" s="48"/>
      <c r="V329" s="48"/>
      <c r="W329" s="58">
        <f t="shared" si="16"/>
        <v>2</v>
      </c>
      <c r="X329" s="96" t="s">
        <v>236</v>
      </c>
    </row>
    <row r="330">
      <c r="A330" s="516" t="s">
        <v>1141</v>
      </c>
      <c r="B330" s="224"/>
      <c r="C330" s="224" t="s">
        <v>252</v>
      </c>
      <c r="D330" s="226"/>
      <c r="E330" s="226" t="s">
        <v>5</v>
      </c>
      <c r="F330" s="226" t="s">
        <v>5</v>
      </c>
      <c r="G330" s="225"/>
      <c r="H330" s="226" t="s">
        <v>536</v>
      </c>
      <c r="I330" s="225"/>
      <c r="J330" s="227"/>
      <c r="K330" s="227"/>
      <c r="L330" s="277" t="s">
        <v>2030</v>
      </c>
      <c r="M330" s="230"/>
      <c r="N330" s="230"/>
      <c r="O330" s="230"/>
      <c r="P330" s="230"/>
      <c r="Q330" s="230"/>
      <c r="R330" s="230"/>
      <c r="S330" s="230"/>
      <c r="T330" s="230"/>
      <c r="U330" s="230"/>
      <c r="V330" s="230"/>
      <c r="W330" s="230"/>
      <c r="X330" s="96"/>
    </row>
    <row r="331">
      <c r="A331" s="48">
        <v>1.0</v>
      </c>
      <c r="B331" s="53" t="s">
        <v>1143</v>
      </c>
      <c r="C331" s="53" t="s">
        <v>1144</v>
      </c>
      <c r="D331" s="48" t="s">
        <v>2033</v>
      </c>
      <c r="E331" s="48">
        <v>2012.0</v>
      </c>
      <c r="F331" s="48">
        <v>2012.0</v>
      </c>
      <c r="G331" s="712" t="s">
        <v>1735</v>
      </c>
      <c r="H331" s="258" t="s">
        <v>2034</v>
      </c>
      <c r="I331" s="258"/>
      <c r="J331" s="44" t="s">
        <v>1730</v>
      </c>
      <c r="K331" s="794"/>
      <c r="L331" s="794">
        <v>46298.0</v>
      </c>
      <c r="M331" s="145" t="s">
        <v>294</v>
      </c>
      <c r="N331" s="87"/>
      <c r="O331" s="47" t="s">
        <v>2037</v>
      </c>
      <c r="P331" s="48"/>
      <c r="Q331" s="48"/>
      <c r="R331" s="48"/>
      <c r="S331" s="189"/>
      <c r="T331" s="189"/>
      <c r="U331" s="48" t="s">
        <v>47</v>
      </c>
      <c r="V331" s="48" t="s">
        <v>47</v>
      </c>
      <c r="W331" s="58">
        <f t="shared" ref="W331:W332" si="17">IFERROR(IF(E331="","",YEAR(TODAY())-E331),"")</f>
        <v>14</v>
      </c>
      <c r="X331" s="96" t="s">
        <v>252</v>
      </c>
    </row>
    <row r="332">
      <c r="A332" s="48">
        <v>2.0</v>
      </c>
      <c r="B332" s="53" t="s">
        <v>1143</v>
      </c>
      <c r="C332" s="53" t="s">
        <v>1144</v>
      </c>
      <c r="D332" s="48" t="s">
        <v>2033</v>
      </c>
      <c r="E332" s="48">
        <v>2012.0</v>
      </c>
      <c r="F332" s="48">
        <v>2012.0</v>
      </c>
      <c r="G332" s="982" t="s">
        <v>1740</v>
      </c>
      <c r="H332" s="258" t="s">
        <v>2041</v>
      </c>
      <c r="I332" s="258" t="s">
        <v>2042</v>
      </c>
      <c r="J332" s="44" t="s">
        <v>2043</v>
      </c>
      <c r="K332" s="983"/>
      <c r="L332" s="983" t="s">
        <v>2046</v>
      </c>
      <c r="M332" s="87" t="s">
        <v>63</v>
      </c>
      <c r="N332" s="87"/>
      <c r="O332" s="87" t="s">
        <v>132</v>
      </c>
      <c r="P332" s="241"/>
      <c r="Q332" s="48"/>
      <c r="R332" s="48"/>
      <c r="S332" s="189"/>
      <c r="T332" s="189"/>
      <c r="U332" s="48" t="s">
        <v>47</v>
      </c>
      <c r="V332" s="48" t="s">
        <v>47</v>
      </c>
      <c r="W332" s="58">
        <f t="shared" si="17"/>
        <v>14</v>
      </c>
      <c r="X332" s="96" t="s">
        <v>252</v>
      </c>
    </row>
    <row r="333">
      <c r="A333" s="48">
        <v>3.0</v>
      </c>
      <c r="B333" s="53"/>
      <c r="C333" s="53" t="s">
        <v>1150</v>
      </c>
      <c r="D333" s="48" t="s">
        <v>2033</v>
      </c>
      <c r="E333" s="48">
        <v>2025.0</v>
      </c>
      <c r="F333" s="48">
        <v>2025.0</v>
      </c>
      <c r="G333" s="712" t="s">
        <v>2048</v>
      </c>
      <c r="H333" s="984" t="s">
        <v>2050</v>
      </c>
      <c r="I333" s="258"/>
      <c r="J333" s="44" t="s">
        <v>1736</v>
      </c>
      <c r="K333" s="983"/>
      <c r="L333" s="983"/>
      <c r="M333" s="87"/>
      <c r="N333" s="87"/>
      <c r="O333" s="87"/>
      <c r="P333" s="241"/>
      <c r="Q333" s="48"/>
      <c r="R333" s="48"/>
      <c r="S333" s="189"/>
      <c r="T333" s="189"/>
      <c r="U333" s="48"/>
      <c r="V333" s="48"/>
      <c r="W333" s="58"/>
      <c r="X333" s="96" t="s">
        <v>252</v>
      </c>
    </row>
    <row r="334">
      <c r="A334" s="48">
        <v>4.0</v>
      </c>
      <c r="B334" s="53" t="s">
        <v>1143</v>
      </c>
      <c r="C334" s="53" t="s">
        <v>1144</v>
      </c>
      <c r="D334" s="48" t="s">
        <v>2033</v>
      </c>
      <c r="E334" s="48">
        <v>2023.0</v>
      </c>
      <c r="F334" s="48">
        <v>2023.0</v>
      </c>
      <c r="G334" s="333" t="s">
        <v>1728</v>
      </c>
      <c r="H334" s="258" t="s">
        <v>2052</v>
      </c>
      <c r="I334" s="258" t="s">
        <v>1729</v>
      </c>
      <c r="J334" s="44" t="s">
        <v>2054</v>
      </c>
      <c r="K334" s="983"/>
      <c r="L334" s="983" t="s">
        <v>1738</v>
      </c>
      <c r="M334" s="87" t="s">
        <v>166</v>
      </c>
      <c r="N334" s="87"/>
      <c r="O334" s="87" t="s">
        <v>132</v>
      </c>
      <c r="P334" s="241"/>
      <c r="Q334" s="48"/>
      <c r="R334" s="48"/>
      <c r="S334" s="189"/>
      <c r="T334" s="189"/>
      <c r="U334" s="48" t="s">
        <v>47</v>
      </c>
      <c r="V334" s="48" t="s">
        <v>47</v>
      </c>
      <c r="W334" s="58">
        <f>IFERROR(IF(E334="","",YEAR(TODAY())-E334),"")</f>
        <v>3</v>
      </c>
      <c r="X334" s="96" t="s">
        <v>252</v>
      </c>
    </row>
    <row r="335">
      <c r="A335" s="48">
        <v>5.0</v>
      </c>
      <c r="B335" s="53" t="s">
        <v>1143</v>
      </c>
      <c r="C335" s="53" t="s">
        <v>1150</v>
      </c>
      <c r="D335" s="48" t="s">
        <v>2033</v>
      </c>
      <c r="E335" s="48">
        <v>2026.0</v>
      </c>
      <c r="F335" s="48">
        <v>2026.0</v>
      </c>
      <c r="G335" s="982" t="s">
        <v>2057</v>
      </c>
      <c r="H335" s="258" t="s">
        <v>2058</v>
      </c>
      <c r="I335" s="258"/>
      <c r="J335" s="44" t="s">
        <v>2059</v>
      </c>
      <c r="K335" s="983"/>
      <c r="L335" s="983"/>
      <c r="M335" s="87" t="s">
        <v>166</v>
      </c>
      <c r="N335" s="87"/>
      <c r="O335" s="87" t="s">
        <v>132</v>
      </c>
      <c r="P335" s="241"/>
      <c r="Q335" s="48"/>
      <c r="R335" s="48"/>
      <c r="S335" s="189"/>
      <c r="T335" s="189"/>
      <c r="U335" s="48"/>
      <c r="V335" s="48"/>
      <c r="W335" s="58"/>
      <c r="X335" s="96" t="s">
        <v>252</v>
      </c>
    </row>
    <row r="336">
      <c r="A336" s="48">
        <v>6.0</v>
      </c>
      <c r="B336" s="53" t="s">
        <v>1143</v>
      </c>
      <c r="C336" s="53" t="s">
        <v>1150</v>
      </c>
      <c r="D336" s="48" t="s">
        <v>2033</v>
      </c>
      <c r="E336" s="48">
        <v>2026.0</v>
      </c>
      <c r="F336" s="48">
        <v>2026.0</v>
      </c>
      <c r="G336" s="982" t="s">
        <v>2063</v>
      </c>
      <c r="H336" s="984" t="s">
        <v>2064</v>
      </c>
      <c r="I336" s="258"/>
      <c r="J336" s="45" t="s">
        <v>2066</v>
      </c>
      <c r="K336" s="987"/>
      <c r="L336" s="987">
        <v>46572.0</v>
      </c>
      <c r="M336" s="87" t="s">
        <v>51</v>
      </c>
      <c r="N336" s="87"/>
      <c r="O336" s="87" t="s">
        <v>132</v>
      </c>
      <c r="P336" s="241"/>
      <c r="Q336" s="48"/>
      <c r="R336" s="48"/>
      <c r="S336" s="189"/>
      <c r="T336" s="189"/>
      <c r="U336" s="48"/>
      <c r="V336" s="48"/>
      <c r="W336" s="58"/>
      <c r="X336" s="96" t="s">
        <v>252</v>
      </c>
    </row>
    <row r="337">
      <c r="A337" s="48">
        <v>7.0</v>
      </c>
      <c r="B337" s="53"/>
      <c r="C337" s="53" t="s">
        <v>1163</v>
      </c>
      <c r="D337" s="48" t="s">
        <v>2033</v>
      </c>
      <c r="E337" s="48">
        <v>2026.0</v>
      </c>
      <c r="F337" s="48">
        <v>2026.0</v>
      </c>
      <c r="G337" s="982">
        <v>2071976.0</v>
      </c>
      <c r="H337" s="258" t="s">
        <v>2069</v>
      </c>
      <c r="I337" s="258"/>
      <c r="J337" s="45" t="s">
        <v>2070</v>
      </c>
      <c r="K337" s="983"/>
      <c r="L337" s="983"/>
      <c r="M337" s="87"/>
      <c r="N337" s="87"/>
      <c r="O337" s="87"/>
      <c r="P337" s="241"/>
      <c r="Q337" s="48"/>
      <c r="R337" s="48"/>
      <c r="S337" s="189"/>
      <c r="T337" s="189"/>
      <c r="U337" s="48"/>
      <c r="V337" s="48"/>
      <c r="W337" s="58"/>
      <c r="X337" s="96" t="s">
        <v>252</v>
      </c>
    </row>
    <row r="338">
      <c r="A338" s="48">
        <v>6.0</v>
      </c>
      <c r="B338" s="53" t="s">
        <v>1143</v>
      </c>
      <c r="C338" s="53" t="s">
        <v>1164</v>
      </c>
      <c r="D338" s="48" t="s">
        <v>2072</v>
      </c>
      <c r="E338" s="48">
        <v>2022.0</v>
      </c>
      <c r="F338" s="48">
        <v>2022.0</v>
      </c>
      <c r="G338" s="712">
        <v>1.38324352137E11</v>
      </c>
      <c r="H338" s="258" t="s">
        <v>2073</v>
      </c>
      <c r="I338" s="258" t="s">
        <v>2074</v>
      </c>
      <c r="J338" s="44" t="s">
        <v>2075</v>
      </c>
      <c r="K338" s="983"/>
      <c r="L338" s="983" t="s">
        <v>2046</v>
      </c>
      <c r="M338" s="87"/>
      <c r="N338" s="87" t="s">
        <v>294</v>
      </c>
      <c r="O338" s="87" t="s">
        <v>85</v>
      </c>
      <c r="P338" s="241"/>
      <c r="Q338" s="48"/>
      <c r="R338" s="48"/>
      <c r="S338" s="189"/>
      <c r="T338" s="189"/>
      <c r="U338" s="48" t="s">
        <v>47</v>
      </c>
      <c r="V338" s="48" t="s">
        <v>47</v>
      </c>
      <c r="W338" s="58">
        <f t="shared" ref="W338:W341" si="18">IFERROR(IF(E338="","",YEAR(TODAY())-E338),"")</f>
        <v>4</v>
      </c>
      <c r="X338" s="96" t="s">
        <v>252</v>
      </c>
    </row>
    <row r="339">
      <c r="A339" s="48">
        <v>7.0</v>
      </c>
      <c r="B339" s="53" t="s">
        <v>1143</v>
      </c>
      <c r="C339" s="53" t="s">
        <v>1164</v>
      </c>
      <c r="D339" s="48" t="s">
        <v>2072</v>
      </c>
      <c r="E339" s="48">
        <v>2022.0</v>
      </c>
      <c r="F339" s="48">
        <v>2022.0</v>
      </c>
      <c r="G339" s="333">
        <v>1.38324352169E11</v>
      </c>
      <c r="H339" s="258" t="s">
        <v>2073</v>
      </c>
      <c r="I339" s="258" t="s">
        <v>2042</v>
      </c>
      <c r="J339" s="44" t="s">
        <v>2076</v>
      </c>
      <c r="K339" s="983"/>
      <c r="L339" s="983" t="s">
        <v>2077</v>
      </c>
      <c r="M339" s="87"/>
      <c r="N339" s="87" t="s">
        <v>202</v>
      </c>
      <c r="O339" s="87" t="s">
        <v>85</v>
      </c>
      <c r="P339" s="241"/>
      <c r="Q339" s="48"/>
      <c r="R339" s="48"/>
      <c r="S339" s="189"/>
      <c r="T339" s="189"/>
      <c r="U339" s="48" t="s">
        <v>47</v>
      </c>
      <c r="V339" s="48" t="s">
        <v>47</v>
      </c>
      <c r="W339" s="58">
        <f t="shared" si="18"/>
        <v>4</v>
      </c>
      <c r="X339" s="96" t="s">
        <v>252</v>
      </c>
    </row>
    <row r="340">
      <c r="A340" s="48">
        <v>8.0</v>
      </c>
      <c r="B340" s="53" t="s">
        <v>1143</v>
      </c>
      <c r="C340" s="272" t="s">
        <v>1171</v>
      </c>
      <c r="D340" s="302"/>
      <c r="E340" s="302"/>
      <c r="F340" s="302"/>
      <c r="G340" s="782"/>
      <c r="H340" s="489"/>
      <c r="I340" s="782"/>
      <c r="J340" s="783">
        <v>1.0</v>
      </c>
      <c r="K340" s="994"/>
      <c r="L340" s="994"/>
      <c r="M340" s="259" t="s">
        <v>290</v>
      </c>
      <c r="N340" s="259"/>
      <c r="O340" s="87" t="s">
        <v>132</v>
      </c>
      <c r="P340" s="209"/>
      <c r="Q340" s="189"/>
      <c r="R340" s="189"/>
      <c r="S340" s="189"/>
      <c r="T340" s="189"/>
      <c r="U340" s="189"/>
      <c r="V340" s="189"/>
      <c r="W340" s="58" t="str">
        <f t="shared" si="18"/>
        <v/>
      </c>
      <c r="X340" s="96" t="s">
        <v>252</v>
      </c>
    </row>
    <row r="341">
      <c r="A341" s="48">
        <v>9.0</v>
      </c>
      <c r="B341" s="53" t="s">
        <v>1143</v>
      </c>
      <c r="C341" s="272" t="s">
        <v>1171</v>
      </c>
      <c r="D341" s="302"/>
      <c r="E341" s="302"/>
      <c r="F341" s="302"/>
      <c r="G341" s="782"/>
      <c r="H341" s="489"/>
      <c r="I341" s="73" t="s">
        <v>1877</v>
      </c>
      <c r="J341" s="783">
        <v>2.0</v>
      </c>
      <c r="K341" s="994"/>
      <c r="L341" s="994"/>
      <c r="M341" s="259" t="s">
        <v>250</v>
      </c>
      <c r="N341" s="259"/>
      <c r="O341" s="87" t="s">
        <v>132</v>
      </c>
      <c r="P341" s="209"/>
      <c r="Q341" s="189"/>
      <c r="R341" s="189"/>
      <c r="S341" s="189"/>
      <c r="T341" s="189"/>
      <c r="U341" s="189"/>
      <c r="V341" s="189"/>
      <c r="W341" s="58" t="str">
        <f t="shared" si="18"/>
        <v/>
      </c>
      <c r="X341" s="96" t="s">
        <v>252</v>
      </c>
    </row>
    <row r="342">
      <c r="A342" s="523" t="s">
        <v>1177</v>
      </c>
      <c r="B342" s="525"/>
      <c r="C342" s="525" t="s">
        <v>1179</v>
      </c>
      <c r="D342" s="527"/>
      <c r="E342" s="527"/>
      <c r="F342" s="527"/>
      <c r="G342" s="527"/>
      <c r="H342" s="527"/>
      <c r="I342" s="527"/>
      <c r="J342" s="528"/>
      <c r="K342" s="528"/>
      <c r="L342" s="529"/>
      <c r="M342" s="230"/>
      <c r="N342" s="230"/>
      <c r="O342" s="230"/>
      <c r="P342" s="230"/>
      <c r="Q342" s="230"/>
      <c r="R342" s="230"/>
      <c r="S342" s="230"/>
      <c r="T342" s="230"/>
      <c r="U342" s="230"/>
      <c r="V342" s="230"/>
      <c r="W342" s="230"/>
      <c r="X342" s="96"/>
    </row>
    <row r="343" ht="15.75" customHeight="1">
      <c r="A343" s="48">
        <v>1.0</v>
      </c>
      <c r="B343" s="53"/>
      <c r="C343" s="53" t="s">
        <v>1185</v>
      </c>
      <c r="D343" s="48" t="s">
        <v>1185</v>
      </c>
      <c r="E343" s="189"/>
      <c r="F343" s="189"/>
      <c r="G343" s="490"/>
      <c r="H343" s="1000"/>
      <c r="I343" s="58" t="s">
        <v>2082</v>
      </c>
      <c r="J343" s="797"/>
      <c r="K343" s="1001"/>
      <c r="L343" s="1001"/>
      <c r="M343" s="47"/>
      <c r="N343" s="47"/>
      <c r="O343" s="184"/>
      <c r="P343" s="209"/>
      <c r="Q343" s="189"/>
      <c r="R343" s="189"/>
      <c r="S343" s="189"/>
      <c r="T343" s="189"/>
      <c r="U343" s="189"/>
      <c r="V343" s="189"/>
      <c r="W343" s="58" t="str">
        <f t="shared" ref="W343:W349" si="19">IFERROR(IF(E343="","",YEAR(TODAY())-E343),"")</f>
        <v/>
      </c>
      <c r="X343" s="96" t="s">
        <v>1179</v>
      </c>
    </row>
    <row r="344" ht="15.75" customHeight="1">
      <c r="A344" s="48">
        <v>2.0</v>
      </c>
      <c r="B344" s="53"/>
      <c r="C344" s="53" t="s">
        <v>1186</v>
      </c>
      <c r="D344" s="48" t="s">
        <v>2084</v>
      </c>
      <c r="E344" s="189"/>
      <c r="F344" s="189"/>
      <c r="G344" s="490"/>
      <c r="H344" s="1000"/>
      <c r="I344" s="58" t="s">
        <v>2086</v>
      </c>
      <c r="J344" s="797"/>
      <c r="K344" s="1001"/>
      <c r="L344" s="1001"/>
      <c r="M344" s="47"/>
      <c r="N344" s="47"/>
      <c r="O344" s="184"/>
      <c r="P344" s="209"/>
      <c r="Q344" s="189"/>
      <c r="R344" s="189"/>
      <c r="S344" s="189"/>
      <c r="T344" s="189"/>
      <c r="U344" s="189"/>
      <c r="V344" s="189"/>
      <c r="W344" s="58" t="str">
        <f t="shared" si="19"/>
        <v/>
      </c>
      <c r="X344" s="96" t="s">
        <v>1179</v>
      </c>
    </row>
    <row r="345" ht="15.75" customHeight="1">
      <c r="A345" s="48">
        <v>3.0</v>
      </c>
      <c r="B345" s="53"/>
      <c r="C345" s="53" t="s">
        <v>1187</v>
      </c>
      <c r="D345" s="48" t="s">
        <v>2084</v>
      </c>
      <c r="E345" s="189"/>
      <c r="F345" s="189"/>
      <c r="G345" s="490"/>
      <c r="H345" s="1000"/>
      <c r="I345" s="58" t="s">
        <v>2087</v>
      </c>
      <c r="J345" s="797"/>
      <c r="K345" s="1001"/>
      <c r="L345" s="1001"/>
      <c r="M345" s="47"/>
      <c r="N345" s="47"/>
      <c r="O345" s="184"/>
      <c r="P345" s="209"/>
      <c r="Q345" s="189"/>
      <c r="R345" s="189"/>
      <c r="S345" s="189"/>
      <c r="T345" s="189"/>
      <c r="U345" s="189"/>
      <c r="V345" s="189"/>
      <c r="W345" s="58" t="str">
        <f t="shared" si="19"/>
        <v/>
      </c>
      <c r="X345" s="96" t="s">
        <v>1179</v>
      </c>
    </row>
    <row r="346" ht="15.75" customHeight="1">
      <c r="A346" s="48">
        <v>4.0</v>
      </c>
      <c r="B346" s="53"/>
      <c r="C346" s="53" t="s">
        <v>1189</v>
      </c>
      <c r="D346" s="48" t="s">
        <v>2084</v>
      </c>
      <c r="E346" s="189"/>
      <c r="F346" s="189"/>
      <c r="G346" s="490"/>
      <c r="H346" s="1000"/>
      <c r="I346" s="58" t="s">
        <v>2088</v>
      </c>
      <c r="J346" s="797"/>
      <c r="K346" s="1001"/>
      <c r="L346" s="1001"/>
      <c r="M346" s="47"/>
      <c r="N346" s="47"/>
      <c r="O346" s="184"/>
      <c r="P346" s="209"/>
      <c r="Q346" s="189"/>
      <c r="R346" s="189"/>
      <c r="S346" s="189"/>
      <c r="T346" s="189"/>
      <c r="U346" s="189"/>
      <c r="V346" s="189"/>
      <c r="W346" s="58" t="str">
        <f t="shared" si="19"/>
        <v/>
      </c>
      <c r="X346" s="96" t="s">
        <v>1179</v>
      </c>
    </row>
    <row r="347" ht="15.75" customHeight="1">
      <c r="A347" s="48">
        <v>5.0</v>
      </c>
      <c r="B347" s="53"/>
      <c r="C347" s="53" t="s">
        <v>1194</v>
      </c>
      <c r="D347" s="48" t="s">
        <v>2084</v>
      </c>
      <c r="E347" s="189"/>
      <c r="F347" s="189"/>
      <c r="G347" s="490"/>
      <c r="H347" s="1000"/>
      <c r="I347" s="58" t="s">
        <v>2091</v>
      </c>
      <c r="J347" s="797"/>
      <c r="K347" s="1001"/>
      <c r="L347" s="1001"/>
      <c r="M347" s="47"/>
      <c r="N347" s="47"/>
      <c r="O347" s="184"/>
      <c r="P347" s="209"/>
      <c r="Q347" s="189"/>
      <c r="R347" s="189"/>
      <c r="S347" s="189"/>
      <c r="T347" s="189"/>
      <c r="U347" s="189"/>
      <c r="V347" s="189"/>
      <c r="W347" s="58" t="str">
        <f t="shared" si="19"/>
        <v/>
      </c>
      <c r="X347" s="96" t="s">
        <v>1179</v>
      </c>
    </row>
    <row r="348" ht="15.75" customHeight="1">
      <c r="A348" s="48">
        <v>6.0</v>
      </c>
      <c r="B348" s="53"/>
      <c r="C348" s="53" t="s">
        <v>1196</v>
      </c>
      <c r="D348" s="48" t="s">
        <v>2084</v>
      </c>
      <c r="E348" s="189"/>
      <c r="F348" s="189"/>
      <c r="G348" s="490"/>
      <c r="H348" s="1000"/>
      <c r="I348" s="58" t="s">
        <v>2082</v>
      </c>
      <c r="J348" s="797"/>
      <c r="K348" s="1001"/>
      <c r="L348" s="1001"/>
      <c r="M348" s="47"/>
      <c r="N348" s="47"/>
      <c r="O348" s="184"/>
      <c r="P348" s="209"/>
      <c r="Q348" s="189"/>
      <c r="R348" s="189"/>
      <c r="S348" s="189"/>
      <c r="T348" s="189"/>
      <c r="U348" s="189"/>
      <c r="V348" s="189"/>
      <c r="W348" s="58" t="str">
        <f t="shared" si="19"/>
        <v/>
      </c>
      <c r="X348" s="96" t="s">
        <v>1179</v>
      </c>
    </row>
    <row r="349" ht="15.75" customHeight="1">
      <c r="A349" s="48">
        <v>7.0</v>
      </c>
      <c r="B349" s="53"/>
      <c r="C349" s="53" t="s">
        <v>1199</v>
      </c>
      <c r="D349" s="48" t="s">
        <v>2094</v>
      </c>
      <c r="E349" s="189"/>
      <c r="F349" s="189"/>
      <c r="G349" s="490"/>
      <c r="H349" s="1000"/>
      <c r="I349" s="58" t="s">
        <v>2095</v>
      </c>
      <c r="J349" s="797"/>
      <c r="K349" s="1001"/>
      <c r="L349" s="1001"/>
      <c r="M349" s="47"/>
      <c r="N349" s="47"/>
      <c r="O349" s="184"/>
      <c r="P349" s="209"/>
      <c r="Q349" s="189"/>
      <c r="R349" s="189"/>
      <c r="S349" s="189"/>
      <c r="T349" s="189"/>
      <c r="U349" s="189"/>
      <c r="V349" s="189"/>
      <c r="W349" s="58" t="str">
        <f t="shared" si="19"/>
        <v/>
      </c>
      <c r="X349" s="96" t="s">
        <v>1179</v>
      </c>
    </row>
    <row r="350" ht="15.75" customHeight="1">
      <c r="A350" s="536"/>
      <c r="B350" s="538"/>
      <c r="C350" s="538"/>
      <c r="D350" s="536"/>
      <c r="E350" s="536"/>
      <c r="F350" s="536"/>
      <c r="G350" s="539"/>
      <c r="H350" s="1010"/>
      <c r="I350" s="539"/>
      <c r="J350" s="540"/>
      <c r="K350" s="540"/>
      <c r="L350" s="540"/>
      <c r="M350" s="536"/>
      <c r="N350" s="536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536"/>
      <c r="B351" s="538"/>
      <c r="C351" s="538" t="s">
        <v>1205</v>
      </c>
      <c r="D351" s="536"/>
      <c r="E351" s="536"/>
      <c r="F351" s="536"/>
      <c r="G351" s="539"/>
      <c r="H351" s="1010"/>
      <c r="I351" s="539"/>
      <c r="J351" s="540"/>
      <c r="K351" s="540"/>
      <c r="L351" s="540"/>
      <c r="M351" s="536"/>
      <c r="N351" s="536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536"/>
      <c r="B352" s="542"/>
      <c r="C352" s="544" t="s">
        <v>1207</v>
      </c>
      <c r="D352" s="545"/>
      <c r="E352" s="545" t="s">
        <v>1213</v>
      </c>
      <c r="F352" s="545"/>
      <c r="G352" s="547" t="s">
        <v>2097</v>
      </c>
      <c r="H352" s="1013"/>
      <c r="I352" s="549" t="s">
        <v>2098</v>
      </c>
      <c r="J352" s="551" t="s">
        <v>18</v>
      </c>
      <c r="K352" s="552"/>
      <c r="L352" s="552"/>
      <c r="M352" s="536"/>
      <c r="N352" s="536"/>
      <c r="O352" s="1">
        <f>COUNTIF(O6:O341,"AKTIF")</f>
        <v>245</v>
      </c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536"/>
      <c r="B353" s="553"/>
      <c r="C353" s="554" t="s">
        <v>1223</v>
      </c>
      <c r="D353" s="235"/>
      <c r="E353" s="235" t="s">
        <v>445</v>
      </c>
      <c r="F353" s="235"/>
      <c r="G353" s="555" t="s">
        <v>2100</v>
      </c>
      <c r="H353" s="1015"/>
      <c r="I353" s="90" t="s">
        <v>294</v>
      </c>
      <c r="J353" s="556" t="s">
        <v>2101</v>
      </c>
      <c r="K353" s="557"/>
      <c r="L353" s="557"/>
      <c r="M353" s="536"/>
      <c r="N353" s="536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536"/>
      <c r="B354" s="553"/>
      <c r="C354" s="554" t="s">
        <v>1225</v>
      </c>
      <c r="D354" s="235"/>
      <c r="E354" s="235" t="s">
        <v>1226</v>
      </c>
      <c r="F354" s="235"/>
      <c r="G354" s="555" t="s">
        <v>2102</v>
      </c>
      <c r="H354" s="1015"/>
      <c r="I354" s="90" t="s">
        <v>294</v>
      </c>
      <c r="J354" s="556" t="s">
        <v>2101</v>
      </c>
      <c r="K354" s="557"/>
      <c r="L354" s="557"/>
      <c r="M354" s="536"/>
      <c r="N354" s="536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536"/>
      <c r="B355" s="553"/>
      <c r="C355" s="554" t="s">
        <v>1227</v>
      </c>
      <c r="D355" s="235"/>
      <c r="E355" s="235" t="s">
        <v>1228</v>
      </c>
      <c r="F355" s="235"/>
      <c r="G355" s="555" t="s">
        <v>2103</v>
      </c>
      <c r="H355" s="1015"/>
      <c r="I355" s="90" t="s">
        <v>294</v>
      </c>
      <c r="J355" s="556" t="s">
        <v>2101</v>
      </c>
      <c r="K355" s="557"/>
      <c r="L355" s="557"/>
      <c r="M355" s="536"/>
      <c r="N355" s="536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536"/>
      <c r="B356" s="553"/>
      <c r="C356" s="554" t="s">
        <v>1229</v>
      </c>
      <c r="D356" s="276"/>
      <c r="E356" s="276"/>
      <c r="F356" s="276"/>
      <c r="G356" s="555"/>
      <c r="H356" s="1016"/>
      <c r="I356" s="555" t="s">
        <v>2105</v>
      </c>
      <c r="J356" s="551" t="s">
        <v>2106</v>
      </c>
      <c r="K356" s="552"/>
      <c r="L356" s="552"/>
      <c r="M356" s="965"/>
      <c r="N356" s="536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536"/>
      <c r="B357" s="553"/>
      <c r="C357" s="554" t="s">
        <v>1233</v>
      </c>
      <c r="D357" s="235"/>
      <c r="E357" s="235" t="s">
        <v>1235</v>
      </c>
      <c r="F357" s="235"/>
      <c r="G357" s="555" t="s">
        <v>2108</v>
      </c>
      <c r="H357" s="1015"/>
      <c r="I357" s="90" t="s">
        <v>2109</v>
      </c>
      <c r="J357" s="558"/>
      <c r="K357" s="540"/>
      <c r="L357" s="540"/>
      <c r="M357" s="536"/>
      <c r="N357" s="536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536"/>
      <c r="B358" s="553"/>
      <c r="C358" s="554" t="s">
        <v>1236</v>
      </c>
      <c r="D358" s="235"/>
      <c r="E358" s="235" t="s">
        <v>1237</v>
      </c>
      <c r="F358" s="235"/>
      <c r="G358" s="555" t="s">
        <v>2108</v>
      </c>
      <c r="H358" s="1015"/>
      <c r="I358" s="90" t="s">
        <v>2111</v>
      </c>
      <c r="J358" s="558"/>
      <c r="K358" s="540"/>
      <c r="L358" s="540"/>
      <c r="M358" s="536"/>
      <c r="N358" s="536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536"/>
      <c r="B359" s="553"/>
      <c r="C359" s="554" t="s">
        <v>1238</v>
      </c>
      <c r="D359" s="235"/>
      <c r="E359" s="235" t="s">
        <v>441</v>
      </c>
      <c r="F359" s="235"/>
      <c r="G359" s="90" t="s">
        <v>2108</v>
      </c>
      <c r="H359" s="1015"/>
      <c r="I359" s="90" t="s">
        <v>2111</v>
      </c>
      <c r="J359" s="558"/>
      <c r="K359" s="540"/>
      <c r="L359" s="540"/>
      <c r="M359" s="536"/>
      <c r="N359" s="536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536"/>
      <c r="B360" s="553"/>
      <c r="C360" s="554" t="s">
        <v>1240</v>
      </c>
      <c r="D360" s="235"/>
      <c r="E360" s="235"/>
      <c r="F360" s="235"/>
      <c r="G360" s="90" t="s">
        <v>2114</v>
      </c>
      <c r="H360" s="1015"/>
      <c r="I360" s="90"/>
      <c r="J360" s="558" t="s">
        <v>2115</v>
      </c>
      <c r="K360" s="540"/>
      <c r="L360" s="540"/>
      <c r="M360" s="536"/>
      <c r="N360" s="536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536"/>
      <c r="B361" s="553"/>
      <c r="C361" s="554" t="s">
        <v>1241</v>
      </c>
      <c r="D361" s="235"/>
      <c r="E361" s="235"/>
      <c r="F361" s="235"/>
      <c r="G361" s="90"/>
      <c r="H361" s="1015"/>
      <c r="I361" s="90"/>
      <c r="J361" s="563" t="s">
        <v>2116</v>
      </c>
      <c r="K361" s="564"/>
      <c r="L361" s="564"/>
      <c r="M361" s="536"/>
      <c r="N361" s="536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536"/>
      <c r="B362" s="553"/>
      <c r="C362" s="554" t="s">
        <v>1242</v>
      </c>
      <c r="D362" s="235"/>
      <c r="E362" s="235" t="s">
        <v>1243</v>
      </c>
      <c r="F362" s="235"/>
      <c r="G362" s="90" t="s">
        <v>2117</v>
      </c>
      <c r="H362" s="1015"/>
      <c r="I362" s="90"/>
      <c r="J362" s="558"/>
      <c r="K362" s="540"/>
      <c r="L362" s="540"/>
      <c r="M362" s="536"/>
      <c r="N362" s="536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536"/>
      <c r="B363" s="567"/>
      <c r="C363" s="567"/>
      <c r="D363" s="536"/>
      <c r="E363" s="536"/>
      <c r="F363" s="536"/>
      <c r="G363" s="539"/>
      <c r="H363" s="1010"/>
      <c r="I363" s="539"/>
      <c r="J363" s="540"/>
      <c r="K363" s="540"/>
      <c r="L363" s="540"/>
      <c r="M363" s="536"/>
      <c r="N363" s="536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536"/>
      <c r="B364" s="567"/>
      <c r="C364" s="567"/>
      <c r="D364" s="536"/>
      <c r="E364" s="536"/>
      <c r="F364" s="536"/>
      <c r="G364" s="539"/>
      <c r="H364" s="1010"/>
      <c r="I364" s="539"/>
      <c r="J364" s="540"/>
      <c r="K364" s="540"/>
      <c r="L364" s="540"/>
      <c r="M364" s="536"/>
      <c r="N364" s="536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568" t="s">
        <v>8</v>
      </c>
      <c r="B365" s="568"/>
      <c r="C365" s="569" t="s">
        <v>1247</v>
      </c>
      <c r="D365" s="569" t="s">
        <v>1248</v>
      </c>
      <c r="E365" s="569" t="s">
        <v>5</v>
      </c>
      <c r="F365" s="569"/>
      <c r="G365" s="569" t="s">
        <v>2118</v>
      </c>
      <c r="H365" s="569" t="s">
        <v>2119</v>
      </c>
      <c r="I365" s="569" t="s">
        <v>1900</v>
      </c>
      <c r="J365" s="540"/>
      <c r="K365" s="540"/>
      <c r="L365" s="540"/>
      <c r="M365" s="536"/>
      <c r="N365" s="536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571">
        <v>1.0</v>
      </c>
      <c r="B366" s="572"/>
      <c r="C366" s="572" t="s">
        <v>1249</v>
      </c>
      <c r="D366" s="571"/>
      <c r="E366" s="573">
        <v>2001.0</v>
      </c>
      <c r="F366" s="573"/>
      <c r="G366" s="571" t="s">
        <v>167</v>
      </c>
      <c r="H366" s="572" t="s">
        <v>202</v>
      </c>
      <c r="I366" s="574">
        <v>183.0</v>
      </c>
      <c r="J366" s="540"/>
      <c r="K366" s="540"/>
      <c r="L366" s="540"/>
      <c r="M366" s="536"/>
      <c r="N366" s="536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571">
        <v>2.0</v>
      </c>
      <c r="B367" s="572"/>
      <c r="C367" s="572" t="s">
        <v>1251</v>
      </c>
      <c r="D367" s="571"/>
      <c r="E367" s="573">
        <v>2002.0</v>
      </c>
      <c r="F367" s="573"/>
      <c r="G367" s="571" t="s">
        <v>167</v>
      </c>
      <c r="H367" s="572" t="s">
        <v>146</v>
      </c>
      <c r="I367" s="574">
        <v>18.0</v>
      </c>
      <c r="J367" s="540"/>
      <c r="K367" s="540"/>
      <c r="L367" s="540"/>
      <c r="M367" s="536"/>
      <c r="N367" s="536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571">
        <v>3.0</v>
      </c>
      <c r="B368" s="572"/>
      <c r="C368" s="572" t="s">
        <v>1252</v>
      </c>
      <c r="D368" s="571"/>
      <c r="E368" s="573">
        <v>2003.0</v>
      </c>
      <c r="F368" s="573"/>
      <c r="G368" s="571" t="s">
        <v>167</v>
      </c>
      <c r="H368" s="572" t="s">
        <v>2123</v>
      </c>
      <c r="I368" s="574">
        <v>30.0</v>
      </c>
      <c r="J368" s="540"/>
      <c r="K368" s="540"/>
      <c r="L368" s="540"/>
      <c r="M368" s="536"/>
      <c r="N368" s="536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571">
        <v>4.0</v>
      </c>
      <c r="B369" s="572"/>
      <c r="C369" s="572" t="s">
        <v>1253</v>
      </c>
      <c r="D369" s="571"/>
      <c r="E369" s="573">
        <v>2004.0</v>
      </c>
      <c r="F369" s="573"/>
      <c r="G369" s="571" t="s">
        <v>167</v>
      </c>
      <c r="H369" s="572" t="s">
        <v>294</v>
      </c>
      <c r="I369" s="574">
        <v>4.0</v>
      </c>
      <c r="J369" s="540"/>
      <c r="K369" s="540"/>
      <c r="L369" s="540"/>
      <c r="M369" s="536"/>
      <c r="N369" s="536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571">
        <v>5.0</v>
      </c>
      <c r="B370" s="572"/>
      <c r="C370" s="572" t="s">
        <v>1254</v>
      </c>
      <c r="D370" s="571"/>
      <c r="E370" s="573">
        <v>2005.0</v>
      </c>
      <c r="F370" s="573"/>
      <c r="G370" s="571">
        <v>1.0</v>
      </c>
      <c r="H370" s="572" t="s">
        <v>290</v>
      </c>
      <c r="I370" s="574">
        <v>4.0</v>
      </c>
      <c r="J370" s="540"/>
      <c r="K370" s="540"/>
      <c r="L370" s="540"/>
      <c r="M370" s="536"/>
      <c r="N370" s="536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571">
        <v>6.0</v>
      </c>
      <c r="B371" s="572"/>
      <c r="C371" s="572" t="s">
        <v>1255</v>
      </c>
      <c r="D371" s="571"/>
      <c r="E371" s="573">
        <v>2006.0</v>
      </c>
      <c r="F371" s="573"/>
      <c r="G371" s="571">
        <v>4.0</v>
      </c>
      <c r="H371" s="572" t="s">
        <v>2131</v>
      </c>
      <c r="I371" s="574">
        <v>5.0</v>
      </c>
      <c r="J371" s="540"/>
      <c r="K371" s="540"/>
      <c r="L371" s="540"/>
      <c r="M371" s="536"/>
      <c r="N371" s="536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571">
        <v>7.0</v>
      </c>
      <c r="B372" s="572"/>
      <c r="C372" s="572" t="s">
        <v>1256</v>
      </c>
      <c r="D372" s="571"/>
      <c r="E372" s="573">
        <v>2007.0</v>
      </c>
      <c r="F372" s="573"/>
      <c r="G372" s="571">
        <v>1.0</v>
      </c>
      <c r="H372" s="572"/>
      <c r="I372" s="572"/>
      <c r="J372" s="540"/>
      <c r="K372" s="540"/>
      <c r="L372" s="540"/>
      <c r="M372" s="536"/>
      <c r="N372" s="536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571">
        <v>8.0</v>
      </c>
      <c r="B373" s="572"/>
      <c r="C373" s="572" t="s">
        <v>1259</v>
      </c>
      <c r="D373" s="571"/>
      <c r="E373" s="573">
        <v>2008.0</v>
      </c>
      <c r="F373" s="573"/>
      <c r="G373" s="571" t="s">
        <v>167</v>
      </c>
      <c r="H373" s="572"/>
      <c r="I373" s="572"/>
      <c r="J373" s="540"/>
      <c r="K373" s="540"/>
      <c r="L373" s="540"/>
      <c r="M373" s="536"/>
      <c r="N373" s="536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571">
        <v>9.0</v>
      </c>
      <c r="B374" s="572"/>
      <c r="C374" s="572" t="s">
        <v>268</v>
      </c>
      <c r="D374" s="571"/>
      <c r="E374" s="573">
        <v>2009.0</v>
      </c>
      <c r="F374" s="573"/>
      <c r="G374" s="571" t="s">
        <v>167</v>
      </c>
      <c r="H374" s="572"/>
      <c r="I374" s="572"/>
      <c r="J374" s="573"/>
      <c r="K374" s="573"/>
      <c r="L374" s="573"/>
      <c r="M374" s="573"/>
      <c r="N374" s="573"/>
      <c r="O374" s="573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571">
        <v>10.0</v>
      </c>
      <c r="B375" s="572"/>
      <c r="C375" s="572" t="s">
        <v>1261</v>
      </c>
      <c r="D375" s="571"/>
      <c r="E375" s="573">
        <v>2010.0</v>
      </c>
      <c r="F375" s="573"/>
      <c r="G375" s="571">
        <v>3.0</v>
      </c>
      <c r="H375" s="572"/>
      <c r="I375" s="572"/>
      <c r="J375" s="573"/>
      <c r="K375" s="573"/>
      <c r="L375" s="573"/>
      <c r="M375" s="577"/>
      <c r="N375" s="577"/>
      <c r="O375" s="578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571">
        <v>11.0</v>
      </c>
      <c r="B376" s="572"/>
      <c r="C376" s="572" t="s">
        <v>1263</v>
      </c>
      <c r="D376" s="571"/>
      <c r="E376" s="573">
        <v>2011.0</v>
      </c>
      <c r="F376" s="573"/>
      <c r="G376" s="571">
        <v>2.0</v>
      </c>
      <c r="H376" s="572"/>
      <c r="I376" s="572"/>
      <c r="J376" s="573"/>
      <c r="K376" s="573"/>
      <c r="L376" s="573"/>
      <c r="M376" s="577"/>
      <c r="N376" s="577"/>
      <c r="O376" s="578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571">
        <v>12.0</v>
      </c>
      <c r="B377" s="572"/>
      <c r="C377" s="572" t="s">
        <v>1267</v>
      </c>
      <c r="D377" s="571"/>
      <c r="E377" s="573">
        <v>2012.0</v>
      </c>
      <c r="F377" s="573"/>
      <c r="G377" s="571">
        <v>6.0</v>
      </c>
      <c r="H377" s="572"/>
      <c r="I377" s="572"/>
      <c r="J377" s="573"/>
      <c r="K377" s="573"/>
      <c r="L377" s="573"/>
      <c r="M377" s="577"/>
      <c r="N377" s="577"/>
      <c r="O377" s="578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571">
        <v>13.0</v>
      </c>
      <c r="B378" s="572"/>
      <c r="C378" s="572" t="s">
        <v>1268</v>
      </c>
      <c r="D378" s="571"/>
      <c r="E378" s="573">
        <v>2013.0</v>
      </c>
      <c r="F378" s="573"/>
      <c r="G378" s="571">
        <v>2.0</v>
      </c>
      <c r="H378" s="572"/>
      <c r="I378" s="572"/>
      <c r="J378" s="573"/>
      <c r="K378" s="573"/>
      <c r="L378" s="573"/>
      <c r="M378" s="577"/>
      <c r="N378" s="577"/>
      <c r="O378" s="578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571">
        <v>14.0</v>
      </c>
      <c r="B379" s="572"/>
      <c r="C379" s="572" t="s">
        <v>1269</v>
      </c>
      <c r="D379" s="571"/>
      <c r="E379" s="573">
        <v>2014.0</v>
      </c>
      <c r="F379" s="573"/>
      <c r="G379" s="571" t="s">
        <v>167</v>
      </c>
      <c r="H379" s="572"/>
      <c r="I379" s="572"/>
      <c r="J379" s="573"/>
      <c r="K379" s="573"/>
      <c r="L379" s="573"/>
      <c r="M379" s="577"/>
      <c r="N379" s="577"/>
      <c r="O379" s="578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571">
        <v>15.0</v>
      </c>
      <c r="B380" s="572"/>
      <c r="C380" s="572" t="s">
        <v>1270</v>
      </c>
      <c r="D380" s="571"/>
      <c r="E380" s="573">
        <v>2015.0</v>
      </c>
      <c r="F380" s="573"/>
      <c r="G380" s="571" t="s">
        <v>167</v>
      </c>
      <c r="H380" s="572"/>
      <c r="I380" s="572"/>
      <c r="J380" s="573"/>
      <c r="K380" s="573"/>
      <c r="L380" s="573"/>
      <c r="M380" s="577"/>
      <c r="N380" s="577"/>
      <c r="O380" s="578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571">
        <v>16.0</v>
      </c>
      <c r="B381" s="572"/>
      <c r="C381" s="572" t="s">
        <v>1271</v>
      </c>
      <c r="D381" s="571"/>
      <c r="E381" s="573">
        <v>2016.0</v>
      </c>
      <c r="F381" s="573"/>
      <c r="G381" s="571">
        <v>2.0</v>
      </c>
      <c r="H381" s="572"/>
      <c r="I381" s="572"/>
      <c r="J381" s="573"/>
      <c r="K381" s="573"/>
      <c r="L381" s="573"/>
      <c r="M381" s="577"/>
      <c r="N381" s="577"/>
      <c r="O381" s="577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571">
        <v>17.0</v>
      </c>
      <c r="B382" s="572"/>
      <c r="C382" s="572" t="s">
        <v>1272</v>
      </c>
      <c r="D382" s="571"/>
      <c r="E382" s="573">
        <v>2017.0</v>
      </c>
      <c r="F382" s="573"/>
      <c r="G382" s="571">
        <v>3.0</v>
      </c>
      <c r="H382" s="572"/>
      <c r="I382" s="572"/>
      <c r="J382" s="573"/>
      <c r="K382" s="573"/>
      <c r="L382" s="573"/>
      <c r="M382" s="577"/>
      <c r="N382" s="577"/>
      <c r="O382" s="577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571">
        <v>18.0</v>
      </c>
      <c r="B383" s="572"/>
      <c r="C383" s="572" t="s">
        <v>1273</v>
      </c>
      <c r="D383" s="571"/>
      <c r="E383" s="573">
        <v>2018.0</v>
      </c>
      <c r="F383" s="573"/>
      <c r="G383" s="571">
        <v>12.0</v>
      </c>
      <c r="H383" s="572"/>
      <c r="I383" s="572"/>
      <c r="J383" s="573"/>
      <c r="K383" s="573"/>
      <c r="L383" s="573"/>
      <c r="M383" s="577"/>
      <c r="N383" s="577"/>
      <c r="O383" s="577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571">
        <v>19.0</v>
      </c>
      <c r="B384" s="572"/>
      <c r="C384" s="572" t="s">
        <v>1276</v>
      </c>
      <c r="D384" s="571"/>
      <c r="E384" s="573">
        <v>2019.0</v>
      </c>
      <c r="F384" s="573"/>
      <c r="G384" s="571">
        <v>20.0</v>
      </c>
      <c r="H384" s="572"/>
      <c r="I384" s="572"/>
      <c r="J384" s="573"/>
      <c r="K384" s="573"/>
      <c r="L384" s="573"/>
      <c r="M384" s="577"/>
      <c r="N384" s="577"/>
      <c r="O384" s="577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571">
        <v>20.0</v>
      </c>
      <c r="B385" s="572"/>
      <c r="C385" s="572" t="s">
        <v>1278</v>
      </c>
      <c r="D385" s="571"/>
      <c r="E385" s="573">
        <v>2020.0</v>
      </c>
      <c r="F385" s="573"/>
      <c r="G385" s="571">
        <v>5.0</v>
      </c>
      <c r="H385" s="572"/>
      <c r="I385" s="572"/>
      <c r="J385" s="573"/>
      <c r="K385" s="573"/>
      <c r="L385" s="573"/>
      <c r="M385" s="577"/>
      <c r="N385" s="577"/>
      <c r="O385" s="577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571">
        <v>21.0</v>
      </c>
      <c r="B386" s="572"/>
      <c r="C386" s="572" t="s">
        <v>249</v>
      </c>
      <c r="D386" s="571"/>
      <c r="E386" s="573">
        <v>2021.0</v>
      </c>
      <c r="F386" s="573"/>
      <c r="G386" s="571">
        <v>2.0</v>
      </c>
      <c r="H386" s="572"/>
      <c r="I386" s="572"/>
      <c r="J386" s="573"/>
      <c r="K386" s="573"/>
      <c r="L386" s="573"/>
      <c r="M386" s="577"/>
      <c r="N386" s="577"/>
      <c r="O386" s="577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571">
        <v>22.0</v>
      </c>
      <c r="B387" s="572"/>
      <c r="C387" s="572" t="s">
        <v>1279</v>
      </c>
      <c r="D387" s="571"/>
      <c r="E387" s="573">
        <v>2022.0</v>
      </c>
      <c r="F387" s="573"/>
      <c r="G387" s="571">
        <v>56.0</v>
      </c>
      <c r="H387" s="572"/>
      <c r="I387" s="572"/>
      <c r="J387" s="573"/>
      <c r="K387" s="573"/>
      <c r="L387" s="573"/>
      <c r="M387" s="577"/>
      <c r="N387" s="577"/>
      <c r="O387" s="577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571">
        <v>23.0</v>
      </c>
      <c r="B388" s="572"/>
      <c r="C388" s="572" t="s">
        <v>1280</v>
      </c>
      <c r="D388" s="571"/>
      <c r="E388" s="573">
        <v>2023.0</v>
      </c>
      <c r="F388" s="573"/>
      <c r="G388" s="571">
        <v>20.0</v>
      </c>
      <c r="H388" s="572"/>
      <c r="I388" s="572"/>
      <c r="J388" s="573"/>
      <c r="K388" s="573"/>
      <c r="L388" s="573"/>
      <c r="M388" s="577"/>
      <c r="N388" s="577"/>
      <c r="O388" s="577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571">
        <v>24.0</v>
      </c>
      <c r="B389" s="572"/>
      <c r="C389" s="572" t="s">
        <v>1281</v>
      </c>
      <c r="D389" s="571"/>
      <c r="E389" s="573">
        <v>2024.0</v>
      </c>
      <c r="F389" s="573"/>
      <c r="G389" s="571">
        <v>66.0</v>
      </c>
      <c r="H389" s="572"/>
      <c r="I389" s="572"/>
      <c r="J389" s="573"/>
      <c r="K389" s="573"/>
      <c r="L389" s="573"/>
      <c r="M389" s="577"/>
      <c r="N389" s="577"/>
      <c r="O389" s="577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571">
        <v>25.0</v>
      </c>
      <c r="B390" s="572"/>
      <c r="C390" s="572" t="s">
        <v>1284</v>
      </c>
      <c r="D390" s="571"/>
      <c r="E390" s="573">
        <v>2025.0</v>
      </c>
      <c r="F390" s="573"/>
      <c r="G390" s="571">
        <v>39.0</v>
      </c>
      <c r="H390" s="572"/>
      <c r="I390" s="572"/>
      <c r="J390" s="573"/>
      <c r="K390" s="573"/>
      <c r="L390" s="573"/>
      <c r="M390" s="577"/>
      <c r="N390" s="577"/>
      <c r="O390" s="577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572"/>
      <c r="B391" s="582"/>
      <c r="C391" s="582" t="s">
        <v>1286</v>
      </c>
      <c r="D391" s="536">
        <f>COUNTIF(A6:A341,"&gt;0")</f>
        <v>314</v>
      </c>
      <c r="E391" s="583" t="s">
        <v>1286</v>
      </c>
      <c r="F391" s="583"/>
      <c r="G391" s="583">
        <f>SUM(G366:G390)</f>
        <v>244</v>
      </c>
      <c r="H391" s="582" t="s">
        <v>1286</v>
      </c>
      <c r="I391" s="584">
        <f>sum(I366:I389)</f>
        <v>244</v>
      </c>
      <c r="J391" s="573"/>
      <c r="K391" s="573"/>
      <c r="L391" s="573"/>
      <c r="M391" s="577"/>
      <c r="N391" s="577"/>
      <c r="O391" s="577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536"/>
      <c r="B392" s="567"/>
      <c r="C392" s="567"/>
      <c r="D392" s="536"/>
      <c r="E392" s="536"/>
      <c r="F392" s="536"/>
      <c r="G392" s="573"/>
      <c r="H392" s="577"/>
      <c r="I392" s="573"/>
      <c r="J392" s="573"/>
      <c r="K392" s="573"/>
      <c r="L392" s="573"/>
      <c r="M392" s="577"/>
      <c r="N392" s="577"/>
      <c r="O392" s="577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536"/>
      <c r="B393" s="567"/>
      <c r="C393" s="567"/>
      <c r="D393" s="536"/>
      <c r="E393" s="536"/>
      <c r="F393" s="536"/>
      <c r="G393" s="573"/>
      <c r="H393" s="577"/>
      <c r="I393" s="573"/>
      <c r="J393" s="573"/>
      <c r="K393" s="573"/>
      <c r="L393" s="573"/>
      <c r="M393" s="577"/>
      <c r="N393" s="577"/>
      <c r="O393" s="577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536"/>
      <c r="B394" s="567"/>
      <c r="C394" s="567"/>
      <c r="E394" s="536"/>
      <c r="F394" s="536"/>
      <c r="G394" s="573"/>
      <c r="H394" s="577"/>
      <c r="I394" s="573"/>
      <c r="J394" s="573"/>
      <c r="K394" s="573"/>
      <c r="L394" s="573"/>
      <c r="M394" s="577"/>
      <c r="N394" s="577"/>
      <c r="O394" s="577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536"/>
      <c r="B395" s="567"/>
      <c r="C395" s="567"/>
      <c r="D395" s="536"/>
      <c r="E395" s="536"/>
      <c r="F395" s="536"/>
      <c r="G395" s="573"/>
      <c r="H395" s="577"/>
      <c r="I395" s="573"/>
      <c r="J395" s="573"/>
      <c r="K395" s="573"/>
      <c r="L395" s="573"/>
      <c r="M395" s="577"/>
      <c r="N395" s="577"/>
      <c r="O395" s="577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536"/>
      <c r="B396" s="567"/>
      <c r="C396" s="567"/>
      <c r="D396" s="536"/>
      <c r="E396" s="536"/>
      <c r="F396" s="536"/>
      <c r="G396" s="573"/>
      <c r="H396" s="577"/>
      <c r="I396" s="573"/>
      <c r="J396" s="573"/>
      <c r="K396" s="573"/>
      <c r="L396" s="573"/>
      <c r="M396" s="577"/>
      <c r="N396" s="577"/>
      <c r="O396" s="577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536"/>
      <c r="B397" s="567"/>
      <c r="C397" s="567"/>
      <c r="D397" s="536"/>
      <c r="E397" s="536"/>
      <c r="F397" s="536"/>
      <c r="G397" s="573"/>
      <c r="H397" s="577"/>
      <c r="I397" s="573"/>
      <c r="J397" s="573"/>
      <c r="K397" s="573"/>
      <c r="L397" s="573"/>
      <c r="M397" s="577"/>
      <c r="N397" s="577"/>
      <c r="O397" s="577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536"/>
      <c r="B398" s="567"/>
      <c r="C398" s="567"/>
      <c r="D398" s="536"/>
      <c r="E398" s="536"/>
      <c r="F398" s="536"/>
      <c r="G398" s="573"/>
      <c r="H398" s="577"/>
      <c r="I398" s="573"/>
      <c r="J398" s="573"/>
      <c r="K398" s="573"/>
      <c r="L398" s="573"/>
      <c r="M398" s="577"/>
      <c r="N398" s="577"/>
      <c r="O398" s="577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536"/>
      <c r="B399" s="567"/>
      <c r="C399" s="567"/>
      <c r="D399" s="536"/>
      <c r="E399" s="536"/>
      <c r="F399" s="536"/>
      <c r="G399" s="573"/>
      <c r="H399" s="577"/>
      <c r="I399" s="573"/>
      <c r="J399" s="573"/>
      <c r="K399" s="573"/>
      <c r="L399" s="573"/>
      <c r="M399" s="577"/>
      <c r="N399" s="577"/>
      <c r="O399" s="577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536"/>
      <c r="B400" s="567"/>
      <c r="C400" s="567"/>
      <c r="D400" s="536"/>
      <c r="E400" s="536"/>
      <c r="F400" s="536"/>
      <c r="G400" s="577"/>
      <c r="H400" s="577"/>
      <c r="I400" s="573"/>
      <c r="J400" s="573"/>
      <c r="K400" s="573"/>
      <c r="L400" s="573"/>
      <c r="M400" s="577"/>
      <c r="N400" s="577"/>
      <c r="O400" s="578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536"/>
      <c r="B401" s="567"/>
      <c r="C401" s="567"/>
      <c r="D401" s="536"/>
      <c r="E401" s="536"/>
      <c r="F401" s="536"/>
      <c r="G401" s="539"/>
      <c r="H401" s="1010"/>
      <c r="I401" s="539"/>
      <c r="J401" s="540"/>
      <c r="K401" s="540"/>
      <c r="L401" s="540"/>
      <c r="M401" s="536"/>
      <c r="N401" s="536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536"/>
      <c r="B402" s="567"/>
      <c r="C402" s="567"/>
      <c r="D402" s="536"/>
      <c r="E402" s="536"/>
      <c r="F402" s="536"/>
      <c r="G402" s="539"/>
      <c r="H402" s="1010"/>
      <c r="I402" s="539"/>
      <c r="J402" s="540"/>
      <c r="K402" s="540"/>
      <c r="L402" s="540"/>
      <c r="M402" s="536"/>
      <c r="N402" s="536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536"/>
      <c r="B403" s="567"/>
      <c r="C403" s="567"/>
      <c r="D403" s="536"/>
      <c r="E403" s="536"/>
      <c r="F403" s="536"/>
      <c r="G403" s="539"/>
      <c r="H403" s="1010"/>
      <c r="I403" s="539"/>
      <c r="J403" s="540"/>
      <c r="K403" s="540"/>
      <c r="L403" s="540"/>
      <c r="M403" s="536"/>
      <c r="N403" s="536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536"/>
      <c r="B404" s="567"/>
      <c r="C404" s="567"/>
      <c r="D404" s="536"/>
      <c r="E404" s="536"/>
      <c r="F404" s="536"/>
      <c r="G404" s="539"/>
      <c r="H404" s="1010"/>
      <c r="I404" s="539"/>
      <c r="J404" s="540"/>
      <c r="K404" s="540"/>
      <c r="L404" s="540"/>
      <c r="M404" s="536"/>
      <c r="N404" s="536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536"/>
      <c r="B405" s="567"/>
      <c r="C405" s="567"/>
      <c r="D405" s="536"/>
      <c r="E405" s="536"/>
      <c r="F405" s="536"/>
      <c r="G405" s="539"/>
      <c r="H405" s="1010"/>
      <c r="I405" s="539"/>
      <c r="J405" s="540"/>
      <c r="K405" s="540"/>
      <c r="L405" s="540"/>
      <c r="M405" s="536"/>
      <c r="N405" s="536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536"/>
      <c r="B406" s="567"/>
      <c r="C406" s="567"/>
      <c r="D406" s="536"/>
      <c r="E406" s="536"/>
      <c r="F406" s="536"/>
      <c r="G406" s="539"/>
      <c r="H406" s="1010"/>
      <c r="I406" s="539"/>
      <c r="J406" s="540"/>
      <c r="K406" s="540"/>
      <c r="L406" s="540"/>
      <c r="M406" s="536"/>
      <c r="N406" s="536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536"/>
      <c r="B407" s="567"/>
      <c r="C407" s="567"/>
      <c r="D407" s="536"/>
      <c r="E407" s="536"/>
      <c r="F407" s="536"/>
      <c r="G407" s="539"/>
      <c r="H407" s="1010"/>
      <c r="I407" s="539"/>
      <c r="J407" s="540"/>
      <c r="K407" s="540"/>
      <c r="L407" s="540"/>
      <c r="M407" s="536"/>
      <c r="N407" s="536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536"/>
      <c r="B408" s="567"/>
      <c r="C408" s="567"/>
      <c r="D408" s="536"/>
      <c r="E408" s="536"/>
      <c r="F408" s="536"/>
      <c r="G408" s="539"/>
      <c r="H408" s="1010"/>
      <c r="I408" s="539"/>
      <c r="J408" s="540"/>
      <c r="K408" s="540"/>
      <c r="L408" s="540"/>
      <c r="M408" s="536"/>
      <c r="N408" s="536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536"/>
      <c r="B409" s="567"/>
      <c r="C409" s="567"/>
      <c r="D409" s="536"/>
      <c r="E409" s="536"/>
      <c r="F409" s="536"/>
      <c r="G409" s="539"/>
      <c r="H409" s="1010"/>
      <c r="I409" s="539"/>
      <c r="J409" s="540"/>
      <c r="K409" s="540"/>
      <c r="L409" s="540"/>
      <c r="M409" s="536"/>
      <c r="N409" s="536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536"/>
      <c r="B410" s="567"/>
      <c r="C410" s="567"/>
      <c r="D410" s="536"/>
      <c r="E410" s="536"/>
      <c r="F410" s="536"/>
      <c r="G410" s="539"/>
      <c r="H410" s="1010"/>
      <c r="I410" s="539"/>
      <c r="J410" s="540"/>
      <c r="K410" s="540"/>
      <c r="L410" s="540"/>
      <c r="M410" s="536"/>
      <c r="N410" s="536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536"/>
      <c r="B411" s="567"/>
      <c r="C411" s="567"/>
      <c r="D411" s="536"/>
      <c r="E411" s="536"/>
      <c r="F411" s="536"/>
      <c r="G411" s="539"/>
      <c r="H411" s="1010"/>
      <c r="I411" s="539"/>
      <c r="J411" s="540"/>
      <c r="K411" s="540"/>
      <c r="L411" s="540"/>
      <c r="M411" s="536"/>
      <c r="N411" s="536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536"/>
      <c r="B412" s="567"/>
      <c r="C412" s="567"/>
      <c r="D412" s="536"/>
      <c r="E412" s="536"/>
      <c r="F412" s="536"/>
      <c r="G412" s="539"/>
      <c r="H412" s="1010"/>
      <c r="I412" s="539"/>
      <c r="J412" s="540"/>
      <c r="K412" s="540"/>
      <c r="L412" s="540"/>
      <c r="M412" s="536"/>
      <c r="N412" s="536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536"/>
      <c r="B413" s="567"/>
      <c r="C413" s="567"/>
      <c r="D413" s="536"/>
      <c r="E413" s="536"/>
      <c r="F413" s="536"/>
      <c r="G413" s="539"/>
      <c r="H413" s="1010"/>
      <c r="I413" s="539"/>
      <c r="J413" s="540"/>
      <c r="K413" s="540"/>
      <c r="L413" s="540"/>
      <c r="M413" s="536"/>
      <c r="N413" s="536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536"/>
      <c r="B414" s="567"/>
      <c r="C414" s="567"/>
      <c r="D414" s="536"/>
      <c r="E414" s="536"/>
      <c r="F414" s="536"/>
      <c r="G414" s="539"/>
      <c r="H414" s="1010"/>
      <c r="I414" s="539"/>
      <c r="J414" s="540"/>
      <c r="K414" s="540"/>
      <c r="L414" s="540"/>
      <c r="M414" s="536"/>
      <c r="N414" s="536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536"/>
      <c r="B415" s="567"/>
      <c r="C415" s="567"/>
      <c r="D415" s="536"/>
      <c r="E415" s="536"/>
      <c r="F415" s="536"/>
      <c r="G415" s="539"/>
      <c r="H415" s="1010"/>
      <c r="I415" s="539"/>
      <c r="J415" s="540"/>
      <c r="K415" s="540"/>
      <c r="L415" s="540"/>
      <c r="M415" s="536"/>
      <c r="N415" s="536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536"/>
      <c r="B416" s="567"/>
      <c r="C416" s="567"/>
      <c r="D416" s="536"/>
      <c r="E416" s="536"/>
      <c r="F416" s="536"/>
      <c r="G416" s="539"/>
      <c r="H416" s="1010"/>
      <c r="I416" s="539"/>
      <c r="J416" s="540"/>
      <c r="K416" s="540"/>
      <c r="L416" s="540"/>
      <c r="M416" s="536"/>
      <c r="N416" s="536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536"/>
      <c r="B417" s="567"/>
      <c r="C417" s="567"/>
      <c r="D417" s="536"/>
      <c r="E417" s="536"/>
      <c r="F417" s="536"/>
      <c r="G417" s="539"/>
      <c r="H417" s="1010"/>
      <c r="I417" s="539"/>
      <c r="J417" s="540"/>
      <c r="K417" s="540"/>
      <c r="L417" s="540"/>
      <c r="M417" s="536"/>
      <c r="N417" s="536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536"/>
      <c r="B418" s="567"/>
      <c r="C418" s="567"/>
      <c r="D418" s="536"/>
      <c r="E418" s="536"/>
      <c r="F418" s="536"/>
      <c r="G418" s="539"/>
      <c r="H418" s="1010"/>
      <c r="I418" s="539"/>
      <c r="J418" s="540"/>
      <c r="K418" s="540"/>
      <c r="L418" s="540"/>
      <c r="M418" s="536"/>
      <c r="N418" s="536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536"/>
      <c r="B419" s="567"/>
      <c r="C419" s="567"/>
      <c r="D419" s="536"/>
      <c r="E419" s="536"/>
      <c r="F419" s="536"/>
      <c r="G419" s="539"/>
      <c r="H419" s="1010"/>
      <c r="I419" s="539"/>
      <c r="J419" s="540"/>
      <c r="K419" s="540"/>
      <c r="L419" s="540"/>
      <c r="M419" s="536"/>
      <c r="N419" s="536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536"/>
      <c r="B420" s="567"/>
      <c r="C420" s="567"/>
      <c r="D420" s="536"/>
      <c r="E420" s="536"/>
      <c r="F420" s="536"/>
      <c r="G420" s="539"/>
      <c r="H420" s="1010"/>
      <c r="I420" s="539"/>
      <c r="J420" s="540"/>
      <c r="K420" s="540"/>
      <c r="L420" s="540"/>
      <c r="M420" s="536"/>
      <c r="N420" s="536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536"/>
      <c r="B421" s="567"/>
      <c r="C421" s="567"/>
      <c r="D421" s="536"/>
      <c r="E421" s="536"/>
      <c r="F421" s="536"/>
      <c r="G421" s="539"/>
      <c r="H421" s="1010"/>
      <c r="I421" s="539"/>
      <c r="J421" s="540"/>
      <c r="K421" s="540"/>
      <c r="L421" s="540"/>
      <c r="M421" s="536"/>
      <c r="N421" s="536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536"/>
      <c r="B422" s="567"/>
      <c r="C422" s="567"/>
      <c r="D422" s="536"/>
      <c r="E422" s="536"/>
      <c r="F422" s="536"/>
      <c r="G422" s="539"/>
      <c r="H422" s="1010"/>
      <c r="I422" s="539"/>
      <c r="J422" s="540"/>
      <c r="K422" s="540"/>
      <c r="L422" s="540"/>
      <c r="M422" s="536"/>
      <c r="N422" s="536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536"/>
      <c r="B423" s="567"/>
      <c r="C423" s="567"/>
      <c r="D423" s="536"/>
      <c r="E423" s="536"/>
      <c r="F423" s="536"/>
      <c r="G423" s="539"/>
      <c r="H423" s="1010"/>
      <c r="I423" s="539"/>
      <c r="J423" s="540"/>
      <c r="K423" s="540"/>
      <c r="L423" s="540"/>
      <c r="M423" s="536"/>
      <c r="N423" s="536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536"/>
      <c r="B424" s="567"/>
      <c r="C424" s="567"/>
      <c r="D424" s="536"/>
      <c r="E424" s="536"/>
      <c r="F424" s="536"/>
      <c r="G424" s="539"/>
      <c r="H424" s="1010"/>
      <c r="I424" s="539"/>
      <c r="J424" s="540"/>
      <c r="K424" s="540"/>
      <c r="L424" s="540"/>
      <c r="M424" s="536"/>
      <c r="N424" s="536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536"/>
      <c r="B425" s="567"/>
      <c r="C425" s="567"/>
      <c r="D425" s="536"/>
      <c r="E425" s="536"/>
      <c r="F425" s="536"/>
      <c r="G425" s="539"/>
      <c r="H425" s="1010"/>
      <c r="I425" s="539"/>
      <c r="J425" s="540"/>
      <c r="K425" s="540"/>
      <c r="L425" s="540"/>
      <c r="M425" s="536"/>
      <c r="N425" s="536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536"/>
      <c r="B426" s="567"/>
      <c r="C426" s="567"/>
      <c r="D426" s="536"/>
      <c r="E426" s="536"/>
      <c r="F426" s="536"/>
      <c r="G426" s="539"/>
      <c r="H426" s="1010"/>
      <c r="I426" s="539"/>
      <c r="J426" s="540"/>
      <c r="K426" s="540"/>
      <c r="L426" s="540"/>
      <c r="M426" s="536"/>
      <c r="N426" s="536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536"/>
      <c r="B427" s="567"/>
      <c r="C427" s="567"/>
      <c r="D427" s="536"/>
      <c r="E427" s="536"/>
      <c r="F427" s="536"/>
      <c r="G427" s="539"/>
      <c r="H427" s="1010"/>
      <c r="I427" s="539"/>
      <c r="J427" s="540"/>
      <c r="K427" s="540"/>
      <c r="L427" s="540"/>
      <c r="M427" s="536"/>
      <c r="N427" s="536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536"/>
      <c r="B428" s="567"/>
      <c r="C428" s="567"/>
      <c r="D428" s="536"/>
      <c r="E428" s="536"/>
      <c r="F428" s="536"/>
      <c r="G428" s="539"/>
      <c r="H428" s="1010"/>
      <c r="I428" s="539"/>
      <c r="J428" s="540"/>
      <c r="K428" s="540"/>
      <c r="L428" s="540"/>
      <c r="M428" s="536"/>
      <c r="N428" s="536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536"/>
      <c r="B429" s="567"/>
      <c r="C429" s="567"/>
      <c r="D429" s="536"/>
      <c r="E429" s="536"/>
      <c r="F429" s="536"/>
      <c r="G429" s="539"/>
      <c r="H429" s="1010"/>
      <c r="I429" s="539"/>
      <c r="J429" s="540"/>
      <c r="K429" s="540"/>
      <c r="L429" s="540"/>
      <c r="M429" s="536"/>
      <c r="N429" s="536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536"/>
      <c r="B430" s="567"/>
      <c r="C430" s="567"/>
      <c r="D430" s="536"/>
      <c r="E430" s="536"/>
      <c r="F430" s="536"/>
      <c r="G430" s="539"/>
      <c r="H430" s="1010"/>
      <c r="I430" s="539"/>
      <c r="J430" s="540"/>
      <c r="K430" s="540"/>
      <c r="L430" s="540"/>
      <c r="M430" s="536"/>
      <c r="N430" s="536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536"/>
      <c r="B431" s="567"/>
      <c r="C431" s="567"/>
      <c r="D431" s="536"/>
      <c r="E431" s="536"/>
      <c r="F431" s="536"/>
      <c r="G431" s="539"/>
      <c r="H431" s="1010"/>
      <c r="I431" s="539"/>
      <c r="J431" s="540"/>
      <c r="K431" s="540"/>
      <c r="L431" s="540"/>
      <c r="M431" s="536"/>
      <c r="N431" s="536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536"/>
      <c r="B432" s="567"/>
      <c r="C432" s="567"/>
      <c r="D432" s="536"/>
      <c r="E432" s="536"/>
      <c r="F432" s="536"/>
      <c r="G432" s="539"/>
      <c r="H432" s="1010"/>
      <c r="I432" s="539"/>
      <c r="J432" s="540"/>
      <c r="K432" s="540"/>
      <c r="L432" s="540"/>
      <c r="M432" s="536"/>
      <c r="N432" s="536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536"/>
      <c r="B433" s="567"/>
      <c r="C433" s="567"/>
      <c r="D433" s="536"/>
      <c r="E433" s="536"/>
      <c r="F433" s="536"/>
      <c r="G433" s="539"/>
      <c r="H433" s="1010"/>
      <c r="I433" s="539"/>
      <c r="J433" s="540"/>
      <c r="K433" s="540"/>
      <c r="L433" s="540"/>
      <c r="M433" s="536"/>
      <c r="N433" s="536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536"/>
      <c r="B434" s="567"/>
      <c r="C434" s="567"/>
      <c r="D434" s="536"/>
      <c r="E434" s="536"/>
      <c r="F434" s="536"/>
      <c r="G434" s="539"/>
      <c r="H434" s="1010"/>
      <c r="I434" s="539"/>
      <c r="J434" s="540"/>
      <c r="K434" s="540"/>
      <c r="L434" s="540"/>
      <c r="M434" s="536"/>
      <c r="N434" s="536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536"/>
      <c r="B435" s="567"/>
      <c r="C435" s="567"/>
      <c r="D435" s="536"/>
      <c r="E435" s="536"/>
      <c r="F435" s="536"/>
      <c r="G435" s="539"/>
      <c r="H435" s="1010"/>
      <c r="I435" s="539"/>
      <c r="J435" s="540"/>
      <c r="K435" s="540"/>
      <c r="L435" s="540"/>
      <c r="M435" s="536"/>
      <c r="N435" s="536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536"/>
      <c r="B436" s="567"/>
      <c r="C436" s="567"/>
      <c r="D436" s="536"/>
      <c r="E436" s="536"/>
      <c r="F436" s="536"/>
      <c r="G436" s="539"/>
      <c r="H436" s="1010"/>
      <c r="I436" s="539"/>
      <c r="J436" s="540"/>
      <c r="K436" s="540"/>
      <c r="L436" s="540"/>
      <c r="M436" s="536"/>
      <c r="N436" s="536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536"/>
      <c r="B437" s="567"/>
      <c r="C437" s="567"/>
      <c r="D437" s="536"/>
      <c r="E437" s="536"/>
      <c r="F437" s="536"/>
      <c r="G437" s="539"/>
      <c r="H437" s="1010"/>
      <c r="I437" s="539"/>
      <c r="J437" s="540"/>
      <c r="K437" s="540"/>
      <c r="L437" s="540"/>
      <c r="M437" s="536"/>
      <c r="N437" s="536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536"/>
      <c r="B438" s="567"/>
      <c r="C438" s="567"/>
      <c r="D438" s="536"/>
      <c r="E438" s="536"/>
      <c r="F438" s="536"/>
      <c r="G438" s="539"/>
      <c r="H438" s="1010"/>
      <c r="I438" s="539"/>
      <c r="J438" s="540"/>
      <c r="K438" s="540"/>
      <c r="L438" s="540"/>
      <c r="M438" s="536"/>
      <c r="N438" s="536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536"/>
      <c r="B439" s="567"/>
      <c r="C439" s="567"/>
      <c r="D439" s="536"/>
      <c r="E439" s="536"/>
      <c r="F439" s="536"/>
      <c r="G439" s="539"/>
      <c r="H439" s="1010"/>
      <c r="I439" s="539"/>
      <c r="J439" s="540"/>
      <c r="K439" s="540"/>
      <c r="L439" s="540"/>
      <c r="M439" s="536"/>
      <c r="N439" s="536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536"/>
      <c r="B440" s="567"/>
      <c r="C440" s="567"/>
      <c r="D440" s="536"/>
      <c r="E440" s="536"/>
      <c r="F440" s="536"/>
      <c r="G440" s="539"/>
      <c r="H440" s="1010"/>
      <c r="I440" s="539"/>
      <c r="J440" s="540"/>
      <c r="K440" s="540"/>
      <c r="L440" s="540"/>
      <c r="M440" s="536"/>
      <c r="N440" s="536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536"/>
      <c r="B441" s="567"/>
      <c r="C441" s="567"/>
      <c r="D441" s="536"/>
      <c r="E441" s="536"/>
      <c r="F441" s="536"/>
      <c r="G441" s="539"/>
      <c r="H441" s="1010"/>
      <c r="I441" s="539"/>
      <c r="J441" s="540"/>
      <c r="K441" s="540"/>
      <c r="L441" s="540"/>
      <c r="M441" s="536"/>
      <c r="N441" s="536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536"/>
      <c r="B442" s="567"/>
      <c r="C442" s="567"/>
      <c r="D442" s="536"/>
      <c r="E442" s="536"/>
      <c r="F442" s="536"/>
      <c r="G442" s="539"/>
      <c r="H442" s="1010"/>
      <c r="I442" s="539"/>
      <c r="J442" s="540"/>
      <c r="K442" s="540"/>
      <c r="L442" s="540"/>
      <c r="M442" s="536"/>
      <c r="N442" s="536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536"/>
      <c r="B443" s="567"/>
      <c r="C443" s="567"/>
      <c r="D443" s="536"/>
      <c r="E443" s="536"/>
      <c r="F443" s="536"/>
      <c r="G443" s="539"/>
      <c r="H443" s="1010"/>
      <c r="I443" s="539"/>
      <c r="J443" s="540"/>
      <c r="K443" s="540"/>
      <c r="L443" s="540"/>
      <c r="M443" s="536"/>
      <c r="N443" s="536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536"/>
      <c r="B444" s="567"/>
      <c r="C444" s="567"/>
      <c r="D444" s="536"/>
      <c r="E444" s="536"/>
      <c r="F444" s="536"/>
      <c r="G444" s="539"/>
      <c r="H444" s="1010"/>
      <c r="I444" s="539"/>
      <c r="J444" s="540"/>
      <c r="K444" s="540"/>
      <c r="L444" s="540"/>
      <c r="M444" s="536"/>
      <c r="N444" s="536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536"/>
      <c r="B445" s="567"/>
      <c r="C445" s="567"/>
      <c r="D445" s="536"/>
      <c r="E445" s="536"/>
      <c r="F445" s="536"/>
      <c r="G445" s="539"/>
      <c r="H445" s="1010"/>
      <c r="I445" s="539"/>
      <c r="J445" s="540"/>
      <c r="K445" s="540"/>
      <c r="L445" s="540"/>
      <c r="M445" s="536"/>
      <c r="N445" s="536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536"/>
      <c r="B446" s="567"/>
      <c r="C446" s="567"/>
      <c r="D446" s="536"/>
      <c r="E446" s="536"/>
      <c r="F446" s="536"/>
      <c r="G446" s="539"/>
      <c r="H446" s="1010"/>
      <c r="I446" s="539"/>
      <c r="J446" s="540"/>
      <c r="K446" s="540"/>
      <c r="L446" s="540"/>
      <c r="M446" s="536"/>
      <c r="N446" s="536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536"/>
      <c r="B447" s="567"/>
      <c r="C447" s="567"/>
      <c r="D447" s="536"/>
      <c r="E447" s="536"/>
      <c r="F447" s="536"/>
      <c r="G447" s="539"/>
      <c r="H447" s="1010"/>
      <c r="I447" s="539"/>
      <c r="J447" s="540"/>
      <c r="K447" s="540"/>
      <c r="L447" s="540"/>
      <c r="M447" s="536"/>
      <c r="N447" s="536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536"/>
      <c r="B448" s="567"/>
      <c r="C448" s="567"/>
      <c r="D448" s="536"/>
      <c r="E448" s="536"/>
      <c r="F448" s="536"/>
      <c r="G448" s="539"/>
      <c r="H448" s="1010"/>
      <c r="I448" s="539"/>
      <c r="J448" s="540"/>
      <c r="K448" s="540"/>
      <c r="L448" s="540"/>
      <c r="M448" s="536"/>
      <c r="N448" s="536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536"/>
      <c r="B449" s="567"/>
      <c r="C449" s="567"/>
      <c r="D449" s="536"/>
      <c r="E449" s="536"/>
      <c r="F449" s="536"/>
      <c r="G449" s="539"/>
      <c r="H449" s="1010"/>
      <c r="I449" s="539"/>
      <c r="J449" s="540"/>
      <c r="K449" s="540"/>
      <c r="L449" s="540"/>
      <c r="M449" s="536"/>
      <c r="N449" s="536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536"/>
      <c r="B450" s="567"/>
      <c r="C450" s="567"/>
      <c r="D450" s="536"/>
      <c r="E450" s="536"/>
      <c r="F450" s="536"/>
      <c r="G450" s="539"/>
      <c r="H450" s="1010"/>
      <c r="I450" s="539"/>
      <c r="J450" s="540"/>
      <c r="K450" s="540"/>
      <c r="L450" s="540"/>
      <c r="M450" s="536"/>
      <c r="N450" s="536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536"/>
      <c r="B451" s="567"/>
      <c r="C451" s="567"/>
      <c r="D451" s="536"/>
      <c r="E451" s="536"/>
      <c r="F451" s="536"/>
      <c r="G451" s="539"/>
      <c r="H451" s="1010"/>
      <c r="I451" s="539"/>
      <c r="J451" s="540"/>
      <c r="K451" s="540"/>
      <c r="L451" s="540"/>
      <c r="M451" s="536"/>
      <c r="N451" s="536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536"/>
      <c r="B452" s="567"/>
      <c r="C452" s="567"/>
      <c r="D452" s="536"/>
      <c r="E452" s="536"/>
      <c r="F452" s="536"/>
      <c r="G452" s="539"/>
      <c r="H452" s="1010"/>
      <c r="I452" s="539"/>
      <c r="J452" s="540"/>
      <c r="K452" s="540"/>
      <c r="L452" s="540"/>
      <c r="M452" s="536"/>
      <c r="N452" s="536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536"/>
      <c r="B453" s="567"/>
      <c r="C453" s="567"/>
      <c r="D453" s="536"/>
      <c r="E453" s="536"/>
      <c r="F453" s="536"/>
      <c r="G453" s="539"/>
      <c r="H453" s="1010"/>
      <c r="I453" s="539"/>
      <c r="J453" s="540"/>
      <c r="K453" s="540"/>
      <c r="L453" s="540"/>
      <c r="M453" s="536"/>
      <c r="N453" s="536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536"/>
      <c r="B454" s="567"/>
      <c r="C454" s="567"/>
      <c r="D454" s="536"/>
      <c r="E454" s="536"/>
      <c r="F454" s="536"/>
      <c r="G454" s="539"/>
      <c r="H454" s="1010"/>
      <c r="I454" s="539"/>
      <c r="J454" s="540"/>
      <c r="K454" s="540"/>
      <c r="L454" s="540"/>
      <c r="M454" s="536"/>
      <c r="N454" s="536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536"/>
      <c r="B455" s="567"/>
      <c r="C455" s="567"/>
      <c r="D455" s="536"/>
      <c r="E455" s="536"/>
      <c r="F455" s="536"/>
      <c r="G455" s="539"/>
      <c r="H455" s="1010"/>
      <c r="I455" s="539"/>
      <c r="J455" s="540"/>
      <c r="K455" s="540"/>
      <c r="L455" s="540"/>
      <c r="M455" s="536"/>
      <c r="N455" s="536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536"/>
      <c r="B456" s="567"/>
      <c r="C456" s="567"/>
      <c r="D456" s="536"/>
      <c r="E456" s="536"/>
      <c r="F456" s="536"/>
      <c r="G456" s="539"/>
      <c r="H456" s="1010"/>
      <c r="I456" s="539"/>
      <c r="J456" s="540"/>
      <c r="K456" s="540"/>
      <c r="L456" s="540"/>
      <c r="M456" s="536"/>
      <c r="N456" s="536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536"/>
      <c r="B457" s="567"/>
      <c r="C457" s="567"/>
      <c r="D457" s="536"/>
      <c r="E457" s="536"/>
      <c r="F457" s="536"/>
      <c r="G457" s="539"/>
      <c r="H457" s="1010"/>
      <c r="I457" s="539"/>
      <c r="J457" s="540"/>
      <c r="K457" s="540"/>
      <c r="L457" s="540"/>
      <c r="M457" s="536"/>
      <c r="N457" s="536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536"/>
      <c r="B458" s="567"/>
      <c r="C458" s="567"/>
      <c r="D458" s="536"/>
      <c r="E458" s="536"/>
      <c r="F458" s="536"/>
      <c r="G458" s="539"/>
      <c r="H458" s="1010"/>
      <c r="I458" s="539"/>
      <c r="J458" s="540"/>
      <c r="K458" s="540"/>
      <c r="L458" s="540"/>
      <c r="M458" s="536"/>
      <c r="N458" s="536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536"/>
      <c r="B459" s="567"/>
      <c r="C459" s="567"/>
      <c r="D459" s="536"/>
      <c r="E459" s="536"/>
      <c r="F459" s="536"/>
      <c r="G459" s="539"/>
      <c r="H459" s="1010"/>
      <c r="I459" s="539"/>
      <c r="J459" s="540"/>
      <c r="K459" s="540"/>
      <c r="L459" s="540"/>
      <c r="M459" s="536"/>
      <c r="N459" s="536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536"/>
      <c r="B460" s="567"/>
      <c r="C460" s="567"/>
      <c r="D460" s="536"/>
      <c r="E460" s="536"/>
      <c r="F460" s="536"/>
      <c r="G460" s="539"/>
      <c r="H460" s="1010"/>
      <c r="I460" s="539"/>
      <c r="J460" s="540"/>
      <c r="K460" s="540"/>
      <c r="L460" s="540"/>
      <c r="M460" s="536"/>
      <c r="N460" s="536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536"/>
      <c r="B461" s="567"/>
      <c r="C461" s="567"/>
      <c r="D461" s="536"/>
      <c r="E461" s="536"/>
      <c r="F461" s="536"/>
      <c r="G461" s="539"/>
      <c r="H461" s="1010"/>
      <c r="I461" s="539"/>
      <c r="J461" s="540"/>
      <c r="K461" s="540"/>
      <c r="L461" s="540"/>
      <c r="M461" s="536"/>
      <c r="N461" s="536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536"/>
      <c r="B462" s="567"/>
      <c r="C462" s="567"/>
      <c r="D462" s="536"/>
      <c r="E462" s="536"/>
      <c r="F462" s="536"/>
      <c r="G462" s="539"/>
      <c r="H462" s="1010"/>
      <c r="I462" s="539"/>
      <c r="J462" s="540"/>
      <c r="K462" s="540"/>
      <c r="L462" s="540"/>
      <c r="M462" s="536"/>
      <c r="N462" s="536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536"/>
      <c r="B463" s="567"/>
      <c r="C463" s="567"/>
      <c r="D463" s="536"/>
      <c r="E463" s="536"/>
      <c r="F463" s="536"/>
      <c r="G463" s="539"/>
      <c r="H463" s="1010"/>
      <c r="I463" s="539"/>
      <c r="J463" s="540"/>
      <c r="K463" s="540"/>
      <c r="L463" s="540"/>
      <c r="M463" s="536"/>
      <c r="N463" s="536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536"/>
      <c r="B464" s="567"/>
      <c r="C464" s="567"/>
      <c r="D464" s="536"/>
      <c r="E464" s="536"/>
      <c r="F464" s="536"/>
      <c r="G464" s="539"/>
      <c r="H464" s="1010"/>
      <c r="I464" s="539"/>
      <c r="J464" s="540"/>
      <c r="K464" s="540"/>
      <c r="L464" s="540"/>
      <c r="M464" s="536"/>
      <c r="N464" s="536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536"/>
      <c r="B465" s="567"/>
      <c r="C465" s="567"/>
      <c r="D465" s="536"/>
      <c r="E465" s="536"/>
      <c r="F465" s="536"/>
      <c r="G465" s="539"/>
      <c r="H465" s="1010"/>
      <c r="I465" s="539"/>
      <c r="J465" s="540"/>
      <c r="K465" s="540"/>
      <c r="L465" s="540"/>
      <c r="M465" s="536"/>
      <c r="N465" s="536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536"/>
      <c r="B466" s="567"/>
      <c r="C466" s="567"/>
      <c r="D466" s="536"/>
      <c r="E466" s="536"/>
      <c r="F466" s="536"/>
      <c r="G466" s="539"/>
      <c r="H466" s="1010"/>
      <c r="I466" s="539"/>
      <c r="J466" s="540"/>
      <c r="K466" s="540"/>
      <c r="L466" s="540"/>
      <c r="M466" s="536"/>
      <c r="N466" s="536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536"/>
      <c r="B467" s="567"/>
      <c r="C467" s="567"/>
      <c r="D467" s="536"/>
      <c r="E467" s="536"/>
      <c r="F467" s="536"/>
      <c r="G467" s="539"/>
      <c r="H467" s="1010"/>
      <c r="I467" s="539"/>
      <c r="J467" s="540"/>
      <c r="K467" s="540"/>
      <c r="L467" s="540"/>
      <c r="M467" s="536"/>
      <c r="N467" s="536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536"/>
      <c r="B468" s="567"/>
      <c r="C468" s="567"/>
      <c r="D468" s="536"/>
      <c r="E468" s="536"/>
      <c r="F468" s="536"/>
      <c r="G468" s="539"/>
      <c r="H468" s="1010"/>
      <c r="I468" s="539"/>
      <c r="J468" s="540"/>
      <c r="K468" s="540"/>
      <c r="L468" s="540"/>
      <c r="M468" s="536"/>
      <c r="N468" s="536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536"/>
      <c r="B469" s="567"/>
      <c r="C469" s="567"/>
      <c r="D469" s="536"/>
      <c r="E469" s="536"/>
      <c r="F469" s="536"/>
      <c r="G469" s="539"/>
      <c r="H469" s="1010"/>
      <c r="I469" s="539"/>
      <c r="J469" s="540"/>
      <c r="K469" s="540"/>
      <c r="L469" s="540"/>
      <c r="M469" s="536"/>
      <c r="N469" s="536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536"/>
      <c r="B470" s="567"/>
      <c r="C470" s="567"/>
      <c r="D470" s="536"/>
      <c r="E470" s="536"/>
      <c r="F470" s="536"/>
      <c r="G470" s="539"/>
      <c r="H470" s="1010"/>
      <c r="I470" s="539"/>
      <c r="J470" s="540"/>
      <c r="K470" s="540"/>
      <c r="L470" s="540"/>
      <c r="M470" s="536"/>
      <c r="N470" s="536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536"/>
      <c r="B471" s="567"/>
      <c r="C471" s="567"/>
      <c r="D471" s="536"/>
      <c r="E471" s="536"/>
      <c r="F471" s="536"/>
      <c r="G471" s="539"/>
      <c r="H471" s="1010"/>
      <c r="I471" s="539"/>
      <c r="J471" s="540"/>
      <c r="K471" s="540"/>
      <c r="L471" s="540"/>
      <c r="M471" s="536"/>
      <c r="N471" s="536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536"/>
      <c r="B472" s="567"/>
      <c r="C472" s="567"/>
      <c r="D472" s="536"/>
      <c r="E472" s="536"/>
      <c r="F472" s="536"/>
      <c r="G472" s="539"/>
      <c r="H472" s="1010"/>
      <c r="I472" s="539"/>
      <c r="J472" s="540"/>
      <c r="K472" s="540"/>
      <c r="L472" s="540"/>
      <c r="M472" s="536"/>
      <c r="N472" s="536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536"/>
      <c r="B473" s="567"/>
      <c r="C473" s="567"/>
      <c r="D473" s="536"/>
      <c r="E473" s="536"/>
      <c r="F473" s="536"/>
      <c r="G473" s="539"/>
      <c r="H473" s="1010"/>
      <c r="I473" s="539"/>
      <c r="J473" s="540"/>
      <c r="K473" s="540"/>
      <c r="L473" s="540"/>
      <c r="M473" s="536"/>
      <c r="N473" s="536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536"/>
      <c r="B474" s="567"/>
      <c r="C474" s="567"/>
      <c r="D474" s="536"/>
      <c r="E474" s="536"/>
      <c r="F474" s="536"/>
      <c r="G474" s="539"/>
      <c r="H474" s="1010"/>
      <c r="I474" s="539"/>
      <c r="J474" s="540"/>
      <c r="K474" s="540"/>
      <c r="L474" s="540"/>
      <c r="M474" s="536"/>
      <c r="N474" s="536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536"/>
      <c r="B475" s="567"/>
      <c r="C475" s="567"/>
      <c r="D475" s="536"/>
      <c r="E475" s="536"/>
      <c r="F475" s="536"/>
      <c r="G475" s="539"/>
      <c r="H475" s="1010"/>
      <c r="I475" s="539"/>
      <c r="J475" s="540"/>
      <c r="K475" s="540"/>
      <c r="L475" s="540"/>
      <c r="M475" s="536"/>
      <c r="N475" s="536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536"/>
      <c r="B476" s="567"/>
      <c r="C476" s="567"/>
      <c r="D476" s="536"/>
      <c r="E476" s="536"/>
      <c r="F476" s="536"/>
      <c r="G476" s="539"/>
      <c r="H476" s="1010"/>
      <c r="I476" s="539"/>
      <c r="J476" s="540"/>
      <c r="K476" s="540"/>
      <c r="L476" s="540"/>
      <c r="M476" s="536"/>
      <c r="N476" s="536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536"/>
      <c r="B477" s="567"/>
      <c r="C477" s="567"/>
      <c r="D477" s="536"/>
      <c r="E477" s="536"/>
      <c r="F477" s="536"/>
      <c r="G477" s="539"/>
      <c r="H477" s="1010"/>
      <c r="I477" s="539"/>
      <c r="J477" s="540"/>
      <c r="K477" s="540"/>
      <c r="L477" s="540"/>
      <c r="M477" s="536"/>
      <c r="N477" s="536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536"/>
      <c r="B478" s="567"/>
      <c r="C478" s="567"/>
      <c r="D478" s="536"/>
      <c r="E478" s="536"/>
      <c r="F478" s="536"/>
      <c r="G478" s="539"/>
      <c r="H478" s="1010"/>
      <c r="I478" s="539"/>
      <c r="J478" s="540"/>
      <c r="K478" s="540"/>
      <c r="L478" s="540"/>
      <c r="M478" s="536"/>
      <c r="N478" s="536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536"/>
      <c r="B479" s="567"/>
      <c r="C479" s="567"/>
      <c r="D479" s="536"/>
      <c r="E479" s="536"/>
      <c r="F479" s="536"/>
      <c r="G479" s="539"/>
      <c r="H479" s="1010"/>
      <c r="I479" s="539"/>
      <c r="J479" s="540"/>
      <c r="K479" s="540"/>
      <c r="L479" s="540"/>
      <c r="M479" s="536"/>
      <c r="N479" s="536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536"/>
      <c r="B480" s="567"/>
      <c r="C480" s="567"/>
      <c r="D480" s="536"/>
      <c r="E480" s="536"/>
      <c r="F480" s="536"/>
      <c r="G480" s="539"/>
      <c r="H480" s="1010"/>
      <c r="I480" s="539"/>
      <c r="J480" s="540"/>
      <c r="K480" s="540"/>
      <c r="L480" s="540"/>
      <c r="M480" s="536"/>
      <c r="N480" s="536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536"/>
      <c r="B481" s="567"/>
      <c r="C481" s="567"/>
      <c r="D481" s="536"/>
      <c r="E481" s="536"/>
      <c r="F481" s="536"/>
      <c r="G481" s="539"/>
      <c r="H481" s="1010"/>
      <c r="I481" s="539"/>
      <c r="J481" s="540"/>
      <c r="K481" s="540"/>
      <c r="L481" s="540"/>
      <c r="M481" s="536"/>
      <c r="N481" s="536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536"/>
      <c r="B482" s="567"/>
      <c r="C482" s="567"/>
      <c r="D482" s="536"/>
      <c r="E482" s="536"/>
      <c r="F482" s="536"/>
      <c r="G482" s="539"/>
      <c r="H482" s="1010"/>
      <c r="I482" s="539"/>
      <c r="J482" s="540"/>
      <c r="K482" s="540"/>
      <c r="L482" s="540"/>
      <c r="M482" s="536"/>
      <c r="N482" s="536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536"/>
      <c r="B483" s="567"/>
      <c r="C483" s="567"/>
      <c r="D483" s="536"/>
      <c r="E483" s="536"/>
      <c r="F483" s="536"/>
      <c r="G483" s="539"/>
      <c r="H483" s="1010"/>
      <c r="I483" s="539"/>
      <c r="J483" s="540"/>
      <c r="K483" s="540"/>
      <c r="L483" s="540"/>
      <c r="M483" s="536"/>
      <c r="N483" s="536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536"/>
      <c r="B484" s="567"/>
      <c r="C484" s="567"/>
      <c r="D484" s="536"/>
      <c r="E484" s="536"/>
      <c r="F484" s="536"/>
      <c r="G484" s="539"/>
      <c r="H484" s="1010"/>
      <c r="I484" s="539"/>
      <c r="J484" s="540"/>
      <c r="K484" s="540"/>
      <c r="L484" s="540"/>
      <c r="M484" s="536"/>
      <c r="N484" s="536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536"/>
      <c r="B485" s="567"/>
      <c r="C485" s="567"/>
      <c r="D485" s="536"/>
      <c r="E485" s="536"/>
      <c r="F485" s="536"/>
      <c r="G485" s="539"/>
      <c r="H485" s="1010"/>
      <c r="I485" s="539"/>
      <c r="J485" s="540"/>
      <c r="K485" s="540"/>
      <c r="L485" s="540"/>
      <c r="M485" s="536"/>
      <c r="N485" s="536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536"/>
      <c r="B486" s="567"/>
      <c r="C486" s="567"/>
      <c r="D486" s="536"/>
      <c r="E486" s="536"/>
      <c r="F486" s="536"/>
      <c r="G486" s="539"/>
      <c r="H486" s="1010"/>
      <c r="I486" s="539"/>
      <c r="J486" s="540"/>
      <c r="K486" s="540"/>
      <c r="L486" s="540"/>
      <c r="M486" s="536"/>
      <c r="N486" s="536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536"/>
      <c r="B487" s="567"/>
      <c r="C487" s="567"/>
      <c r="D487" s="536"/>
      <c r="E487" s="536"/>
      <c r="F487" s="536"/>
      <c r="G487" s="539"/>
      <c r="H487" s="1010"/>
      <c r="I487" s="539"/>
      <c r="J487" s="540"/>
      <c r="K487" s="540"/>
      <c r="L487" s="540"/>
      <c r="M487" s="536"/>
      <c r="N487" s="536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536"/>
      <c r="B488" s="567"/>
      <c r="C488" s="567"/>
      <c r="D488" s="536"/>
      <c r="E488" s="536"/>
      <c r="F488" s="536"/>
      <c r="G488" s="539"/>
      <c r="H488" s="1010"/>
      <c r="I488" s="539"/>
      <c r="J488" s="540"/>
      <c r="K488" s="540"/>
      <c r="L488" s="540"/>
      <c r="M488" s="536"/>
      <c r="N488" s="536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536"/>
      <c r="B489" s="567"/>
      <c r="C489" s="567"/>
      <c r="D489" s="536"/>
      <c r="E489" s="536"/>
      <c r="F489" s="536"/>
      <c r="G489" s="539"/>
      <c r="H489" s="1010"/>
      <c r="I489" s="539"/>
      <c r="J489" s="540"/>
      <c r="K489" s="540"/>
      <c r="L489" s="540"/>
      <c r="M489" s="536"/>
      <c r="N489" s="536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536"/>
      <c r="B490" s="567"/>
      <c r="C490" s="567"/>
      <c r="D490" s="536"/>
      <c r="E490" s="536"/>
      <c r="F490" s="536"/>
      <c r="G490" s="539"/>
      <c r="H490" s="1010"/>
      <c r="I490" s="539"/>
      <c r="J490" s="540"/>
      <c r="K490" s="540"/>
      <c r="L490" s="540"/>
      <c r="M490" s="536"/>
      <c r="N490" s="536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536"/>
      <c r="B491" s="567"/>
      <c r="C491" s="567"/>
      <c r="D491" s="536"/>
      <c r="E491" s="536"/>
      <c r="F491" s="536"/>
      <c r="G491" s="539"/>
      <c r="H491" s="1010"/>
      <c r="I491" s="539"/>
      <c r="J491" s="540"/>
      <c r="K491" s="540"/>
      <c r="L491" s="540"/>
      <c r="M491" s="536"/>
      <c r="N491" s="536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536"/>
      <c r="B492" s="567"/>
      <c r="C492" s="567"/>
      <c r="D492" s="536"/>
      <c r="E492" s="536"/>
      <c r="F492" s="536"/>
      <c r="G492" s="539"/>
      <c r="H492" s="1010"/>
      <c r="I492" s="539"/>
      <c r="J492" s="540"/>
      <c r="K492" s="540"/>
      <c r="L492" s="540"/>
      <c r="M492" s="536"/>
      <c r="N492" s="536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536"/>
      <c r="B493" s="567"/>
      <c r="C493" s="567"/>
      <c r="D493" s="536"/>
      <c r="E493" s="536"/>
      <c r="F493" s="536"/>
      <c r="G493" s="539"/>
      <c r="H493" s="1010"/>
      <c r="I493" s="539"/>
      <c r="J493" s="540"/>
      <c r="K493" s="540"/>
      <c r="L493" s="540"/>
      <c r="M493" s="536"/>
      <c r="N493" s="536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536"/>
      <c r="B494" s="567"/>
      <c r="C494" s="567"/>
      <c r="D494" s="536"/>
      <c r="E494" s="536"/>
      <c r="F494" s="536"/>
      <c r="G494" s="539"/>
      <c r="H494" s="1010"/>
      <c r="I494" s="539"/>
      <c r="J494" s="540"/>
      <c r="K494" s="540"/>
      <c r="L494" s="540"/>
      <c r="M494" s="536"/>
      <c r="N494" s="536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536"/>
      <c r="B495" s="567"/>
      <c r="C495" s="567"/>
      <c r="D495" s="536"/>
      <c r="E495" s="536"/>
      <c r="F495" s="536"/>
      <c r="G495" s="539"/>
      <c r="H495" s="1010"/>
      <c r="I495" s="539"/>
      <c r="J495" s="540"/>
      <c r="K495" s="540"/>
      <c r="L495" s="540"/>
      <c r="M495" s="536"/>
      <c r="N495" s="536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536"/>
      <c r="B496" s="567"/>
      <c r="C496" s="567"/>
      <c r="D496" s="536"/>
      <c r="E496" s="536"/>
      <c r="F496" s="536"/>
      <c r="G496" s="539"/>
      <c r="H496" s="1010"/>
      <c r="I496" s="539"/>
      <c r="J496" s="540"/>
      <c r="K496" s="540"/>
      <c r="L496" s="540"/>
      <c r="M496" s="536"/>
      <c r="N496" s="536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536"/>
      <c r="B497" s="567"/>
      <c r="C497" s="567"/>
      <c r="D497" s="536"/>
      <c r="E497" s="536"/>
      <c r="F497" s="536"/>
      <c r="G497" s="539"/>
      <c r="H497" s="1010"/>
      <c r="I497" s="539"/>
      <c r="J497" s="540"/>
      <c r="K497" s="540"/>
      <c r="L497" s="540"/>
      <c r="M497" s="536"/>
      <c r="N497" s="536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536"/>
      <c r="B498" s="567"/>
      <c r="C498" s="567"/>
      <c r="D498" s="536"/>
      <c r="E498" s="536"/>
      <c r="F498" s="536"/>
      <c r="G498" s="539"/>
      <c r="H498" s="1010"/>
      <c r="I498" s="539"/>
      <c r="J498" s="540"/>
      <c r="K498" s="540"/>
      <c r="L498" s="540"/>
      <c r="M498" s="536"/>
      <c r="N498" s="536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536"/>
      <c r="B499" s="567"/>
      <c r="C499" s="567"/>
      <c r="D499" s="536"/>
      <c r="E499" s="536"/>
      <c r="F499" s="536"/>
      <c r="G499" s="539"/>
      <c r="H499" s="1010"/>
      <c r="I499" s="539"/>
      <c r="J499" s="540"/>
      <c r="K499" s="540"/>
      <c r="L499" s="540"/>
      <c r="M499" s="536"/>
      <c r="N499" s="536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536"/>
      <c r="B500" s="567"/>
      <c r="C500" s="567"/>
      <c r="D500" s="536"/>
      <c r="E500" s="536"/>
      <c r="F500" s="536"/>
      <c r="G500" s="539"/>
      <c r="H500" s="1010"/>
      <c r="I500" s="539"/>
      <c r="J500" s="540"/>
      <c r="K500" s="540"/>
      <c r="L500" s="540"/>
      <c r="M500" s="536"/>
      <c r="N500" s="536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536"/>
      <c r="B501" s="567"/>
      <c r="C501" s="567"/>
      <c r="D501" s="536"/>
      <c r="E501" s="536"/>
      <c r="F501" s="536"/>
      <c r="G501" s="539"/>
      <c r="H501" s="1010"/>
      <c r="I501" s="539"/>
      <c r="J501" s="540"/>
      <c r="K501" s="540"/>
      <c r="L501" s="540"/>
      <c r="M501" s="536"/>
      <c r="N501" s="536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536"/>
      <c r="B502" s="567"/>
      <c r="C502" s="567"/>
      <c r="D502" s="536"/>
      <c r="E502" s="536"/>
      <c r="F502" s="536"/>
      <c r="G502" s="539"/>
      <c r="H502" s="1010"/>
      <c r="I502" s="539"/>
      <c r="J502" s="540"/>
      <c r="K502" s="540"/>
      <c r="L502" s="540"/>
      <c r="M502" s="536"/>
      <c r="N502" s="536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536"/>
      <c r="B503" s="567"/>
      <c r="C503" s="567"/>
      <c r="D503" s="536"/>
      <c r="E503" s="536"/>
      <c r="F503" s="536"/>
      <c r="G503" s="539"/>
      <c r="H503" s="1010"/>
      <c r="I503" s="539"/>
      <c r="J503" s="540"/>
      <c r="K503" s="540"/>
      <c r="L503" s="540"/>
      <c r="M503" s="536"/>
      <c r="N503" s="536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536"/>
      <c r="B504" s="567"/>
      <c r="C504" s="567"/>
      <c r="D504" s="536"/>
      <c r="E504" s="536"/>
      <c r="F504" s="536"/>
      <c r="G504" s="539"/>
      <c r="H504" s="1010"/>
      <c r="I504" s="539"/>
      <c r="J504" s="540"/>
      <c r="K504" s="540"/>
      <c r="L504" s="540"/>
      <c r="M504" s="536"/>
      <c r="N504" s="536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536"/>
      <c r="B505" s="567"/>
      <c r="C505" s="567"/>
      <c r="D505" s="536"/>
      <c r="E505" s="536"/>
      <c r="F505" s="536"/>
      <c r="G505" s="539"/>
      <c r="H505" s="1010"/>
      <c r="I505" s="539"/>
      <c r="J505" s="540"/>
      <c r="K505" s="540"/>
      <c r="L505" s="540"/>
      <c r="M505" s="536"/>
      <c r="N505" s="536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536"/>
      <c r="B506" s="567"/>
      <c r="C506" s="567"/>
      <c r="D506" s="536"/>
      <c r="E506" s="536"/>
      <c r="F506" s="536"/>
      <c r="G506" s="539"/>
      <c r="H506" s="1010"/>
      <c r="I506" s="539"/>
      <c r="J506" s="540"/>
      <c r="K506" s="540"/>
      <c r="L506" s="540"/>
      <c r="M506" s="536"/>
      <c r="N506" s="536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536"/>
      <c r="B507" s="567"/>
      <c r="C507" s="567"/>
      <c r="D507" s="536"/>
      <c r="E507" s="536"/>
      <c r="F507" s="536"/>
      <c r="G507" s="539"/>
      <c r="H507" s="1010"/>
      <c r="I507" s="539"/>
      <c r="J507" s="540"/>
      <c r="K507" s="540"/>
      <c r="L507" s="540"/>
      <c r="M507" s="536"/>
      <c r="N507" s="536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536"/>
      <c r="B508" s="567"/>
      <c r="C508" s="567"/>
      <c r="D508" s="536"/>
      <c r="E508" s="536"/>
      <c r="F508" s="536"/>
      <c r="G508" s="539"/>
      <c r="H508" s="1010"/>
      <c r="I508" s="539"/>
      <c r="J508" s="540"/>
      <c r="K508" s="540"/>
      <c r="L508" s="540"/>
      <c r="M508" s="536"/>
      <c r="N508" s="536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536"/>
      <c r="B509" s="567"/>
      <c r="C509" s="567"/>
      <c r="D509" s="536"/>
      <c r="E509" s="536"/>
      <c r="F509" s="536"/>
      <c r="G509" s="539"/>
      <c r="H509" s="1010"/>
      <c r="I509" s="539"/>
      <c r="J509" s="540"/>
      <c r="K509" s="540"/>
      <c r="L509" s="540"/>
      <c r="M509" s="536"/>
      <c r="N509" s="536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536"/>
      <c r="B510" s="567"/>
      <c r="C510" s="567"/>
      <c r="D510" s="536"/>
      <c r="E510" s="536"/>
      <c r="F510" s="536"/>
      <c r="G510" s="539"/>
      <c r="H510" s="1010"/>
      <c r="I510" s="539"/>
      <c r="J510" s="540"/>
      <c r="K510" s="540"/>
      <c r="L510" s="540"/>
      <c r="M510" s="536"/>
      <c r="N510" s="536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536"/>
      <c r="B511" s="567"/>
      <c r="C511" s="567"/>
      <c r="D511" s="536"/>
      <c r="E511" s="536"/>
      <c r="F511" s="536"/>
      <c r="G511" s="539"/>
      <c r="H511" s="1010"/>
      <c r="I511" s="539"/>
      <c r="J511" s="540"/>
      <c r="K511" s="540"/>
      <c r="L511" s="540"/>
      <c r="M511" s="536"/>
      <c r="N511" s="536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536"/>
      <c r="B512" s="567"/>
      <c r="C512" s="567"/>
      <c r="D512" s="536"/>
      <c r="E512" s="536"/>
      <c r="F512" s="536"/>
      <c r="G512" s="539"/>
      <c r="H512" s="1010"/>
      <c r="I512" s="539"/>
      <c r="J512" s="540"/>
      <c r="K512" s="540"/>
      <c r="L512" s="540"/>
      <c r="M512" s="536"/>
      <c r="N512" s="536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536"/>
      <c r="B513" s="567"/>
      <c r="C513" s="567"/>
      <c r="D513" s="536"/>
      <c r="E513" s="536"/>
      <c r="F513" s="536"/>
      <c r="G513" s="539"/>
      <c r="H513" s="1010"/>
      <c r="I513" s="539"/>
      <c r="J513" s="540"/>
      <c r="K513" s="540"/>
      <c r="L513" s="540"/>
      <c r="M513" s="536"/>
      <c r="N513" s="536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536"/>
      <c r="B514" s="567"/>
      <c r="C514" s="567"/>
      <c r="D514" s="536"/>
      <c r="E514" s="536"/>
      <c r="F514" s="536"/>
      <c r="G514" s="539"/>
      <c r="H514" s="1010"/>
      <c r="I514" s="539"/>
      <c r="J514" s="540"/>
      <c r="K514" s="540"/>
      <c r="L514" s="540"/>
      <c r="M514" s="536"/>
      <c r="N514" s="536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536"/>
      <c r="B515" s="567"/>
      <c r="C515" s="567"/>
      <c r="D515" s="536"/>
      <c r="E515" s="536"/>
      <c r="F515" s="536"/>
      <c r="G515" s="539"/>
      <c r="H515" s="1010"/>
      <c r="I515" s="539"/>
      <c r="J515" s="540"/>
      <c r="K515" s="540"/>
      <c r="L515" s="540"/>
      <c r="M515" s="536"/>
      <c r="N515" s="536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536"/>
      <c r="B516" s="567"/>
      <c r="C516" s="567"/>
      <c r="D516" s="536"/>
      <c r="E516" s="536"/>
      <c r="F516" s="536"/>
      <c r="G516" s="539"/>
      <c r="H516" s="1010"/>
      <c r="I516" s="539"/>
      <c r="J516" s="540"/>
      <c r="K516" s="540"/>
      <c r="L516" s="540"/>
      <c r="M516" s="536"/>
      <c r="N516" s="536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536"/>
      <c r="B517" s="567"/>
      <c r="C517" s="567"/>
      <c r="D517" s="536"/>
      <c r="E517" s="536"/>
      <c r="F517" s="536"/>
      <c r="G517" s="539"/>
      <c r="H517" s="1010"/>
      <c r="I517" s="539"/>
      <c r="J517" s="540"/>
      <c r="K517" s="540"/>
      <c r="L517" s="540"/>
      <c r="M517" s="536"/>
      <c r="N517" s="536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536"/>
      <c r="B518" s="567"/>
      <c r="C518" s="567"/>
      <c r="D518" s="536"/>
      <c r="E518" s="536"/>
      <c r="F518" s="536"/>
      <c r="G518" s="539"/>
      <c r="H518" s="1010"/>
      <c r="I518" s="539"/>
      <c r="J518" s="540"/>
      <c r="K518" s="540"/>
      <c r="L518" s="540"/>
      <c r="M518" s="536"/>
      <c r="N518" s="536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536"/>
      <c r="B519" s="567"/>
      <c r="C519" s="567"/>
      <c r="D519" s="536"/>
      <c r="E519" s="536"/>
      <c r="F519" s="536"/>
      <c r="G519" s="539"/>
      <c r="H519" s="1010"/>
      <c r="I519" s="539"/>
      <c r="J519" s="540"/>
      <c r="K519" s="540"/>
      <c r="L519" s="540"/>
      <c r="M519" s="536"/>
      <c r="N519" s="536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536"/>
      <c r="B520" s="567"/>
      <c r="C520" s="567"/>
      <c r="D520" s="536"/>
      <c r="E520" s="536"/>
      <c r="F520" s="536"/>
      <c r="G520" s="539"/>
      <c r="H520" s="1010"/>
      <c r="I520" s="539"/>
      <c r="J520" s="540"/>
      <c r="K520" s="540"/>
      <c r="L520" s="540"/>
      <c r="M520" s="536"/>
      <c r="N520" s="536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536"/>
      <c r="B521" s="567"/>
      <c r="C521" s="567"/>
      <c r="D521" s="536"/>
      <c r="E521" s="536"/>
      <c r="F521" s="536"/>
      <c r="G521" s="539"/>
      <c r="H521" s="1010"/>
      <c r="I521" s="539"/>
      <c r="J521" s="540"/>
      <c r="K521" s="540"/>
      <c r="L521" s="540"/>
      <c r="M521" s="536"/>
      <c r="N521" s="536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536"/>
      <c r="B522" s="567"/>
      <c r="C522" s="567"/>
      <c r="D522" s="536"/>
      <c r="E522" s="536"/>
      <c r="F522" s="536"/>
      <c r="G522" s="539"/>
      <c r="H522" s="1010"/>
      <c r="I522" s="539"/>
      <c r="J522" s="540"/>
      <c r="K522" s="540"/>
      <c r="L522" s="540"/>
      <c r="M522" s="536"/>
      <c r="N522" s="536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536"/>
      <c r="B523" s="567"/>
      <c r="C523" s="567"/>
      <c r="D523" s="536"/>
      <c r="E523" s="536"/>
      <c r="F523" s="536"/>
      <c r="G523" s="539"/>
      <c r="H523" s="1010"/>
      <c r="I523" s="539"/>
      <c r="J523" s="540"/>
      <c r="K523" s="540"/>
      <c r="L523" s="540"/>
      <c r="M523" s="536"/>
      <c r="N523" s="536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536"/>
      <c r="B524" s="567"/>
      <c r="C524" s="567"/>
      <c r="D524" s="536"/>
      <c r="E524" s="536"/>
      <c r="F524" s="536"/>
      <c r="G524" s="539"/>
      <c r="H524" s="1010"/>
      <c r="I524" s="539"/>
      <c r="J524" s="540"/>
      <c r="K524" s="540"/>
      <c r="L524" s="540"/>
      <c r="M524" s="536"/>
      <c r="N524" s="536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536"/>
      <c r="B525" s="567"/>
      <c r="C525" s="567"/>
      <c r="D525" s="536"/>
      <c r="E525" s="536"/>
      <c r="F525" s="536"/>
      <c r="G525" s="539"/>
      <c r="H525" s="1010"/>
      <c r="I525" s="539"/>
      <c r="J525" s="540"/>
      <c r="K525" s="540"/>
      <c r="L525" s="540"/>
      <c r="M525" s="536"/>
      <c r="N525" s="536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536"/>
      <c r="B526" s="567"/>
      <c r="C526" s="567"/>
      <c r="D526" s="536"/>
      <c r="E526" s="536"/>
      <c r="F526" s="536"/>
      <c r="G526" s="539"/>
      <c r="H526" s="1010"/>
      <c r="I526" s="539"/>
      <c r="J526" s="540"/>
      <c r="K526" s="540"/>
      <c r="L526" s="540"/>
      <c r="M526" s="536"/>
      <c r="N526" s="536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536"/>
      <c r="B527" s="567"/>
      <c r="C527" s="567"/>
      <c r="D527" s="536"/>
      <c r="E527" s="536"/>
      <c r="F527" s="536"/>
      <c r="G527" s="539"/>
      <c r="H527" s="1010"/>
      <c r="I527" s="539"/>
      <c r="J527" s="540"/>
      <c r="K527" s="540"/>
      <c r="L527" s="540"/>
      <c r="M527" s="536"/>
      <c r="N527" s="536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536"/>
      <c r="B528" s="567"/>
      <c r="C528" s="567"/>
      <c r="D528" s="536"/>
      <c r="E528" s="536"/>
      <c r="F528" s="536"/>
      <c r="G528" s="539"/>
      <c r="H528" s="1010"/>
      <c r="I528" s="539"/>
      <c r="J528" s="540"/>
      <c r="K528" s="540"/>
      <c r="L528" s="540"/>
      <c r="M528" s="536"/>
      <c r="N528" s="536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536"/>
      <c r="B529" s="567"/>
      <c r="C529" s="567"/>
      <c r="D529" s="536"/>
      <c r="E529" s="536"/>
      <c r="F529" s="536"/>
      <c r="G529" s="539"/>
      <c r="H529" s="1010"/>
      <c r="I529" s="539"/>
      <c r="J529" s="540"/>
      <c r="K529" s="540"/>
      <c r="L529" s="540"/>
      <c r="M529" s="536"/>
      <c r="N529" s="536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536"/>
      <c r="B530" s="567"/>
      <c r="C530" s="567"/>
      <c r="D530" s="536"/>
      <c r="E530" s="536"/>
      <c r="F530" s="536"/>
      <c r="G530" s="539"/>
      <c r="H530" s="1010"/>
      <c r="I530" s="539"/>
      <c r="J530" s="540"/>
      <c r="K530" s="540"/>
      <c r="L530" s="540"/>
      <c r="M530" s="536"/>
      <c r="N530" s="536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536"/>
      <c r="B531" s="567"/>
      <c r="C531" s="567"/>
      <c r="D531" s="536"/>
      <c r="E531" s="536"/>
      <c r="F531" s="536"/>
      <c r="G531" s="539"/>
      <c r="H531" s="1010"/>
      <c r="I531" s="539"/>
      <c r="J531" s="540"/>
      <c r="K531" s="540"/>
      <c r="L531" s="540"/>
      <c r="M531" s="536"/>
      <c r="N531" s="536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536"/>
      <c r="B532" s="567"/>
      <c r="C532" s="567"/>
      <c r="D532" s="536"/>
      <c r="E532" s="536"/>
      <c r="F532" s="536"/>
      <c r="G532" s="539"/>
      <c r="H532" s="1010"/>
      <c r="I532" s="539"/>
      <c r="J532" s="540"/>
      <c r="K532" s="540"/>
      <c r="L532" s="540"/>
      <c r="M532" s="536"/>
      <c r="N532" s="536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536"/>
      <c r="B533" s="567"/>
      <c r="C533" s="567"/>
      <c r="D533" s="536"/>
      <c r="E533" s="536"/>
      <c r="F533" s="536"/>
      <c r="G533" s="539"/>
      <c r="H533" s="1010"/>
      <c r="I533" s="539"/>
      <c r="J533" s="540"/>
      <c r="K533" s="540"/>
      <c r="L533" s="540"/>
      <c r="M533" s="536"/>
      <c r="N533" s="536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536"/>
      <c r="B534" s="567"/>
      <c r="C534" s="567"/>
      <c r="D534" s="536"/>
      <c r="E534" s="536"/>
      <c r="F534" s="536"/>
      <c r="G534" s="539"/>
      <c r="H534" s="1010"/>
      <c r="I534" s="539"/>
      <c r="J534" s="540"/>
      <c r="K534" s="540"/>
      <c r="L534" s="540"/>
      <c r="M534" s="536"/>
      <c r="N534" s="536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536"/>
      <c r="B535" s="567"/>
      <c r="C535" s="567"/>
      <c r="D535" s="536"/>
      <c r="E535" s="536"/>
      <c r="F535" s="536"/>
      <c r="G535" s="539"/>
      <c r="H535" s="1010"/>
      <c r="I535" s="539"/>
      <c r="J535" s="540"/>
      <c r="K535" s="540"/>
      <c r="L535" s="540"/>
      <c r="M535" s="536"/>
      <c r="N535" s="536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536"/>
      <c r="B536" s="567"/>
      <c r="C536" s="567"/>
      <c r="D536" s="536"/>
      <c r="E536" s="536"/>
      <c r="F536" s="536"/>
      <c r="G536" s="539"/>
      <c r="H536" s="1010"/>
      <c r="I536" s="539"/>
      <c r="J536" s="540"/>
      <c r="K536" s="540"/>
      <c r="L536" s="540"/>
      <c r="M536" s="536"/>
      <c r="N536" s="536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536"/>
      <c r="B537" s="567"/>
      <c r="C537" s="567"/>
      <c r="D537" s="536"/>
      <c r="E537" s="536"/>
      <c r="F537" s="536"/>
      <c r="G537" s="539"/>
      <c r="H537" s="1010"/>
      <c r="I537" s="539"/>
      <c r="J537" s="540"/>
      <c r="K537" s="540"/>
      <c r="L537" s="540"/>
      <c r="M537" s="536"/>
      <c r="N537" s="536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536"/>
      <c r="B538" s="567"/>
      <c r="C538" s="567"/>
      <c r="D538" s="536"/>
      <c r="E538" s="536"/>
      <c r="F538" s="536"/>
      <c r="G538" s="539"/>
      <c r="H538" s="1010"/>
      <c r="I538" s="539"/>
      <c r="J538" s="540"/>
      <c r="K538" s="540"/>
      <c r="L538" s="540"/>
      <c r="M538" s="536"/>
      <c r="N538" s="536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536"/>
      <c r="B539" s="567"/>
      <c r="C539" s="567"/>
      <c r="D539" s="536"/>
      <c r="E539" s="536"/>
      <c r="F539" s="536"/>
      <c r="G539" s="539"/>
      <c r="H539" s="1010"/>
      <c r="I539" s="539"/>
      <c r="J539" s="540"/>
      <c r="K539" s="540"/>
      <c r="L539" s="540"/>
      <c r="M539" s="536"/>
      <c r="N539" s="536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536"/>
      <c r="B540" s="567"/>
      <c r="C540" s="567"/>
      <c r="D540" s="536"/>
      <c r="E540" s="536"/>
      <c r="F540" s="536"/>
      <c r="G540" s="539"/>
      <c r="H540" s="1010"/>
      <c r="I540" s="539"/>
      <c r="J540" s="540"/>
      <c r="K540" s="540"/>
      <c r="L540" s="540"/>
      <c r="M540" s="536"/>
      <c r="N540" s="536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536"/>
      <c r="B541" s="567"/>
      <c r="C541" s="567"/>
      <c r="D541" s="536"/>
      <c r="E541" s="536"/>
      <c r="F541" s="536"/>
      <c r="G541" s="539"/>
      <c r="H541" s="1010"/>
      <c r="I541" s="539"/>
      <c r="J541" s="540"/>
      <c r="K541" s="540"/>
      <c r="L541" s="540"/>
      <c r="M541" s="536"/>
      <c r="N541" s="536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536"/>
      <c r="B542" s="567"/>
      <c r="C542" s="567"/>
      <c r="D542" s="536"/>
      <c r="E542" s="536"/>
      <c r="F542" s="536"/>
      <c r="G542" s="539"/>
      <c r="H542" s="1010"/>
      <c r="I542" s="539"/>
      <c r="J542" s="540"/>
      <c r="K542" s="540"/>
      <c r="L542" s="540"/>
      <c r="M542" s="536"/>
      <c r="N542" s="536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536"/>
      <c r="B543" s="567"/>
      <c r="C543" s="567"/>
      <c r="D543" s="536"/>
      <c r="E543" s="536"/>
      <c r="F543" s="536"/>
      <c r="G543" s="539"/>
      <c r="H543" s="1010"/>
      <c r="I543" s="539"/>
      <c r="J543" s="540"/>
      <c r="K543" s="540"/>
      <c r="L543" s="540"/>
      <c r="M543" s="536"/>
      <c r="N543" s="536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536"/>
      <c r="B544" s="567"/>
      <c r="C544" s="567"/>
      <c r="D544" s="536"/>
      <c r="E544" s="536"/>
      <c r="F544" s="536"/>
      <c r="G544" s="539"/>
      <c r="H544" s="1010"/>
      <c r="I544" s="539"/>
      <c r="J544" s="540"/>
      <c r="K544" s="540"/>
      <c r="L544" s="540"/>
      <c r="M544" s="536"/>
      <c r="N544" s="536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536"/>
      <c r="B545" s="567"/>
      <c r="C545" s="567"/>
      <c r="D545" s="536"/>
      <c r="E545" s="536"/>
      <c r="F545" s="536"/>
      <c r="G545" s="539"/>
      <c r="H545" s="1010"/>
      <c r="I545" s="539"/>
      <c r="J545" s="540"/>
      <c r="K545" s="540"/>
      <c r="L545" s="540"/>
      <c r="M545" s="536"/>
      <c r="N545" s="536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536"/>
      <c r="B546" s="567"/>
      <c r="C546" s="567"/>
      <c r="D546" s="536"/>
      <c r="E546" s="536"/>
      <c r="F546" s="536"/>
      <c r="G546" s="539"/>
      <c r="H546" s="1010"/>
      <c r="I546" s="539"/>
      <c r="J546" s="540"/>
      <c r="K546" s="540"/>
      <c r="L546" s="540"/>
      <c r="M546" s="536"/>
      <c r="N546" s="536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536"/>
      <c r="B547" s="567"/>
      <c r="C547" s="567"/>
      <c r="D547" s="536"/>
      <c r="E547" s="536"/>
      <c r="F547" s="536"/>
      <c r="G547" s="539"/>
      <c r="H547" s="1010"/>
      <c r="I547" s="539"/>
      <c r="J547" s="540"/>
      <c r="K547" s="540"/>
      <c r="L547" s="540"/>
      <c r="M547" s="536"/>
      <c r="N547" s="536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536"/>
      <c r="B548" s="567"/>
      <c r="C548" s="567"/>
      <c r="D548" s="536"/>
      <c r="E548" s="536"/>
      <c r="F548" s="536"/>
      <c r="G548" s="539"/>
      <c r="H548" s="1010"/>
      <c r="I548" s="539"/>
      <c r="J548" s="540"/>
      <c r="K548" s="540"/>
      <c r="L548" s="540"/>
      <c r="M548" s="536"/>
      <c r="N548" s="536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536"/>
      <c r="B549" s="567"/>
      <c r="C549" s="567"/>
      <c r="D549" s="536"/>
      <c r="E549" s="536"/>
      <c r="F549" s="536"/>
      <c r="G549" s="539"/>
      <c r="H549" s="1010"/>
      <c r="I549" s="539"/>
      <c r="J549" s="540"/>
      <c r="K549" s="540"/>
      <c r="L549" s="540"/>
      <c r="M549" s="536"/>
      <c r="N549" s="536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536"/>
      <c r="B550" s="567"/>
      <c r="C550" s="567"/>
      <c r="D550" s="536"/>
      <c r="E550" s="536"/>
      <c r="F550" s="536"/>
      <c r="G550" s="539"/>
      <c r="H550" s="1010"/>
      <c r="I550" s="539"/>
      <c r="J550" s="540"/>
      <c r="K550" s="540"/>
      <c r="L550" s="540"/>
      <c r="M550" s="536"/>
      <c r="N550" s="536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536"/>
      <c r="B551" s="567"/>
      <c r="C551" s="567"/>
      <c r="D551" s="536"/>
      <c r="E551" s="536"/>
      <c r="F551" s="536"/>
      <c r="G551" s="539"/>
      <c r="H551" s="1010"/>
      <c r="I551" s="539"/>
      <c r="J551" s="540"/>
      <c r="K551" s="540"/>
      <c r="L551" s="540"/>
      <c r="M551" s="536"/>
      <c r="N551" s="536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536"/>
      <c r="B552" s="567"/>
      <c r="C552" s="567"/>
      <c r="D552" s="536"/>
      <c r="E552" s="536"/>
      <c r="F552" s="536"/>
      <c r="G552" s="539"/>
      <c r="H552" s="1010"/>
      <c r="I552" s="539"/>
      <c r="J552" s="540"/>
      <c r="K552" s="540"/>
      <c r="L552" s="540"/>
      <c r="M552" s="536"/>
      <c r="N552" s="536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536"/>
      <c r="B553" s="567"/>
      <c r="C553" s="567"/>
      <c r="D553" s="536"/>
      <c r="E553" s="536"/>
      <c r="F553" s="536"/>
      <c r="G553" s="539"/>
      <c r="H553" s="1010"/>
      <c r="I553" s="539"/>
      <c r="J553" s="540"/>
      <c r="K553" s="540"/>
      <c r="L553" s="540"/>
      <c r="M553" s="536"/>
      <c r="N553" s="536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536"/>
      <c r="B554" s="567"/>
      <c r="C554" s="567"/>
      <c r="D554" s="536"/>
      <c r="E554" s="536"/>
      <c r="F554" s="536"/>
      <c r="G554" s="539"/>
      <c r="H554" s="1010"/>
      <c r="I554" s="539"/>
      <c r="J554" s="540"/>
      <c r="K554" s="540"/>
      <c r="L554" s="540"/>
      <c r="M554" s="536"/>
      <c r="N554" s="536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536"/>
      <c r="B555" s="567"/>
      <c r="C555" s="567"/>
      <c r="D555" s="536"/>
      <c r="E555" s="536"/>
      <c r="F555" s="536"/>
      <c r="G555" s="539"/>
      <c r="H555" s="1010"/>
      <c r="I555" s="539"/>
      <c r="J555" s="540"/>
      <c r="K555" s="540"/>
      <c r="L555" s="540"/>
      <c r="M555" s="536"/>
      <c r="N555" s="536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536"/>
      <c r="B556" s="567"/>
      <c r="C556" s="567"/>
      <c r="D556" s="536"/>
      <c r="E556" s="536"/>
      <c r="F556" s="536"/>
      <c r="G556" s="539"/>
      <c r="H556" s="1010"/>
      <c r="I556" s="539"/>
      <c r="J556" s="540"/>
      <c r="K556" s="540"/>
      <c r="L556" s="540"/>
      <c r="M556" s="536"/>
      <c r="N556" s="536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536"/>
      <c r="B557" s="567"/>
      <c r="C557" s="567"/>
      <c r="D557" s="536"/>
      <c r="E557" s="536"/>
      <c r="F557" s="536"/>
      <c r="G557" s="539"/>
      <c r="H557" s="1010"/>
      <c r="I557" s="539"/>
      <c r="J557" s="540"/>
      <c r="K557" s="540"/>
      <c r="L557" s="540"/>
      <c r="M557" s="536"/>
      <c r="N557" s="536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536"/>
      <c r="B558" s="567"/>
      <c r="C558" s="567"/>
      <c r="D558" s="536"/>
      <c r="E558" s="536"/>
      <c r="F558" s="536"/>
      <c r="G558" s="539"/>
      <c r="H558" s="1010"/>
      <c r="I558" s="539"/>
      <c r="J558" s="540"/>
      <c r="K558" s="540"/>
      <c r="L558" s="540"/>
      <c r="M558" s="536"/>
      <c r="N558" s="536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536"/>
      <c r="B559" s="567"/>
      <c r="C559" s="567"/>
      <c r="D559" s="536"/>
      <c r="E559" s="536"/>
      <c r="F559" s="536"/>
      <c r="G559" s="539"/>
      <c r="H559" s="1010"/>
      <c r="I559" s="539"/>
      <c r="J559" s="540"/>
      <c r="K559" s="540"/>
      <c r="L559" s="540"/>
      <c r="M559" s="536"/>
      <c r="N559" s="536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536"/>
      <c r="B560" s="567"/>
      <c r="C560" s="567"/>
      <c r="D560" s="536"/>
      <c r="E560" s="536"/>
      <c r="F560" s="536"/>
      <c r="G560" s="539"/>
      <c r="H560" s="1010"/>
      <c r="I560" s="539"/>
      <c r="J560" s="540"/>
      <c r="K560" s="540"/>
      <c r="L560" s="540"/>
      <c r="M560" s="536"/>
      <c r="N560" s="536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536"/>
      <c r="B561" s="567"/>
      <c r="C561" s="567"/>
      <c r="D561" s="536"/>
      <c r="E561" s="536"/>
      <c r="F561" s="536"/>
      <c r="G561" s="539"/>
      <c r="H561" s="1010"/>
      <c r="I561" s="539"/>
      <c r="J561" s="540"/>
      <c r="K561" s="540"/>
      <c r="L561" s="540"/>
      <c r="M561" s="536"/>
      <c r="N561" s="536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536"/>
      <c r="B562" s="567"/>
      <c r="C562" s="567"/>
      <c r="D562" s="536"/>
      <c r="E562" s="536"/>
      <c r="F562" s="536"/>
      <c r="G562" s="539"/>
      <c r="H562" s="1010"/>
      <c r="I562" s="539"/>
      <c r="J562" s="540"/>
      <c r="K562" s="540"/>
      <c r="L562" s="540"/>
      <c r="M562" s="536"/>
      <c r="N562" s="536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536"/>
      <c r="B563" s="567"/>
      <c r="C563" s="567"/>
      <c r="D563" s="536"/>
      <c r="E563" s="536"/>
      <c r="F563" s="536"/>
      <c r="G563" s="539"/>
      <c r="H563" s="1010"/>
      <c r="I563" s="539"/>
      <c r="J563" s="540"/>
      <c r="K563" s="540"/>
      <c r="L563" s="540"/>
      <c r="M563" s="536"/>
      <c r="N563" s="536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536"/>
      <c r="B564" s="567"/>
      <c r="C564" s="567"/>
      <c r="D564" s="536"/>
      <c r="E564" s="536"/>
      <c r="F564" s="536"/>
      <c r="G564" s="539"/>
      <c r="H564" s="1010"/>
      <c r="I564" s="539"/>
      <c r="J564" s="540"/>
      <c r="K564" s="540"/>
      <c r="L564" s="540"/>
      <c r="M564" s="536"/>
      <c r="N564" s="536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536"/>
      <c r="B565" s="567"/>
      <c r="C565" s="567"/>
      <c r="D565" s="536"/>
      <c r="E565" s="536"/>
      <c r="F565" s="536"/>
      <c r="G565" s="539"/>
      <c r="H565" s="1010"/>
      <c r="I565" s="539"/>
      <c r="J565" s="540"/>
      <c r="K565" s="540"/>
      <c r="L565" s="540"/>
      <c r="M565" s="536"/>
      <c r="N565" s="536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536"/>
      <c r="B566" s="567"/>
      <c r="C566" s="567"/>
      <c r="D566" s="536"/>
      <c r="E566" s="536"/>
      <c r="F566" s="536"/>
      <c r="G566" s="539"/>
      <c r="H566" s="1010"/>
      <c r="I566" s="539"/>
      <c r="J566" s="540"/>
      <c r="K566" s="540"/>
      <c r="L566" s="540"/>
      <c r="M566" s="536"/>
      <c r="N566" s="536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536"/>
      <c r="B567" s="567"/>
      <c r="C567" s="567"/>
      <c r="D567" s="536"/>
      <c r="E567" s="536"/>
      <c r="F567" s="536"/>
      <c r="G567" s="539"/>
      <c r="H567" s="1010"/>
      <c r="I567" s="539"/>
      <c r="J567" s="540"/>
      <c r="K567" s="540"/>
      <c r="L567" s="540"/>
      <c r="M567" s="536"/>
      <c r="N567" s="536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536"/>
      <c r="B568" s="567"/>
      <c r="C568" s="567"/>
      <c r="D568" s="536"/>
      <c r="E568" s="536"/>
      <c r="F568" s="536"/>
      <c r="G568" s="539"/>
      <c r="H568" s="1010"/>
      <c r="I568" s="539"/>
      <c r="J568" s="540"/>
      <c r="K568" s="540"/>
      <c r="L568" s="540"/>
      <c r="M568" s="536"/>
      <c r="N568" s="536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536"/>
      <c r="B569" s="567"/>
      <c r="C569" s="567"/>
      <c r="D569" s="536"/>
      <c r="E569" s="536"/>
      <c r="F569" s="536"/>
      <c r="G569" s="539"/>
      <c r="H569" s="1010"/>
      <c r="I569" s="539"/>
      <c r="J569" s="540"/>
      <c r="K569" s="540"/>
      <c r="L569" s="540"/>
      <c r="M569" s="536"/>
      <c r="N569" s="536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536"/>
      <c r="B570" s="567"/>
      <c r="C570" s="567"/>
      <c r="D570" s="536"/>
      <c r="E570" s="536"/>
      <c r="F570" s="536"/>
      <c r="G570" s="539"/>
      <c r="H570" s="1010"/>
      <c r="I570" s="539"/>
      <c r="J570" s="540"/>
      <c r="K570" s="540"/>
      <c r="L570" s="540"/>
      <c r="M570" s="536"/>
      <c r="N570" s="536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536"/>
      <c r="B571" s="567"/>
      <c r="C571" s="567"/>
      <c r="D571" s="536"/>
      <c r="E571" s="536"/>
      <c r="F571" s="536"/>
      <c r="G571" s="539"/>
      <c r="H571" s="1010"/>
      <c r="I571" s="539"/>
      <c r="J571" s="540"/>
      <c r="K571" s="540"/>
      <c r="L571" s="540"/>
      <c r="M571" s="536"/>
      <c r="N571" s="536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536"/>
      <c r="B572" s="567"/>
      <c r="C572" s="567"/>
      <c r="D572" s="536"/>
      <c r="E572" s="536"/>
      <c r="F572" s="536"/>
      <c r="G572" s="539"/>
      <c r="H572" s="1010"/>
      <c r="I572" s="539"/>
      <c r="J572" s="540"/>
      <c r="K572" s="540"/>
      <c r="L572" s="540"/>
      <c r="M572" s="536"/>
      <c r="N572" s="536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536"/>
      <c r="B573" s="567"/>
      <c r="C573" s="567"/>
      <c r="D573" s="536"/>
      <c r="E573" s="536"/>
      <c r="F573" s="536"/>
      <c r="G573" s="539"/>
      <c r="H573" s="1010"/>
      <c r="I573" s="539"/>
      <c r="J573" s="540"/>
      <c r="K573" s="540"/>
      <c r="L573" s="540"/>
      <c r="M573" s="536"/>
      <c r="N573" s="536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536"/>
      <c r="B574" s="567"/>
      <c r="C574" s="567"/>
      <c r="D574" s="536"/>
      <c r="E574" s="536"/>
      <c r="F574" s="536"/>
      <c r="G574" s="539"/>
      <c r="H574" s="1010"/>
      <c r="I574" s="539"/>
      <c r="J574" s="540"/>
      <c r="K574" s="540"/>
      <c r="L574" s="540"/>
      <c r="M574" s="536"/>
      <c r="N574" s="536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536"/>
      <c r="B575" s="567"/>
      <c r="C575" s="567"/>
      <c r="D575" s="536"/>
      <c r="E575" s="536"/>
      <c r="F575" s="536"/>
      <c r="G575" s="539"/>
      <c r="H575" s="1010"/>
      <c r="I575" s="539"/>
      <c r="J575" s="540"/>
      <c r="K575" s="540"/>
      <c r="L575" s="540"/>
      <c r="M575" s="536"/>
      <c r="N575" s="536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536"/>
      <c r="B576" s="567"/>
      <c r="C576" s="567"/>
      <c r="D576" s="536"/>
      <c r="E576" s="536"/>
      <c r="F576" s="536"/>
      <c r="G576" s="539"/>
      <c r="H576" s="1010"/>
      <c r="I576" s="539"/>
      <c r="J576" s="540"/>
      <c r="K576" s="540"/>
      <c r="L576" s="540"/>
      <c r="M576" s="536"/>
      <c r="N576" s="536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536"/>
      <c r="B577" s="567"/>
      <c r="C577" s="567"/>
      <c r="D577" s="536"/>
      <c r="E577" s="536"/>
      <c r="F577" s="536"/>
      <c r="G577" s="539"/>
      <c r="H577" s="1010"/>
      <c r="I577" s="539"/>
      <c r="J577" s="540"/>
      <c r="K577" s="540"/>
      <c r="L577" s="540"/>
      <c r="M577" s="536"/>
      <c r="N577" s="536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536"/>
      <c r="B578" s="567"/>
      <c r="C578" s="567"/>
      <c r="D578" s="536"/>
      <c r="E578" s="536"/>
      <c r="F578" s="536"/>
      <c r="G578" s="539"/>
      <c r="H578" s="1010"/>
      <c r="I578" s="539"/>
      <c r="J578" s="540"/>
      <c r="K578" s="540"/>
      <c r="L578" s="540"/>
      <c r="M578" s="536"/>
      <c r="N578" s="536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536"/>
      <c r="B579" s="567"/>
      <c r="C579" s="567"/>
      <c r="D579" s="536"/>
      <c r="E579" s="536"/>
      <c r="F579" s="536"/>
      <c r="G579" s="539"/>
      <c r="H579" s="1010"/>
      <c r="I579" s="539"/>
      <c r="J579" s="540"/>
      <c r="K579" s="540"/>
      <c r="L579" s="540"/>
      <c r="M579" s="536"/>
      <c r="N579" s="536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536"/>
      <c r="B580" s="567"/>
      <c r="C580" s="567"/>
      <c r="D580" s="536"/>
      <c r="E580" s="536"/>
      <c r="F580" s="536"/>
      <c r="G580" s="539"/>
      <c r="H580" s="1010"/>
      <c r="I580" s="539"/>
      <c r="J580" s="540"/>
      <c r="K580" s="540"/>
      <c r="L580" s="540"/>
      <c r="M580" s="536"/>
      <c r="N580" s="536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536"/>
      <c r="B581" s="567"/>
      <c r="C581" s="567"/>
      <c r="D581" s="536"/>
      <c r="E581" s="536"/>
      <c r="F581" s="536"/>
      <c r="G581" s="539"/>
      <c r="H581" s="1010"/>
      <c r="I581" s="539"/>
      <c r="J581" s="540"/>
      <c r="K581" s="540"/>
      <c r="L581" s="540"/>
      <c r="M581" s="536"/>
      <c r="N581" s="536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536"/>
      <c r="B582" s="567"/>
      <c r="C582" s="567"/>
      <c r="D582" s="536"/>
      <c r="E582" s="536"/>
      <c r="F582" s="536"/>
      <c r="G582" s="539"/>
      <c r="H582" s="1010"/>
      <c r="I582" s="539"/>
      <c r="J582" s="540"/>
      <c r="K582" s="540"/>
      <c r="L582" s="540"/>
      <c r="M582" s="536"/>
      <c r="N582" s="536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536"/>
      <c r="B583" s="567"/>
      <c r="C583" s="567"/>
      <c r="D583" s="536"/>
      <c r="E583" s="536"/>
      <c r="F583" s="536"/>
      <c r="G583" s="539"/>
      <c r="H583" s="1010"/>
      <c r="I583" s="539"/>
      <c r="J583" s="540"/>
      <c r="K583" s="540"/>
      <c r="L583" s="540"/>
      <c r="M583" s="536"/>
      <c r="N583" s="536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536"/>
      <c r="B584" s="567"/>
      <c r="C584" s="567"/>
      <c r="D584" s="536"/>
      <c r="E584" s="536"/>
      <c r="F584" s="536"/>
      <c r="G584" s="539"/>
      <c r="H584" s="1010"/>
      <c r="I584" s="539"/>
      <c r="J584" s="540"/>
      <c r="K584" s="540"/>
      <c r="L584" s="540"/>
      <c r="M584" s="536"/>
      <c r="N584" s="536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536"/>
      <c r="B585" s="567"/>
      <c r="C585" s="567"/>
      <c r="D585" s="536"/>
      <c r="E585" s="536"/>
      <c r="F585" s="536"/>
      <c r="G585" s="539"/>
      <c r="H585" s="1010"/>
      <c r="I585" s="539"/>
      <c r="J585" s="540"/>
      <c r="K585" s="540"/>
      <c r="L585" s="540"/>
      <c r="M585" s="536"/>
      <c r="N585" s="536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536"/>
      <c r="B586" s="567"/>
      <c r="C586" s="567"/>
      <c r="D586" s="536"/>
      <c r="E586" s="536"/>
      <c r="F586" s="536"/>
      <c r="G586" s="539"/>
      <c r="H586" s="1010"/>
      <c r="I586" s="539"/>
      <c r="J586" s="540"/>
      <c r="K586" s="540"/>
      <c r="L586" s="540"/>
      <c r="M586" s="536"/>
      <c r="N586" s="536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536"/>
      <c r="B587" s="567"/>
      <c r="C587" s="567"/>
      <c r="D587" s="536"/>
      <c r="E587" s="536"/>
      <c r="F587" s="536"/>
      <c r="G587" s="539"/>
      <c r="H587" s="1010"/>
      <c r="I587" s="539"/>
      <c r="J587" s="540"/>
      <c r="K587" s="540"/>
      <c r="L587" s="540"/>
      <c r="M587" s="536"/>
      <c r="N587" s="536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536"/>
      <c r="B588" s="567"/>
      <c r="C588" s="567"/>
      <c r="D588" s="536"/>
      <c r="E588" s="536"/>
      <c r="F588" s="536"/>
      <c r="G588" s="539"/>
      <c r="H588" s="1010"/>
      <c r="I588" s="539"/>
      <c r="J588" s="540"/>
      <c r="K588" s="540"/>
      <c r="L588" s="540"/>
      <c r="M588" s="536"/>
      <c r="N588" s="536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536"/>
      <c r="B589" s="567"/>
      <c r="C589" s="567"/>
      <c r="D589" s="536"/>
      <c r="E589" s="536"/>
      <c r="F589" s="536"/>
      <c r="G589" s="539"/>
      <c r="H589" s="1010"/>
      <c r="I589" s="539"/>
      <c r="J589" s="540"/>
      <c r="K589" s="540"/>
      <c r="L589" s="540"/>
      <c r="M589" s="536"/>
      <c r="N589" s="536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536"/>
      <c r="B590" s="567"/>
      <c r="C590" s="567"/>
      <c r="D590" s="536"/>
      <c r="E590" s="536"/>
      <c r="F590" s="536"/>
      <c r="G590" s="539"/>
      <c r="H590" s="1010"/>
      <c r="I590" s="539"/>
      <c r="J590" s="540"/>
      <c r="K590" s="540"/>
      <c r="L590" s="540"/>
      <c r="M590" s="536"/>
      <c r="N590" s="536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536"/>
      <c r="B591" s="567"/>
      <c r="C591" s="567"/>
      <c r="D591" s="536"/>
      <c r="E591" s="536"/>
      <c r="F591" s="536"/>
      <c r="G591" s="539"/>
      <c r="H591" s="1010"/>
      <c r="I591" s="539"/>
      <c r="J591" s="540"/>
      <c r="K591" s="540"/>
      <c r="L591" s="540"/>
      <c r="M591" s="536"/>
      <c r="N591" s="536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536"/>
      <c r="B592" s="567"/>
      <c r="C592" s="567"/>
      <c r="D592" s="536"/>
      <c r="E592" s="536"/>
      <c r="F592" s="536"/>
      <c r="G592" s="539"/>
      <c r="H592" s="1010"/>
      <c r="I592" s="539"/>
      <c r="J592" s="540"/>
      <c r="K592" s="540"/>
      <c r="L592" s="540"/>
      <c r="M592" s="536"/>
      <c r="N592" s="536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536"/>
      <c r="B593" s="567"/>
      <c r="C593" s="567"/>
      <c r="D593" s="536"/>
      <c r="E593" s="536"/>
      <c r="F593" s="536"/>
      <c r="G593" s="539"/>
      <c r="H593" s="1010"/>
      <c r="I593" s="539"/>
      <c r="J593" s="540"/>
      <c r="K593" s="540"/>
      <c r="L593" s="540"/>
      <c r="M593" s="536"/>
      <c r="N593" s="536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536"/>
      <c r="B594" s="567"/>
      <c r="C594" s="567"/>
      <c r="D594" s="536"/>
      <c r="E594" s="536"/>
      <c r="F594" s="536"/>
      <c r="G594" s="539"/>
      <c r="H594" s="1010"/>
      <c r="I594" s="539"/>
      <c r="J594" s="540"/>
      <c r="K594" s="540"/>
      <c r="L594" s="540"/>
      <c r="M594" s="536"/>
      <c r="N594" s="536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536"/>
      <c r="B595" s="567"/>
      <c r="C595" s="567"/>
      <c r="D595" s="536"/>
      <c r="E595" s="536"/>
      <c r="F595" s="536"/>
      <c r="G595" s="539"/>
      <c r="H595" s="1010"/>
      <c r="I595" s="539"/>
      <c r="J595" s="540"/>
      <c r="K595" s="540"/>
      <c r="L595" s="540"/>
      <c r="M595" s="536"/>
      <c r="N595" s="536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536"/>
      <c r="B596" s="567"/>
      <c r="C596" s="567"/>
      <c r="D596" s="536"/>
      <c r="E596" s="536"/>
      <c r="F596" s="536"/>
      <c r="G596" s="539"/>
      <c r="H596" s="1010"/>
      <c r="I596" s="539"/>
      <c r="J596" s="540"/>
      <c r="K596" s="540"/>
      <c r="L596" s="540"/>
      <c r="M596" s="536"/>
      <c r="N596" s="536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536"/>
      <c r="B597" s="567"/>
      <c r="C597" s="567"/>
      <c r="D597" s="536"/>
      <c r="E597" s="536"/>
      <c r="F597" s="536"/>
      <c r="G597" s="539"/>
      <c r="H597" s="1010"/>
      <c r="I597" s="539"/>
      <c r="J597" s="540"/>
      <c r="K597" s="540"/>
      <c r="L597" s="540"/>
      <c r="M597" s="536"/>
      <c r="N597" s="536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536"/>
      <c r="B598" s="567"/>
      <c r="C598" s="567"/>
      <c r="D598" s="536"/>
      <c r="E598" s="536"/>
      <c r="F598" s="536"/>
      <c r="G598" s="539"/>
      <c r="H598" s="1010"/>
      <c r="I598" s="539"/>
      <c r="J598" s="540"/>
      <c r="K598" s="540"/>
      <c r="L598" s="540"/>
      <c r="M598" s="536"/>
      <c r="N598" s="536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536"/>
      <c r="B599" s="567"/>
      <c r="C599" s="567"/>
      <c r="D599" s="536"/>
      <c r="E599" s="536"/>
      <c r="F599" s="536"/>
      <c r="G599" s="539"/>
      <c r="H599" s="1010"/>
      <c r="I599" s="539"/>
      <c r="J599" s="540"/>
      <c r="K599" s="540"/>
      <c r="L599" s="540"/>
      <c r="M599" s="536"/>
      <c r="N599" s="536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536"/>
      <c r="B600" s="567"/>
      <c r="C600" s="567"/>
      <c r="D600" s="536"/>
      <c r="E600" s="536"/>
      <c r="F600" s="536"/>
      <c r="G600" s="539"/>
      <c r="H600" s="1010"/>
      <c r="I600" s="539"/>
      <c r="J600" s="540"/>
      <c r="K600" s="540"/>
      <c r="L600" s="540"/>
      <c r="M600" s="536"/>
      <c r="N600" s="536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536"/>
      <c r="B601" s="567"/>
      <c r="C601" s="567"/>
      <c r="D601" s="536"/>
      <c r="E601" s="536"/>
      <c r="F601" s="536"/>
      <c r="G601" s="539"/>
      <c r="H601" s="1010"/>
      <c r="I601" s="539"/>
      <c r="J601" s="540"/>
      <c r="K601" s="540"/>
      <c r="L601" s="540"/>
      <c r="M601" s="536"/>
      <c r="N601" s="536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536"/>
      <c r="B602" s="567"/>
      <c r="C602" s="567"/>
      <c r="D602" s="536"/>
      <c r="E602" s="536"/>
      <c r="F602" s="536"/>
      <c r="G602" s="539"/>
      <c r="H602" s="1010"/>
      <c r="I602" s="539"/>
      <c r="J602" s="540"/>
      <c r="K602" s="540"/>
      <c r="L602" s="540"/>
      <c r="M602" s="536"/>
      <c r="N602" s="536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536"/>
      <c r="B603" s="567"/>
      <c r="C603" s="567"/>
      <c r="D603" s="536"/>
      <c r="E603" s="536"/>
      <c r="F603" s="536"/>
      <c r="G603" s="539"/>
      <c r="H603" s="1010"/>
      <c r="I603" s="539"/>
      <c r="J603" s="540"/>
      <c r="K603" s="540"/>
      <c r="L603" s="540"/>
      <c r="M603" s="536"/>
      <c r="N603" s="536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536"/>
      <c r="B604" s="567"/>
      <c r="C604" s="567"/>
      <c r="D604" s="536"/>
      <c r="E604" s="536"/>
      <c r="F604" s="536"/>
      <c r="G604" s="539"/>
      <c r="H604" s="1010"/>
      <c r="I604" s="539"/>
      <c r="J604" s="540"/>
      <c r="K604" s="540"/>
      <c r="L604" s="540"/>
      <c r="M604" s="536"/>
      <c r="N604" s="536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536"/>
      <c r="B605" s="567"/>
      <c r="C605" s="567"/>
      <c r="D605" s="536"/>
      <c r="E605" s="536"/>
      <c r="F605" s="536"/>
      <c r="G605" s="539"/>
      <c r="H605" s="1010"/>
      <c r="I605" s="539"/>
      <c r="J605" s="540"/>
      <c r="K605" s="540"/>
      <c r="L605" s="540"/>
      <c r="M605" s="536"/>
      <c r="N605" s="536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536"/>
      <c r="B606" s="567"/>
      <c r="C606" s="567"/>
      <c r="D606" s="536"/>
      <c r="E606" s="536"/>
      <c r="F606" s="536"/>
      <c r="G606" s="539"/>
      <c r="H606" s="1010"/>
      <c r="I606" s="539"/>
      <c r="J606" s="540"/>
      <c r="K606" s="540"/>
      <c r="L606" s="540"/>
      <c r="M606" s="536"/>
      <c r="N606" s="536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536"/>
      <c r="B607" s="567"/>
      <c r="C607" s="567"/>
      <c r="D607" s="536"/>
      <c r="E607" s="536"/>
      <c r="F607" s="536"/>
      <c r="G607" s="539"/>
      <c r="H607" s="1010"/>
      <c r="I607" s="539"/>
      <c r="J607" s="540"/>
      <c r="K607" s="540"/>
      <c r="L607" s="540"/>
      <c r="M607" s="536"/>
      <c r="N607" s="536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536"/>
      <c r="B608" s="567"/>
      <c r="C608" s="567"/>
      <c r="D608" s="536"/>
      <c r="E608" s="536"/>
      <c r="F608" s="536"/>
      <c r="G608" s="539"/>
      <c r="H608" s="1010"/>
      <c r="I608" s="539"/>
      <c r="J608" s="540"/>
      <c r="K608" s="540"/>
      <c r="L608" s="540"/>
      <c r="M608" s="536"/>
      <c r="N608" s="536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536"/>
      <c r="B609" s="567"/>
      <c r="C609" s="567"/>
      <c r="D609" s="536"/>
      <c r="E609" s="536"/>
      <c r="F609" s="536"/>
      <c r="G609" s="539"/>
      <c r="H609" s="1010"/>
      <c r="I609" s="539"/>
      <c r="J609" s="540"/>
      <c r="K609" s="540"/>
      <c r="L609" s="540"/>
      <c r="M609" s="536"/>
      <c r="N609" s="536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536"/>
      <c r="B610" s="567"/>
      <c r="C610" s="567"/>
      <c r="D610" s="536"/>
      <c r="E610" s="536"/>
      <c r="F610" s="536"/>
      <c r="G610" s="539"/>
      <c r="H610" s="1010"/>
      <c r="I610" s="539"/>
      <c r="J610" s="540"/>
      <c r="K610" s="540"/>
      <c r="L610" s="540"/>
      <c r="M610" s="536"/>
      <c r="N610" s="536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536"/>
      <c r="B611" s="567"/>
      <c r="C611" s="567"/>
      <c r="D611" s="536"/>
      <c r="E611" s="536"/>
      <c r="F611" s="536"/>
      <c r="G611" s="539"/>
      <c r="H611" s="1010"/>
      <c r="I611" s="539"/>
      <c r="J611" s="540"/>
      <c r="K611" s="540"/>
      <c r="L611" s="540"/>
      <c r="M611" s="536"/>
      <c r="N611" s="536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536"/>
      <c r="B612" s="567"/>
      <c r="C612" s="567"/>
      <c r="D612" s="536"/>
      <c r="E612" s="536"/>
      <c r="F612" s="536"/>
      <c r="G612" s="539"/>
      <c r="H612" s="1010"/>
      <c r="I612" s="539"/>
      <c r="J612" s="540"/>
      <c r="K612" s="540"/>
      <c r="L612" s="540"/>
      <c r="M612" s="536"/>
      <c r="N612" s="536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536"/>
      <c r="B613" s="567"/>
      <c r="C613" s="567"/>
      <c r="D613" s="536"/>
      <c r="E613" s="536"/>
      <c r="F613" s="536"/>
      <c r="G613" s="539"/>
      <c r="H613" s="1010"/>
      <c r="I613" s="539"/>
      <c r="J613" s="540"/>
      <c r="K613" s="540"/>
      <c r="L613" s="540"/>
      <c r="M613" s="536"/>
      <c r="N613" s="536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536"/>
      <c r="B614" s="567"/>
      <c r="C614" s="567"/>
      <c r="D614" s="536"/>
      <c r="E614" s="536"/>
      <c r="F614" s="536"/>
      <c r="G614" s="539"/>
      <c r="H614" s="1010"/>
      <c r="I614" s="539"/>
      <c r="J614" s="540"/>
      <c r="K614" s="540"/>
      <c r="L614" s="540"/>
      <c r="M614" s="536"/>
      <c r="N614" s="536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536"/>
      <c r="B615" s="567"/>
      <c r="C615" s="567"/>
      <c r="D615" s="536"/>
      <c r="E615" s="536"/>
      <c r="F615" s="536"/>
      <c r="G615" s="539"/>
      <c r="H615" s="1010"/>
      <c r="I615" s="539"/>
      <c r="J615" s="540"/>
      <c r="K615" s="540"/>
      <c r="L615" s="540"/>
      <c r="M615" s="536"/>
      <c r="N615" s="536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536"/>
      <c r="B616" s="567"/>
      <c r="C616" s="567"/>
      <c r="D616" s="536"/>
      <c r="E616" s="536"/>
      <c r="F616" s="536"/>
      <c r="G616" s="539"/>
      <c r="H616" s="1010"/>
      <c r="I616" s="539"/>
      <c r="J616" s="540"/>
      <c r="K616" s="540"/>
      <c r="L616" s="540"/>
      <c r="M616" s="536"/>
      <c r="N616" s="536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536"/>
      <c r="B617" s="567"/>
      <c r="C617" s="567"/>
      <c r="D617" s="536"/>
      <c r="E617" s="536"/>
      <c r="F617" s="536"/>
      <c r="G617" s="539"/>
      <c r="H617" s="1010"/>
      <c r="I617" s="539"/>
      <c r="J617" s="540"/>
      <c r="K617" s="540"/>
      <c r="L617" s="540"/>
      <c r="M617" s="536"/>
      <c r="N617" s="536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536"/>
      <c r="B618" s="567"/>
      <c r="C618" s="567"/>
      <c r="D618" s="536"/>
      <c r="E618" s="536"/>
      <c r="F618" s="536"/>
      <c r="G618" s="539"/>
      <c r="H618" s="1010"/>
      <c r="I618" s="539"/>
      <c r="J618" s="540"/>
      <c r="K618" s="540"/>
      <c r="L618" s="540"/>
      <c r="M618" s="536"/>
      <c r="N618" s="536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536"/>
      <c r="B619" s="567"/>
      <c r="C619" s="567"/>
      <c r="D619" s="536"/>
      <c r="E619" s="536"/>
      <c r="F619" s="536"/>
      <c r="G619" s="539"/>
      <c r="H619" s="1010"/>
      <c r="I619" s="539"/>
      <c r="J619" s="540"/>
      <c r="K619" s="540"/>
      <c r="L619" s="540"/>
      <c r="M619" s="536"/>
      <c r="N619" s="536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536"/>
      <c r="B620" s="567"/>
      <c r="C620" s="567"/>
      <c r="D620" s="536"/>
      <c r="E620" s="536"/>
      <c r="F620" s="536"/>
      <c r="G620" s="539"/>
      <c r="H620" s="1010"/>
      <c r="I620" s="539"/>
      <c r="J620" s="540"/>
      <c r="K620" s="540"/>
      <c r="L620" s="540"/>
      <c r="M620" s="536"/>
      <c r="N620" s="536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536"/>
      <c r="B621" s="567"/>
      <c r="C621" s="567"/>
      <c r="D621" s="536"/>
      <c r="E621" s="536"/>
      <c r="F621" s="536"/>
      <c r="G621" s="539"/>
      <c r="H621" s="1010"/>
      <c r="I621" s="539"/>
      <c r="J621" s="540"/>
      <c r="K621" s="540"/>
      <c r="L621" s="540"/>
      <c r="M621" s="536"/>
      <c r="N621" s="536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536"/>
      <c r="B622" s="567"/>
      <c r="C622" s="567"/>
      <c r="D622" s="536"/>
      <c r="E622" s="536"/>
      <c r="F622" s="536"/>
      <c r="G622" s="539"/>
      <c r="H622" s="1010"/>
      <c r="I622" s="539"/>
      <c r="J622" s="540"/>
      <c r="K622" s="540"/>
      <c r="L622" s="540"/>
      <c r="M622" s="536"/>
      <c r="N622" s="536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536"/>
      <c r="B623" s="567"/>
      <c r="C623" s="567"/>
      <c r="D623" s="536"/>
      <c r="E623" s="536"/>
      <c r="F623" s="536"/>
      <c r="G623" s="539"/>
      <c r="H623" s="1010"/>
      <c r="I623" s="539"/>
      <c r="J623" s="540"/>
      <c r="K623" s="540"/>
      <c r="L623" s="540"/>
      <c r="M623" s="536"/>
      <c r="N623" s="536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536"/>
      <c r="B624" s="567"/>
      <c r="C624" s="567"/>
      <c r="D624" s="536"/>
      <c r="E624" s="536"/>
      <c r="F624" s="536"/>
      <c r="G624" s="539"/>
      <c r="H624" s="1010"/>
      <c r="I624" s="539"/>
      <c r="J624" s="540"/>
      <c r="K624" s="540"/>
      <c r="L624" s="540"/>
      <c r="M624" s="536"/>
      <c r="N624" s="536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536"/>
      <c r="B625" s="567"/>
      <c r="C625" s="567"/>
      <c r="D625" s="536"/>
      <c r="E625" s="536"/>
      <c r="F625" s="536"/>
      <c r="G625" s="539"/>
      <c r="H625" s="1010"/>
      <c r="I625" s="539"/>
      <c r="J625" s="540"/>
      <c r="K625" s="540"/>
      <c r="L625" s="540"/>
      <c r="M625" s="536"/>
      <c r="N625" s="536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536"/>
      <c r="B626" s="567"/>
      <c r="C626" s="567"/>
      <c r="D626" s="536"/>
      <c r="E626" s="536"/>
      <c r="F626" s="536"/>
      <c r="G626" s="539"/>
      <c r="H626" s="1010"/>
      <c r="I626" s="539"/>
      <c r="J626" s="540"/>
      <c r="K626" s="540"/>
      <c r="L626" s="540"/>
      <c r="M626" s="536"/>
      <c r="N626" s="536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536"/>
      <c r="B627" s="567"/>
      <c r="C627" s="567"/>
      <c r="D627" s="536"/>
      <c r="E627" s="536"/>
      <c r="F627" s="536"/>
      <c r="G627" s="539"/>
      <c r="H627" s="1010"/>
      <c r="I627" s="539"/>
      <c r="J627" s="540"/>
      <c r="K627" s="540"/>
      <c r="L627" s="540"/>
      <c r="M627" s="536"/>
      <c r="N627" s="536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536"/>
      <c r="B628" s="567"/>
      <c r="C628" s="567"/>
      <c r="D628" s="536"/>
      <c r="E628" s="536"/>
      <c r="F628" s="536"/>
      <c r="G628" s="539"/>
      <c r="H628" s="1010"/>
      <c r="I628" s="539"/>
      <c r="J628" s="540"/>
      <c r="K628" s="540"/>
      <c r="L628" s="540"/>
      <c r="M628" s="536"/>
      <c r="N628" s="536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536"/>
      <c r="B629" s="567"/>
      <c r="C629" s="567"/>
      <c r="D629" s="536"/>
      <c r="E629" s="536"/>
      <c r="F629" s="536"/>
      <c r="G629" s="539"/>
      <c r="H629" s="1010"/>
      <c r="I629" s="539"/>
      <c r="J629" s="540"/>
      <c r="K629" s="540"/>
      <c r="L629" s="540"/>
      <c r="M629" s="536"/>
      <c r="N629" s="536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536"/>
      <c r="B630" s="567"/>
      <c r="C630" s="567"/>
      <c r="D630" s="536"/>
      <c r="E630" s="536"/>
      <c r="F630" s="536"/>
      <c r="G630" s="539"/>
      <c r="H630" s="1010"/>
      <c r="I630" s="539"/>
      <c r="J630" s="540"/>
      <c r="K630" s="540"/>
      <c r="L630" s="540"/>
      <c r="M630" s="536"/>
      <c r="N630" s="536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536"/>
      <c r="B631" s="567"/>
      <c r="C631" s="567"/>
      <c r="D631" s="536"/>
      <c r="E631" s="536"/>
      <c r="F631" s="536"/>
      <c r="G631" s="539"/>
      <c r="H631" s="1010"/>
      <c r="I631" s="539"/>
      <c r="J631" s="540"/>
      <c r="K631" s="540"/>
      <c r="L631" s="540"/>
      <c r="M631" s="536"/>
      <c r="N631" s="536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536"/>
      <c r="B632" s="567"/>
      <c r="C632" s="567"/>
      <c r="D632" s="536"/>
      <c r="E632" s="536"/>
      <c r="F632" s="536"/>
      <c r="G632" s="539"/>
      <c r="H632" s="1010"/>
      <c r="I632" s="539"/>
      <c r="J632" s="540"/>
      <c r="K632" s="540"/>
      <c r="L632" s="540"/>
      <c r="M632" s="536"/>
      <c r="N632" s="536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536"/>
      <c r="B633" s="567"/>
      <c r="C633" s="567"/>
      <c r="D633" s="536"/>
      <c r="E633" s="536"/>
      <c r="F633" s="536"/>
      <c r="G633" s="539"/>
      <c r="H633" s="1010"/>
      <c r="I633" s="539"/>
      <c r="J633" s="540"/>
      <c r="K633" s="540"/>
      <c r="L633" s="540"/>
      <c r="M633" s="536"/>
      <c r="N633" s="536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536"/>
      <c r="B634" s="567"/>
      <c r="C634" s="567"/>
      <c r="D634" s="536"/>
      <c r="E634" s="536"/>
      <c r="F634" s="536"/>
      <c r="G634" s="539"/>
      <c r="H634" s="1010"/>
      <c r="I634" s="539"/>
      <c r="J634" s="540"/>
      <c r="K634" s="540"/>
      <c r="L634" s="540"/>
      <c r="M634" s="536"/>
      <c r="N634" s="536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536"/>
      <c r="B635" s="567"/>
      <c r="C635" s="567"/>
      <c r="D635" s="536"/>
      <c r="E635" s="536"/>
      <c r="F635" s="536"/>
      <c r="G635" s="539"/>
      <c r="H635" s="1010"/>
      <c r="I635" s="539"/>
      <c r="J635" s="540"/>
      <c r="K635" s="540"/>
      <c r="L635" s="540"/>
      <c r="M635" s="536"/>
      <c r="N635" s="536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536"/>
      <c r="B636" s="567"/>
      <c r="C636" s="567"/>
      <c r="D636" s="536"/>
      <c r="E636" s="536"/>
      <c r="F636" s="536"/>
      <c r="G636" s="539"/>
      <c r="H636" s="1010"/>
      <c r="I636" s="539"/>
      <c r="J636" s="540"/>
      <c r="K636" s="540"/>
      <c r="L636" s="540"/>
      <c r="M636" s="536"/>
      <c r="N636" s="536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536"/>
      <c r="B637" s="567"/>
      <c r="C637" s="567"/>
      <c r="D637" s="536"/>
      <c r="E637" s="536"/>
      <c r="F637" s="536"/>
      <c r="G637" s="539"/>
      <c r="H637" s="1010"/>
      <c r="I637" s="539"/>
      <c r="J637" s="540"/>
      <c r="K637" s="540"/>
      <c r="L637" s="540"/>
      <c r="M637" s="536"/>
      <c r="N637" s="536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536"/>
      <c r="B638" s="567"/>
      <c r="C638" s="567"/>
      <c r="D638" s="536"/>
      <c r="E638" s="536"/>
      <c r="F638" s="536"/>
      <c r="G638" s="539"/>
      <c r="H638" s="1010"/>
      <c r="I638" s="539"/>
      <c r="J638" s="540"/>
      <c r="K638" s="540"/>
      <c r="L638" s="540"/>
      <c r="M638" s="536"/>
      <c r="N638" s="536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536"/>
      <c r="B639" s="567"/>
      <c r="C639" s="567"/>
      <c r="D639" s="536"/>
      <c r="E639" s="536"/>
      <c r="F639" s="536"/>
      <c r="G639" s="539"/>
      <c r="H639" s="1010"/>
      <c r="I639" s="539"/>
      <c r="J639" s="540"/>
      <c r="K639" s="540"/>
      <c r="L639" s="540"/>
      <c r="M639" s="536"/>
      <c r="N639" s="536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536"/>
      <c r="B640" s="567"/>
      <c r="C640" s="567"/>
      <c r="D640" s="536"/>
      <c r="E640" s="536"/>
      <c r="F640" s="536"/>
      <c r="G640" s="539"/>
      <c r="H640" s="1010"/>
      <c r="I640" s="539"/>
      <c r="J640" s="540"/>
      <c r="K640" s="540"/>
      <c r="L640" s="540"/>
      <c r="M640" s="536"/>
      <c r="N640" s="536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536"/>
      <c r="B641" s="567"/>
      <c r="C641" s="567"/>
      <c r="D641" s="536"/>
      <c r="E641" s="536"/>
      <c r="F641" s="536"/>
      <c r="G641" s="539"/>
      <c r="H641" s="1010"/>
      <c r="I641" s="539"/>
      <c r="J641" s="540"/>
      <c r="K641" s="540"/>
      <c r="L641" s="540"/>
      <c r="M641" s="536"/>
      <c r="N641" s="536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536"/>
      <c r="B642" s="567"/>
      <c r="C642" s="567"/>
      <c r="D642" s="536"/>
      <c r="E642" s="536"/>
      <c r="F642" s="536"/>
      <c r="G642" s="539"/>
      <c r="H642" s="1010"/>
      <c r="I642" s="539"/>
      <c r="J642" s="540"/>
      <c r="K642" s="540"/>
      <c r="L642" s="540"/>
      <c r="M642" s="536"/>
      <c r="N642" s="536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536"/>
      <c r="B643" s="567"/>
      <c r="C643" s="567"/>
      <c r="D643" s="536"/>
      <c r="E643" s="536"/>
      <c r="F643" s="536"/>
      <c r="G643" s="539"/>
      <c r="H643" s="1010"/>
      <c r="I643" s="539"/>
      <c r="J643" s="540"/>
      <c r="K643" s="540"/>
      <c r="L643" s="540"/>
      <c r="M643" s="536"/>
      <c r="N643" s="536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536"/>
      <c r="B644" s="567"/>
      <c r="C644" s="567"/>
      <c r="D644" s="536"/>
      <c r="E644" s="536"/>
      <c r="F644" s="536"/>
      <c r="G644" s="539"/>
      <c r="H644" s="1010"/>
      <c r="I644" s="539"/>
      <c r="J644" s="540"/>
      <c r="K644" s="540"/>
      <c r="L644" s="540"/>
      <c r="M644" s="536"/>
      <c r="N644" s="536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536"/>
      <c r="B645" s="567"/>
      <c r="C645" s="567"/>
      <c r="D645" s="536"/>
      <c r="E645" s="536"/>
      <c r="F645" s="536"/>
      <c r="G645" s="539"/>
      <c r="H645" s="1010"/>
      <c r="I645" s="539"/>
      <c r="J645" s="540"/>
      <c r="K645" s="540"/>
      <c r="L645" s="540"/>
      <c r="M645" s="536"/>
      <c r="N645" s="536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536"/>
      <c r="B646" s="567"/>
      <c r="C646" s="567"/>
      <c r="D646" s="536"/>
      <c r="E646" s="536"/>
      <c r="F646" s="536"/>
      <c r="G646" s="539"/>
      <c r="H646" s="1010"/>
      <c r="I646" s="539"/>
      <c r="J646" s="540"/>
      <c r="K646" s="540"/>
      <c r="L646" s="540"/>
      <c r="M646" s="536"/>
      <c r="N646" s="536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536"/>
      <c r="B647" s="567"/>
      <c r="C647" s="567"/>
      <c r="D647" s="536"/>
      <c r="E647" s="536"/>
      <c r="F647" s="536"/>
      <c r="G647" s="539"/>
      <c r="H647" s="1010"/>
      <c r="I647" s="539"/>
      <c r="J647" s="540"/>
      <c r="K647" s="540"/>
      <c r="L647" s="540"/>
      <c r="M647" s="536"/>
      <c r="N647" s="536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536"/>
      <c r="B648" s="567"/>
      <c r="C648" s="567"/>
      <c r="D648" s="536"/>
      <c r="E648" s="536"/>
      <c r="F648" s="536"/>
      <c r="G648" s="539"/>
      <c r="H648" s="1010"/>
      <c r="I648" s="539"/>
      <c r="J648" s="540"/>
      <c r="K648" s="540"/>
      <c r="L648" s="540"/>
      <c r="M648" s="536"/>
      <c r="N648" s="536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536"/>
      <c r="B649" s="567"/>
      <c r="C649" s="567"/>
      <c r="D649" s="536"/>
      <c r="E649" s="536"/>
      <c r="F649" s="536"/>
      <c r="G649" s="539"/>
      <c r="H649" s="1010"/>
      <c r="I649" s="539"/>
      <c r="J649" s="540"/>
      <c r="K649" s="540"/>
      <c r="L649" s="540"/>
      <c r="M649" s="536"/>
      <c r="N649" s="536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536"/>
      <c r="B650" s="567"/>
      <c r="C650" s="567"/>
      <c r="D650" s="536"/>
      <c r="E650" s="536"/>
      <c r="F650" s="536"/>
      <c r="G650" s="539"/>
      <c r="H650" s="1010"/>
      <c r="I650" s="539"/>
      <c r="J650" s="540"/>
      <c r="K650" s="540"/>
      <c r="L650" s="540"/>
      <c r="M650" s="536"/>
      <c r="N650" s="536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536"/>
      <c r="B651" s="567"/>
      <c r="C651" s="567"/>
      <c r="D651" s="536"/>
      <c r="E651" s="536"/>
      <c r="F651" s="536"/>
      <c r="G651" s="539"/>
      <c r="H651" s="1010"/>
      <c r="I651" s="539"/>
      <c r="J651" s="540"/>
      <c r="K651" s="540"/>
      <c r="L651" s="540"/>
      <c r="M651" s="536"/>
      <c r="N651" s="536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536"/>
      <c r="B652" s="567"/>
      <c r="C652" s="567"/>
      <c r="D652" s="536"/>
      <c r="E652" s="536"/>
      <c r="F652" s="536"/>
      <c r="G652" s="539"/>
      <c r="H652" s="1010"/>
      <c r="I652" s="539"/>
      <c r="J652" s="540"/>
      <c r="K652" s="540"/>
      <c r="L652" s="540"/>
      <c r="M652" s="536"/>
      <c r="N652" s="536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536"/>
      <c r="B653" s="567"/>
      <c r="C653" s="567"/>
      <c r="D653" s="536"/>
      <c r="E653" s="536"/>
      <c r="F653" s="536"/>
      <c r="G653" s="539"/>
      <c r="H653" s="1010"/>
      <c r="I653" s="539"/>
      <c r="J653" s="540"/>
      <c r="K653" s="540"/>
      <c r="L653" s="540"/>
      <c r="M653" s="536"/>
      <c r="N653" s="536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536"/>
      <c r="B654" s="567"/>
      <c r="C654" s="567"/>
      <c r="D654" s="536"/>
      <c r="E654" s="536"/>
      <c r="F654" s="536"/>
      <c r="G654" s="539"/>
      <c r="H654" s="1010"/>
      <c r="I654" s="539"/>
      <c r="J654" s="540"/>
      <c r="K654" s="540"/>
      <c r="L654" s="540"/>
      <c r="M654" s="536"/>
      <c r="N654" s="536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536"/>
      <c r="B655" s="567"/>
      <c r="C655" s="567"/>
      <c r="D655" s="536"/>
      <c r="E655" s="536"/>
      <c r="F655" s="536"/>
      <c r="G655" s="539"/>
      <c r="H655" s="1010"/>
      <c r="I655" s="539"/>
      <c r="J655" s="540"/>
      <c r="K655" s="540"/>
      <c r="L655" s="540"/>
      <c r="M655" s="536"/>
      <c r="N655" s="536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536"/>
      <c r="B656" s="567"/>
      <c r="C656" s="567"/>
      <c r="D656" s="536"/>
      <c r="E656" s="536"/>
      <c r="F656" s="536"/>
      <c r="G656" s="539"/>
      <c r="H656" s="1010"/>
      <c r="I656" s="539"/>
      <c r="J656" s="540"/>
      <c r="K656" s="540"/>
      <c r="L656" s="540"/>
      <c r="M656" s="536"/>
      <c r="N656" s="536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536"/>
      <c r="B657" s="567"/>
      <c r="C657" s="567"/>
      <c r="D657" s="536"/>
      <c r="E657" s="536"/>
      <c r="F657" s="536"/>
      <c r="G657" s="539"/>
      <c r="H657" s="1010"/>
      <c r="I657" s="539"/>
      <c r="J657" s="540"/>
      <c r="K657" s="540"/>
      <c r="L657" s="540"/>
      <c r="M657" s="536"/>
      <c r="N657" s="536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536"/>
      <c r="B658" s="567"/>
      <c r="C658" s="567"/>
      <c r="D658" s="536"/>
      <c r="E658" s="536"/>
      <c r="F658" s="536"/>
      <c r="G658" s="539"/>
      <c r="H658" s="1010"/>
      <c r="I658" s="539"/>
      <c r="J658" s="540"/>
      <c r="K658" s="540"/>
      <c r="L658" s="540"/>
      <c r="M658" s="536"/>
      <c r="N658" s="536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536"/>
      <c r="B659" s="567"/>
      <c r="C659" s="567"/>
      <c r="D659" s="536"/>
      <c r="E659" s="536"/>
      <c r="F659" s="536"/>
      <c r="G659" s="539"/>
      <c r="H659" s="1010"/>
      <c r="I659" s="539"/>
      <c r="J659" s="540"/>
      <c r="K659" s="540"/>
      <c r="L659" s="540"/>
      <c r="M659" s="536"/>
      <c r="N659" s="536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536"/>
      <c r="B660" s="567"/>
      <c r="C660" s="567"/>
      <c r="D660" s="536"/>
      <c r="E660" s="536"/>
      <c r="F660" s="536"/>
      <c r="G660" s="539"/>
      <c r="H660" s="1010"/>
      <c r="I660" s="539"/>
      <c r="J660" s="540"/>
      <c r="K660" s="540"/>
      <c r="L660" s="540"/>
      <c r="M660" s="536"/>
      <c r="N660" s="536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536"/>
      <c r="B661" s="567"/>
      <c r="C661" s="567"/>
      <c r="D661" s="536"/>
      <c r="E661" s="536"/>
      <c r="F661" s="536"/>
      <c r="G661" s="539"/>
      <c r="H661" s="1010"/>
      <c r="I661" s="539"/>
      <c r="J661" s="540"/>
      <c r="K661" s="540"/>
      <c r="L661" s="540"/>
      <c r="M661" s="536"/>
      <c r="N661" s="536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536"/>
      <c r="B662" s="567"/>
      <c r="C662" s="567"/>
      <c r="D662" s="536"/>
      <c r="E662" s="536"/>
      <c r="F662" s="536"/>
      <c r="G662" s="539"/>
      <c r="H662" s="1010"/>
      <c r="I662" s="539"/>
      <c r="J662" s="540"/>
      <c r="K662" s="540"/>
      <c r="L662" s="540"/>
      <c r="M662" s="536"/>
      <c r="N662" s="536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536"/>
      <c r="B663" s="567"/>
      <c r="C663" s="567"/>
      <c r="D663" s="536"/>
      <c r="E663" s="536"/>
      <c r="F663" s="536"/>
      <c r="G663" s="539"/>
      <c r="H663" s="1010"/>
      <c r="I663" s="539"/>
      <c r="J663" s="540"/>
      <c r="K663" s="540"/>
      <c r="L663" s="540"/>
      <c r="M663" s="536"/>
      <c r="N663" s="536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536"/>
      <c r="B664" s="567"/>
      <c r="C664" s="567"/>
      <c r="D664" s="536"/>
      <c r="E664" s="536"/>
      <c r="F664" s="536"/>
      <c r="G664" s="539"/>
      <c r="H664" s="1010"/>
      <c r="I664" s="539"/>
      <c r="J664" s="540"/>
      <c r="K664" s="540"/>
      <c r="L664" s="540"/>
      <c r="M664" s="536"/>
      <c r="N664" s="536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536"/>
      <c r="B665" s="567"/>
      <c r="C665" s="567"/>
      <c r="D665" s="536"/>
      <c r="E665" s="536"/>
      <c r="F665" s="536"/>
      <c r="G665" s="539"/>
      <c r="H665" s="1010"/>
      <c r="I665" s="539"/>
      <c r="J665" s="540"/>
      <c r="K665" s="540"/>
      <c r="L665" s="540"/>
      <c r="M665" s="536"/>
      <c r="N665" s="536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536"/>
      <c r="B666" s="567"/>
      <c r="C666" s="567"/>
      <c r="D666" s="536"/>
      <c r="E666" s="536"/>
      <c r="F666" s="536"/>
      <c r="G666" s="539"/>
      <c r="H666" s="1010"/>
      <c r="I666" s="539"/>
      <c r="J666" s="540"/>
      <c r="K666" s="540"/>
      <c r="L666" s="540"/>
      <c r="M666" s="536"/>
      <c r="N666" s="536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536"/>
      <c r="B667" s="567"/>
      <c r="C667" s="567"/>
      <c r="D667" s="536"/>
      <c r="E667" s="536"/>
      <c r="F667" s="536"/>
      <c r="G667" s="539"/>
      <c r="H667" s="1010"/>
      <c r="I667" s="539"/>
      <c r="J667" s="540"/>
      <c r="K667" s="540"/>
      <c r="L667" s="540"/>
      <c r="M667" s="536"/>
      <c r="N667" s="536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536"/>
      <c r="B668" s="567"/>
      <c r="C668" s="567"/>
      <c r="D668" s="536"/>
      <c r="E668" s="536"/>
      <c r="F668" s="536"/>
      <c r="G668" s="539"/>
      <c r="H668" s="1010"/>
      <c r="I668" s="539"/>
      <c r="J668" s="540"/>
      <c r="K668" s="540"/>
      <c r="L668" s="540"/>
      <c r="M668" s="536"/>
      <c r="N668" s="536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536"/>
      <c r="B669" s="567"/>
      <c r="C669" s="567"/>
      <c r="D669" s="536"/>
      <c r="E669" s="536"/>
      <c r="F669" s="536"/>
      <c r="G669" s="539"/>
      <c r="H669" s="1010"/>
      <c r="I669" s="539"/>
      <c r="J669" s="540"/>
      <c r="K669" s="540"/>
      <c r="L669" s="540"/>
      <c r="M669" s="536"/>
      <c r="N669" s="536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536"/>
      <c r="B670" s="567"/>
      <c r="C670" s="567"/>
      <c r="D670" s="536"/>
      <c r="E670" s="536"/>
      <c r="F670" s="536"/>
      <c r="G670" s="539"/>
      <c r="H670" s="1010"/>
      <c r="I670" s="539"/>
      <c r="J670" s="540"/>
      <c r="K670" s="540"/>
      <c r="L670" s="540"/>
      <c r="M670" s="536"/>
      <c r="N670" s="536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536"/>
      <c r="B671" s="567"/>
      <c r="C671" s="567"/>
      <c r="D671" s="536"/>
      <c r="E671" s="536"/>
      <c r="F671" s="536"/>
      <c r="G671" s="539"/>
      <c r="H671" s="1010"/>
      <c r="I671" s="539"/>
      <c r="J671" s="540"/>
      <c r="K671" s="540"/>
      <c r="L671" s="540"/>
      <c r="M671" s="536"/>
      <c r="N671" s="536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536"/>
      <c r="B672" s="567"/>
      <c r="C672" s="567"/>
      <c r="D672" s="536"/>
      <c r="E672" s="536"/>
      <c r="F672" s="536"/>
      <c r="G672" s="539"/>
      <c r="H672" s="1010"/>
      <c r="I672" s="539"/>
      <c r="J672" s="540"/>
      <c r="K672" s="540"/>
      <c r="L672" s="540"/>
      <c r="M672" s="536"/>
      <c r="N672" s="536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536"/>
      <c r="B673" s="567"/>
      <c r="C673" s="567"/>
      <c r="D673" s="536"/>
      <c r="E673" s="536"/>
      <c r="F673" s="536"/>
      <c r="G673" s="539"/>
      <c r="H673" s="1010"/>
      <c r="I673" s="539"/>
      <c r="J673" s="540"/>
      <c r="K673" s="540"/>
      <c r="L673" s="540"/>
      <c r="M673" s="536"/>
      <c r="N673" s="536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536"/>
      <c r="B674" s="567"/>
      <c r="C674" s="567"/>
      <c r="D674" s="536"/>
      <c r="E674" s="536"/>
      <c r="F674" s="536"/>
      <c r="G674" s="539"/>
      <c r="H674" s="1010"/>
      <c r="I674" s="539"/>
      <c r="J674" s="540"/>
      <c r="K674" s="540"/>
      <c r="L674" s="540"/>
      <c r="M674" s="536"/>
      <c r="N674" s="536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536"/>
      <c r="B675" s="567"/>
      <c r="C675" s="567"/>
      <c r="D675" s="536"/>
      <c r="E675" s="536"/>
      <c r="F675" s="536"/>
      <c r="G675" s="539"/>
      <c r="H675" s="1010"/>
      <c r="I675" s="539"/>
      <c r="J675" s="540"/>
      <c r="K675" s="540"/>
      <c r="L675" s="540"/>
      <c r="M675" s="536"/>
      <c r="N675" s="536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536"/>
      <c r="B676" s="567"/>
      <c r="C676" s="567"/>
      <c r="D676" s="536"/>
      <c r="E676" s="536"/>
      <c r="F676" s="536"/>
      <c r="G676" s="539"/>
      <c r="H676" s="1010"/>
      <c r="I676" s="539"/>
      <c r="J676" s="540"/>
      <c r="K676" s="540"/>
      <c r="L676" s="540"/>
      <c r="M676" s="536"/>
      <c r="N676" s="536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536"/>
      <c r="B677" s="567"/>
      <c r="C677" s="567"/>
      <c r="D677" s="536"/>
      <c r="E677" s="536"/>
      <c r="F677" s="536"/>
      <c r="G677" s="539"/>
      <c r="H677" s="1010"/>
      <c r="I677" s="539"/>
      <c r="J677" s="540"/>
      <c r="K677" s="540"/>
      <c r="L677" s="540"/>
      <c r="M677" s="536"/>
      <c r="N677" s="536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536"/>
      <c r="B678" s="567"/>
      <c r="C678" s="567"/>
      <c r="D678" s="536"/>
      <c r="E678" s="536"/>
      <c r="F678" s="536"/>
      <c r="G678" s="539"/>
      <c r="H678" s="1010"/>
      <c r="I678" s="539"/>
      <c r="J678" s="540"/>
      <c r="K678" s="540"/>
      <c r="L678" s="540"/>
      <c r="M678" s="536"/>
      <c r="N678" s="536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536"/>
      <c r="B679" s="567"/>
      <c r="C679" s="567"/>
      <c r="D679" s="536"/>
      <c r="E679" s="536"/>
      <c r="F679" s="536"/>
      <c r="G679" s="539"/>
      <c r="H679" s="1010"/>
      <c r="I679" s="539"/>
      <c r="J679" s="540"/>
      <c r="K679" s="540"/>
      <c r="L679" s="540"/>
      <c r="M679" s="536"/>
      <c r="N679" s="536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536"/>
      <c r="B680" s="567"/>
      <c r="C680" s="567"/>
      <c r="D680" s="536"/>
      <c r="E680" s="536"/>
      <c r="F680" s="536"/>
      <c r="G680" s="539"/>
      <c r="H680" s="1010"/>
      <c r="I680" s="539"/>
      <c r="J680" s="540"/>
      <c r="K680" s="540"/>
      <c r="L680" s="540"/>
      <c r="M680" s="536"/>
      <c r="N680" s="536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536"/>
      <c r="B681" s="567"/>
      <c r="C681" s="567"/>
      <c r="D681" s="536"/>
      <c r="E681" s="536"/>
      <c r="F681" s="536"/>
      <c r="G681" s="539"/>
      <c r="H681" s="1010"/>
      <c r="I681" s="539"/>
      <c r="J681" s="540"/>
      <c r="K681" s="540"/>
      <c r="L681" s="540"/>
      <c r="M681" s="536"/>
      <c r="N681" s="536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536"/>
      <c r="B682" s="567"/>
      <c r="C682" s="567"/>
      <c r="D682" s="536"/>
      <c r="E682" s="536"/>
      <c r="F682" s="536"/>
      <c r="G682" s="539"/>
      <c r="H682" s="1010"/>
      <c r="I682" s="539"/>
      <c r="J682" s="540"/>
      <c r="K682" s="540"/>
      <c r="L682" s="540"/>
      <c r="M682" s="536"/>
      <c r="N682" s="536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536"/>
      <c r="B683" s="567"/>
      <c r="C683" s="567"/>
      <c r="D683" s="536"/>
      <c r="E683" s="536"/>
      <c r="F683" s="536"/>
      <c r="G683" s="539"/>
      <c r="H683" s="1010"/>
      <c r="I683" s="539"/>
      <c r="J683" s="540"/>
      <c r="K683" s="540"/>
      <c r="L683" s="540"/>
      <c r="M683" s="536"/>
      <c r="N683" s="536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536"/>
      <c r="B684" s="567"/>
      <c r="C684" s="567"/>
      <c r="D684" s="536"/>
      <c r="E684" s="536"/>
      <c r="F684" s="536"/>
      <c r="G684" s="539"/>
      <c r="H684" s="1010"/>
      <c r="I684" s="539"/>
      <c r="J684" s="540"/>
      <c r="K684" s="540"/>
      <c r="L684" s="540"/>
      <c r="M684" s="536"/>
      <c r="N684" s="536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536"/>
      <c r="B685" s="567"/>
      <c r="C685" s="567"/>
      <c r="D685" s="536"/>
      <c r="E685" s="536"/>
      <c r="F685" s="536"/>
      <c r="G685" s="539"/>
      <c r="H685" s="1010"/>
      <c r="I685" s="539"/>
      <c r="J685" s="540"/>
      <c r="K685" s="540"/>
      <c r="L685" s="540"/>
      <c r="M685" s="536"/>
      <c r="N685" s="536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536"/>
      <c r="B686" s="567"/>
      <c r="C686" s="567"/>
      <c r="D686" s="536"/>
      <c r="E686" s="536"/>
      <c r="F686" s="536"/>
      <c r="G686" s="539"/>
      <c r="H686" s="1010"/>
      <c r="I686" s="539"/>
      <c r="J686" s="540"/>
      <c r="K686" s="540"/>
      <c r="L686" s="540"/>
      <c r="M686" s="536"/>
      <c r="N686" s="536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536"/>
      <c r="B687" s="567"/>
      <c r="C687" s="567"/>
      <c r="D687" s="536"/>
      <c r="E687" s="536"/>
      <c r="F687" s="536"/>
      <c r="G687" s="539"/>
      <c r="H687" s="1010"/>
      <c r="I687" s="539"/>
      <c r="J687" s="540"/>
      <c r="K687" s="540"/>
      <c r="L687" s="540"/>
      <c r="M687" s="536"/>
      <c r="N687" s="536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536"/>
      <c r="B688" s="567"/>
      <c r="C688" s="567"/>
      <c r="D688" s="536"/>
      <c r="E688" s="536"/>
      <c r="F688" s="536"/>
      <c r="G688" s="539"/>
      <c r="H688" s="1010"/>
      <c r="I688" s="539"/>
      <c r="J688" s="540"/>
      <c r="K688" s="540"/>
      <c r="L688" s="540"/>
      <c r="M688" s="536"/>
      <c r="N688" s="536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536"/>
      <c r="B689" s="567"/>
      <c r="C689" s="567"/>
      <c r="D689" s="536"/>
      <c r="E689" s="536"/>
      <c r="F689" s="536"/>
      <c r="G689" s="539"/>
      <c r="H689" s="1010"/>
      <c r="I689" s="539"/>
      <c r="J689" s="540"/>
      <c r="K689" s="540"/>
      <c r="L689" s="540"/>
      <c r="M689" s="536"/>
      <c r="N689" s="536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536"/>
      <c r="B690" s="567"/>
      <c r="C690" s="567"/>
      <c r="D690" s="536"/>
      <c r="E690" s="536"/>
      <c r="F690" s="536"/>
      <c r="G690" s="539"/>
      <c r="H690" s="1010"/>
      <c r="I690" s="539"/>
      <c r="J690" s="540"/>
      <c r="K690" s="540"/>
      <c r="L690" s="540"/>
      <c r="M690" s="536"/>
      <c r="N690" s="536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536"/>
      <c r="B691" s="567"/>
      <c r="C691" s="567"/>
      <c r="D691" s="536"/>
      <c r="E691" s="536"/>
      <c r="F691" s="536"/>
      <c r="G691" s="539"/>
      <c r="H691" s="1010"/>
      <c r="I691" s="539"/>
      <c r="J691" s="540"/>
      <c r="K691" s="540"/>
      <c r="L691" s="540"/>
      <c r="M691" s="536"/>
      <c r="N691" s="536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536"/>
      <c r="B692" s="567"/>
      <c r="C692" s="567"/>
      <c r="D692" s="536"/>
      <c r="E692" s="536"/>
      <c r="F692" s="536"/>
      <c r="G692" s="539"/>
      <c r="H692" s="1010"/>
      <c r="I692" s="539"/>
      <c r="J692" s="540"/>
      <c r="K692" s="540"/>
      <c r="L692" s="540"/>
      <c r="M692" s="536"/>
      <c r="N692" s="536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536"/>
      <c r="B693" s="567"/>
      <c r="C693" s="567"/>
      <c r="D693" s="536"/>
      <c r="E693" s="536"/>
      <c r="F693" s="536"/>
      <c r="G693" s="539"/>
      <c r="H693" s="1010"/>
      <c r="I693" s="539"/>
      <c r="J693" s="540"/>
      <c r="K693" s="540"/>
      <c r="L693" s="540"/>
      <c r="M693" s="536"/>
      <c r="N693" s="536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536"/>
      <c r="B694" s="567"/>
      <c r="C694" s="567"/>
      <c r="D694" s="536"/>
      <c r="E694" s="536"/>
      <c r="F694" s="536"/>
      <c r="G694" s="539"/>
      <c r="H694" s="1010"/>
      <c r="I694" s="539"/>
      <c r="J694" s="540"/>
      <c r="K694" s="540"/>
      <c r="L694" s="540"/>
      <c r="M694" s="536"/>
      <c r="N694" s="536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536"/>
      <c r="B695" s="567"/>
      <c r="C695" s="567"/>
      <c r="D695" s="536"/>
      <c r="E695" s="536"/>
      <c r="F695" s="536"/>
      <c r="G695" s="539"/>
      <c r="H695" s="1010"/>
      <c r="I695" s="539"/>
      <c r="J695" s="540"/>
      <c r="K695" s="540"/>
      <c r="L695" s="540"/>
      <c r="M695" s="536"/>
      <c r="N695" s="536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536"/>
      <c r="B696" s="567"/>
      <c r="C696" s="567"/>
      <c r="D696" s="536"/>
      <c r="E696" s="536"/>
      <c r="F696" s="536"/>
      <c r="G696" s="539"/>
      <c r="H696" s="1010"/>
      <c r="I696" s="539"/>
      <c r="J696" s="540"/>
      <c r="K696" s="540"/>
      <c r="L696" s="540"/>
      <c r="M696" s="536"/>
      <c r="N696" s="536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536"/>
      <c r="B697" s="567"/>
      <c r="C697" s="567"/>
      <c r="D697" s="536"/>
      <c r="E697" s="536"/>
      <c r="F697" s="536"/>
      <c r="G697" s="539"/>
      <c r="H697" s="1010"/>
      <c r="I697" s="539"/>
      <c r="J697" s="540"/>
      <c r="K697" s="540"/>
      <c r="L697" s="540"/>
      <c r="M697" s="536"/>
      <c r="N697" s="536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536"/>
      <c r="B698" s="567"/>
      <c r="C698" s="567"/>
      <c r="D698" s="536"/>
      <c r="E698" s="536"/>
      <c r="F698" s="536"/>
      <c r="G698" s="539"/>
      <c r="H698" s="1010"/>
      <c r="I698" s="539"/>
      <c r="J698" s="540"/>
      <c r="K698" s="540"/>
      <c r="L698" s="540"/>
      <c r="M698" s="536"/>
      <c r="N698" s="536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536"/>
      <c r="B699" s="567"/>
      <c r="C699" s="567"/>
      <c r="D699" s="536"/>
      <c r="E699" s="536"/>
      <c r="F699" s="536"/>
      <c r="G699" s="539"/>
      <c r="H699" s="1010"/>
      <c r="I699" s="539"/>
      <c r="J699" s="540"/>
      <c r="K699" s="540"/>
      <c r="L699" s="540"/>
      <c r="M699" s="536"/>
      <c r="N699" s="536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536"/>
      <c r="B700" s="567"/>
      <c r="C700" s="567"/>
      <c r="D700" s="536"/>
      <c r="E700" s="536"/>
      <c r="F700" s="536"/>
      <c r="G700" s="539"/>
      <c r="H700" s="1010"/>
      <c r="I700" s="539"/>
      <c r="J700" s="540"/>
      <c r="K700" s="540"/>
      <c r="L700" s="540"/>
      <c r="M700" s="536"/>
      <c r="N700" s="536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536"/>
      <c r="B701" s="567"/>
      <c r="C701" s="567"/>
      <c r="D701" s="536"/>
      <c r="E701" s="536"/>
      <c r="F701" s="536"/>
      <c r="G701" s="539"/>
      <c r="H701" s="1010"/>
      <c r="I701" s="539"/>
      <c r="J701" s="540"/>
      <c r="K701" s="540"/>
      <c r="L701" s="540"/>
      <c r="M701" s="536"/>
      <c r="N701" s="536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536"/>
      <c r="B702" s="567"/>
      <c r="C702" s="567"/>
      <c r="D702" s="536"/>
      <c r="E702" s="536"/>
      <c r="F702" s="536"/>
      <c r="G702" s="539"/>
      <c r="H702" s="1010"/>
      <c r="I702" s="539"/>
      <c r="J702" s="540"/>
      <c r="K702" s="540"/>
      <c r="L702" s="540"/>
      <c r="M702" s="536"/>
      <c r="N702" s="536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536"/>
      <c r="B703" s="567"/>
      <c r="C703" s="567"/>
      <c r="D703" s="536"/>
      <c r="E703" s="536"/>
      <c r="F703" s="536"/>
      <c r="G703" s="539"/>
      <c r="H703" s="1010"/>
      <c r="I703" s="539"/>
      <c r="J703" s="540"/>
      <c r="K703" s="540"/>
      <c r="L703" s="540"/>
      <c r="M703" s="536"/>
      <c r="N703" s="536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536"/>
      <c r="B704" s="567"/>
      <c r="C704" s="567"/>
      <c r="D704" s="536"/>
      <c r="E704" s="536"/>
      <c r="F704" s="536"/>
      <c r="G704" s="539"/>
      <c r="H704" s="1010"/>
      <c r="I704" s="539"/>
      <c r="J704" s="540"/>
      <c r="K704" s="540"/>
      <c r="L704" s="540"/>
      <c r="M704" s="536"/>
      <c r="N704" s="536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536"/>
      <c r="B705" s="567"/>
      <c r="C705" s="567"/>
      <c r="D705" s="536"/>
      <c r="E705" s="536"/>
      <c r="F705" s="536"/>
      <c r="G705" s="539"/>
      <c r="H705" s="1010"/>
      <c r="I705" s="539"/>
      <c r="J705" s="540"/>
      <c r="K705" s="540"/>
      <c r="L705" s="540"/>
      <c r="M705" s="536"/>
      <c r="N705" s="536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536"/>
      <c r="B706" s="567"/>
      <c r="C706" s="567"/>
      <c r="D706" s="536"/>
      <c r="E706" s="536"/>
      <c r="F706" s="536"/>
      <c r="G706" s="539"/>
      <c r="H706" s="1010"/>
      <c r="I706" s="539"/>
      <c r="J706" s="540"/>
      <c r="K706" s="540"/>
      <c r="L706" s="540"/>
      <c r="M706" s="536"/>
      <c r="N706" s="536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536"/>
      <c r="B707" s="567"/>
      <c r="C707" s="567"/>
      <c r="D707" s="536"/>
      <c r="E707" s="536"/>
      <c r="F707" s="536"/>
      <c r="G707" s="539"/>
      <c r="H707" s="1010"/>
      <c r="I707" s="539"/>
      <c r="J707" s="540"/>
      <c r="K707" s="540"/>
      <c r="L707" s="540"/>
      <c r="M707" s="536"/>
      <c r="N707" s="536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536"/>
      <c r="B708" s="567"/>
      <c r="C708" s="567"/>
      <c r="D708" s="536"/>
      <c r="E708" s="536"/>
      <c r="F708" s="536"/>
      <c r="G708" s="539"/>
      <c r="H708" s="1010"/>
      <c r="I708" s="539"/>
      <c r="J708" s="540"/>
      <c r="K708" s="540"/>
      <c r="L708" s="540"/>
      <c r="M708" s="536"/>
      <c r="N708" s="536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536"/>
      <c r="B709" s="567"/>
      <c r="C709" s="567"/>
      <c r="D709" s="536"/>
      <c r="E709" s="536"/>
      <c r="F709" s="536"/>
      <c r="G709" s="539"/>
      <c r="H709" s="1010"/>
      <c r="I709" s="539"/>
      <c r="J709" s="540"/>
      <c r="K709" s="540"/>
      <c r="L709" s="540"/>
      <c r="M709" s="536"/>
      <c r="N709" s="536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536"/>
      <c r="B710" s="567"/>
      <c r="C710" s="567"/>
      <c r="D710" s="536"/>
      <c r="E710" s="536"/>
      <c r="F710" s="536"/>
      <c r="G710" s="539"/>
      <c r="H710" s="1010"/>
      <c r="I710" s="539"/>
      <c r="J710" s="540"/>
      <c r="K710" s="540"/>
      <c r="L710" s="540"/>
      <c r="M710" s="536"/>
      <c r="N710" s="536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536"/>
      <c r="B711" s="567"/>
      <c r="C711" s="567"/>
      <c r="D711" s="536"/>
      <c r="E711" s="536"/>
      <c r="F711" s="536"/>
      <c r="G711" s="539"/>
      <c r="H711" s="1010"/>
      <c r="I711" s="539"/>
      <c r="J711" s="540"/>
      <c r="K711" s="540"/>
      <c r="L711" s="540"/>
      <c r="M711" s="536"/>
      <c r="N711" s="536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536"/>
      <c r="B712" s="567"/>
      <c r="C712" s="567"/>
      <c r="D712" s="536"/>
      <c r="E712" s="536"/>
      <c r="F712" s="536"/>
      <c r="G712" s="539"/>
      <c r="H712" s="1010"/>
      <c r="I712" s="539"/>
      <c r="J712" s="540"/>
      <c r="K712" s="540"/>
      <c r="L712" s="540"/>
      <c r="M712" s="536"/>
      <c r="N712" s="536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536"/>
      <c r="B713" s="567"/>
      <c r="C713" s="567"/>
      <c r="D713" s="536"/>
      <c r="E713" s="536"/>
      <c r="F713" s="536"/>
      <c r="G713" s="539"/>
      <c r="H713" s="1010"/>
      <c r="I713" s="539"/>
      <c r="J713" s="540"/>
      <c r="K713" s="540"/>
      <c r="L713" s="540"/>
      <c r="M713" s="536"/>
      <c r="N713" s="536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536"/>
      <c r="B714" s="567"/>
      <c r="C714" s="567"/>
      <c r="D714" s="536"/>
      <c r="E714" s="536"/>
      <c r="F714" s="536"/>
      <c r="G714" s="539"/>
      <c r="H714" s="1010"/>
      <c r="I714" s="539"/>
      <c r="J714" s="540"/>
      <c r="K714" s="540"/>
      <c r="L714" s="540"/>
      <c r="M714" s="536"/>
      <c r="N714" s="536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536"/>
      <c r="B715" s="567"/>
      <c r="C715" s="567"/>
      <c r="D715" s="536"/>
      <c r="E715" s="536"/>
      <c r="F715" s="536"/>
      <c r="G715" s="539"/>
      <c r="H715" s="1010"/>
      <c r="I715" s="539"/>
      <c r="J715" s="540"/>
      <c r="K715" s="540"/>
      <c r="L715" s="540"/>
      <c r="M715" s="536"/>
      <c r="N715" s="536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536"/>
      <c r="B716" s="567"/>
      <c r="C716" s="567"/>
      <c r="D716" s="536"/>
      <c r="E716" s="536"/>
      <c r="F716" s="536"/>
      <c r="G716" s="539"/>
      <c r="H716" s="1010"/>
      <c r="I716" s="539"/>
      <c r="J716" s="540"/>
      <c r="K716" s="540"/>
      <c r="L716" s="540"/>
      <c r="M716" s="536"/>
      <c r="N716" s="536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536"/>
      <c r="B717" s="567"/>
      <c r="C717" s="567"/>
      <c r="D717" s="536"/>
      <c r="E717" s="536"/>
      <c r="F717" s="536"/>
      <c r="G717" s="539"/>
      <c r="H717" s="1010"/>
      <c r="I717" s="539"/>
      <c r="J717" s="540"/>
      <c r="K717" s="540"/>
      <c r="L717" s="540"/>
      <c r="M717" s="536"/>
      <c r="N717" s="536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536"/>
      <c r="B718" s="567"/>
      <c r="C718" s="567"/>
      <c r="D718" s="536"/>
      <c r="E718" s="536"/>
      <c r="F718" s="536"/>
      <c r="G718" s="539"/>
      <c r="H718" s="1010"/>
      <c r="I718" s="539"/>
      <c r="J718" s="540"/>
      <c r="K718" s="540"/>
      <c r="L718" s="540"/>
      <c r="M718" s="536"/>
      <c r="N718" s="536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536"/>
      <c r="B719" s="567"/>
      <c r="C719" s="567"/>
      <c r="D719" s="536"/>
      <c r="E719" s="536"/>
      <c r="F719" s="536"/>
      <c r="G719" s="539"/>
      <c r="H719" s="1010"/>
      <c r="I719" s="539"/>
      <c r="J719" s="540"/>
      <c r="K719" s="540"/>
      <c r="L719" s="540"/>
      <c r="M719" s="536"/>
      <c r="N719" s="536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536"/>
      <c r="B720" s="567"/>
      <c r="C720" s="567"/>
      <c r="D720" s="536"/>
      <c r="E720" s="536"/>
      <c r="F720" s="536"/>
      <c r="G720" s="539"/>
      <c r="H720" s="1010"/>
      <c r="I720" s="539"/>
      <c r="J720" s="540"/>
      <c r="K720" s="540"/>
      <c r="L720" s="540"/>
      <c r="M720" s="536"/>
      <c r="N720" s="536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536"/>
      <c r="B721" s="567"/>
      <c r="C721" s="567"/>
      <c r="D721" s="536"/>
      <c r="E721" s="536"/>
      <c r="F721" s="536"/>
      <c r="G721" s="539"/>
      <c r="H721" s="1010"/>
      <c r="I721" s="539"/>
      <c r="J721" s="540"/>
      <c r="K721" s="540"/>
      <c r="L721" s="540"/>
      <c r="M721" s="536"/>
      <c r="N721" s="536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536"/>
      <c r="B722" s="567"/>
      <c r="C722" s="567"/>
      <c r="D722" s="536"/>
      <c r="E722" s="536"/>
      <c r="F722" s="536"/>
      <c r="G722" s="539"/>
      <c r="H722" s="1010"/>
      <c r="I722" s="539"/>
      <c r="J722" s="540"/>
      <c r="K722" s="540"/>
      <c r="L722" s="540"/>
      <c r="M722" s="536"/>
      <c r="N722" s="536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536"/>
      <c r="B723" s="567"/>
      <c r="C723" s="567"/>
      <c r="D723" s="536"/>
      <c r="E723" s="536"/>
      <c r="F723" s="536"/>
      <c r="G723" s="539"/>
      <c r="H723" s="1010"/>
      <c r="I723" s="539"/>
      <c r="J723" s="540"/>
      <c r="K723" s="540"/>
      <c r="L723" s="540"/>
      <c r="M723" s="536"/>
      <c r="N723" s="536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536"/>
      <c r="B724" s="567"/>
      <c r="C724" s="567"/>
      <c r="D724" s="536"/>
      <c r="E724" s="536"/>
      <c r="F724" s="536"/>
      <c r="G724" s="539"/>
      <c r="H724" s="1010"/>
      <c r="I724" s="539"/>
      <c r="J724" s="540"/>
      <c r="K724" s="540"/>
      <c r="L724" s="540"/>
      <c r="M724" s="536"/>
      <c r="N724" s="536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536"/>
      <c r="B725" s="567"/>
      <c r="C725" s="567"/>
      <c r="D725" s="536"/>
      <c r="E725" s="536"/>
      <c r="F725" s="536"/>
      <c r="G725" s="539"/>
      <c r="H725" s="1010"/>
      <c r="I725" s="539"/>
      <c r="J725" s="540"/>
      <c r="K725" s="540"/>
      <c r="L725" s="540"/>
      <c r="M725" s="536"/>
      <c r="N725" s="536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536"/>
      <c r="B726" s="567"/>
      <c r="C726" s="567"/>
      <c r="D726" s="536"/>
      <c r="E726" s="536"/>
      <c r="F726" s="536"/>
      <c r="G726" s="539"/>
      <c r="H726" s="1010"/>
      <c r="I726" s="539"/>
      <c r="J726" s="540"/>
      <c r="K726" s="540"/>
      <c r="L726" s="540"/>
      <c r="M726" s="536"/>
      <c r="N726" s="536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536"/>
      <c r="B727" s="567"/>
      <c r="C727" s="567"/>
      <c r="D727" s="536"/>
      <c r="E727" s="536"/>
      <c r="F727" s="536"/>
      <c r="G727" s="539"/>
      <c r="H727" s="1010"/>
      <c r="I727" s="539"/>
      <c r="J727" s="540"/>
      <c r="K727" s="540"/>
      <c r="L727" s="540"/>
      <c r="M727" s="536"/>
      <c r="N727" s="536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536"/>
      <c r="B728" s="567"/>
      <c r="C728" s="567"/>
      <c r="D728" s="536"/>
      <c r="E728" s="536"/>
      <c r="F728" s="536"/>
      <c r="G728" s="539"/>
      <c r="H728" s="1010"/>
      <c r="I728" s="539"/>
      <c r="J728" s="540"/>
      <c r="K728" s="540"/>
      <c r="L728" s="540"/>
      <c r="M728" s="536"/>
      <c r="N728" s="536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536"/>
      <c r="B729" s="567"/>
      <c r="C729" s="567"/>
      <c r="D729" s="536"/>
      <c r="E729" s="536"/>
      <c r="F729" s="536"/>
      <c r="G729" s="539"/>
      <c r="H729" s="1010"/>
      <c r="I729" s="539"/>
      <c r="J729" s="540"/>
      <c r="K729" s="540"/>
      <c r="L729" s="540"/>
      <c r="M729" s="536"/>
      <c r="N729" s="536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536"/>
      <c r="B730" s="567"/>
      <c r="C730" s="567"/>
      <c r="D730" s="536"/>
      <c r="E730" s="536"/>
      <c r="F730" s="536"/>
      <c r="G730" s="539"/>
      <c r="H730" s="1010"/>
      <c r="I730" s="539"/>
      <c r="J730" s="540"/>
      <c r="K730" s="540"/>
      <c r="L730" s="540"/>
      <c r="M730" s="536"/>
      <c r="N730" s="536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536"/>
      <c r="B731" s="567"/>
      <c r="C731" s="567"/>
      <c r="D731" s="536"/>
      <c r="E731" s="536"/>
      <c r="F731" s="536"/>
      <c r="G731" s="539"/>
      <c r="H731" s="1010"/>
      <c r="I731" s="539"/>
      <c r="J731" s="540"/>
      <c r="K731" s="540"/>
      <c r="L731" s="540"/>
      <c r="M731" s="536"/>
      <c r="N731" s="536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536"/>
      <c r="B732" s="567"/>
      <c r="C732" s="567"/>
      <c r="D732" s="536"/>
      <c r="E732" s="536"/>
      <c r="F732" s="536"/>
      <c r="G732" s="539"/>
      <c r="H732" s="1010"/>
      <c r="I732" s="539"/>
      <c r="J732" s="540"/>
      <c r="K732" s="540"/>
      <c r="L732" s="540"/>
      <c r="M732" s="536"/>
      <c r="N732" s="536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536"/>
      <c r="B733" s="567"/>
      <c r="C733" s="567"/>
      <c r="D733" s="536"/>
      <c r="E733" s="536"/>
      <c r="F733" s="536"/>
      <c r="G733" s="539"/>
      <c r="H733" s="1010"/>
      <c r="I733" s="539"/>
      <c r="J733" s="540"/>
      <c r="K733" s="540"/>
      <c r="L733" s="540"/>
      <c r="M733" s="536"/>
      <c r="N733" s="536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536"/>
      <c r="B734" s="567"/>
      <c r="C734" s="567"/>
      <c r="D734" s="536"/>
      <c r="E734" s="536"/>
      <c r="F734" s="536"/>
      <c r="G734" s="539"/>
      <c r="H734" s="1010"/>
      <c r="I734" s="539"/>
      <c r="J734" s="540"/>
      <c r="K734" s="540"/>
      <c r="L734" s="540"/>
      <c r="M734" s="536"/>
      <c r="N734" s="536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536"/>
      <c r="B735" s="567"/>
      <c r="C735" s="567"/>
      <c r="D735" s="536"/>
      <c r="E735" s="536"/>
      <c r="F735" s="536"/>
      <c r="G735" s="539"/>
      <c r="H735" s="1010"/>
      <c r="I735" s="539"/>
      <c r="J735" s="540"/>
      <c r="K735" s="540"/>
      <c r="L735" s="540"/>
      <c r="M735" s="536"/>
      <c r="N735" s="536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536"/>
      <c r="B736" s="567"/>
      <c r="C736" s="567"/>
      <c r="D736" s="536"/>
      <c r="E736" s="536"/>
      <c r="F736" s="536"/>
      <c r="G736" s="539"/>
      <c r="H736" s="1010"/>
      <c r="I736" s="539"/>
      <c r="J736" s="540"/>
      <c r="K736" s="540"/>
      <c r="L736" s="540"/>
      <c r="M736" s="536"/>
      <c r="N736" s="536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536"/>
      <c r="B737" s="567"/>
      <c r="C737" s="567"/>
      <c r="D737" s="536"/>
      <c r="E737" s="536"/>
      <c r="F737" s="536"/>
      <c r="G737" s="539"/>
      <c r="H737" s="1010"/>
      <c r="I737" s="539"/>
      <c r="J737" s="540"/>
      <c r="K737" s="540"/>
      <c r="L737" s="540"/>
      <c r="M737" s="536"/>
      <c r="N737" s="536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536"/>
      <c r="B738" s="567"/>
      <c r="C738" s="567"/>
      <c r="D738" s="536"/>
      <c r="E738" s="536"/>
      <c r="F738" s="536"/>
      <c r="G738" s="539"/>
      <c r="H738" s="1010"/>
      <c r="I738" s="539"/>
      <c r="J738" s="540"/>
      <c r="K738" s="540"/>
      <c r="L738" s="540"/>
      <c r="M738" s="536"/>
      <c r="N738" s="536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536"/>
      <c r="B739" s="567"/>
      <c r="C739" s="567"/>
      <c r="D739" s="536"/>
      <c r="E739" s="536"/>
      <c r="F739" s="536"/>
      <c r="G739" s="539"/>
      <c r="H739" s="1010"/>
      <c r="I739" s="539"/>
      <c r="J739" s="540"/>
      <c r="K739" s="540"/>
      <c r="L739" s="540"/>
      <c r="M739" s="536"/>
      <c r="N739" s="536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536"/>
      <c r="B740" s="567"/>
      <c r="C740" s="567"/>
      <c r="D740" s="536"/>
      <c r="E740" s="536"/>
      <c r="F740" s="536"/>
      <c r="G740" s="539"/>
      <c r="H740" s="1010"/>
      <c r="I740" s="539"/>
      <c r="J740" s="540"/>
      <c r="K740" s="540"/>
      <c r="L740" s="540"/>
      <c r="M740" s="536"/>
      <c r="N740" s="536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536"/>
      <c r="B741" s="567"/>
      <c r="C741" s="567"/>
      <c r="D741" s="536"/>
      <c r="E741" s="536"/>
      <c r="F741" s="536"/>
      <c r="G741" s="539"/>
      <c r="H741" s="1010"/>
      <c r="I741" s="539"/>
      <c r="J741" s="540"/>
      <c r="K741" s="540"/>
      <c r="L741" s="540"/>
      <c r="M741" s="536"/>
      <c r="N741" s="536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536"/>
      <c r="B742" s="567"/>
      <c r="C742" s="567"/>
      <c r="D742" s="536"/>
      <c r="E742" s="536"/>
      <c r="F742" s="536"/>
      <c r="G742" s="539"/>
      <c r="H742" s="1010"/>
      <c r="I742" s="539"/>
      <c r="J742" s="540"/>
      <c r="K742" s="540"/>
      <c r="L742" s="540"/>
      <c r="M742" s="536"/>
      <c r="N742" s="536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536"/>
      <c r="B743" s="567"/>
      <c r="C743" s="567"/>
      <c r="D743" s="536"/>
      <c r="E743" s="536"/>
      <c r="F743" s="536"/>
      <c r="G743" s="539"/>
      <c r="H743" s="1010"/>
      <c r="I743" s="539"/>
      <c r="J743" s="540"/>
      <c r="K743" s="540"/>
      <c r="L743" s="540"/>
      <c r="M743" s="536"/>
      <c r="N743" s="536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536"/>
      <c r="B744" s="567"/>
      <c r="C744" s="567"/>
      <c r="D744" s="536"/>
      <c r="E744" s="536"/>
      <c r="F744" s="536"/>
      <c r="G744" s="539"/>
      <c r="H744" s="1010"/>
      <c r="I744" s="539"/>
      <c r="J744" s="540"/>
      <c r="K744" s="540"/>
      <c r="L744" s="540"/>
      <c r="M744" s="536"/>
      <c r="N744" s="536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536"/>
      <c r="B745" s="567"/>
      <c r="C745" s="567"/>
      <c r="D745" s="536"/>
      <c r="E745" s="536"/>
      <c r="F745" s="536"/>
      <c r="G745" s="539"/>
      <c r="H745" s="1010"/>
      <c r="I745" s="539"/>
      <c r="J745" s="540"/>
      <c r="K745" s="540"/>
      <c r="L745" s="540"/>
      <c r="M745" s="536"/>
      <c r="N745" s="536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536"/>
      <c r="B746" s="567"/>
      <c r="C746" s="567"/>
      <c r="D746" s="536"/>
      <c r="E746" s="536"/>
      <c r="F746" s="536"/>
      <c r="G746" s="539"/>
      <c r="H746" s="1010"/>
      <c r="I746" s="539"/>
      <c r="J746" s="540"/>
      <c r="K746" s="540"/>
      <c r="L746" s="540"/>
      <c r="M746" s="536"/>
      <c r="N746" s="536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536"/>
      <c r="B747" s="567"/>
      <c r="C747" s="567"/>
      <c r="D747" s="536"/>
      <c r="E747" s="536"/>
      <c r="F747" s="536"/>
      <c r="G747" s="539"/>
      <c r="H747" s="1010"/>
      <c r="I747" s="539"/>
      <c r="J747" s="540"/>
      <c r="K747" s="540"/>
      <c r="L747" s="540"/>
      <c r="M747" s="536"/>
      <c r="N747" s="536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536"/>
      <c r="B748" s="567"/>
      <c r="C748" s="567"/>
      <c r="D748" s="536"/>
      <c r="E748" s="536"/>
      <c r="F748" s="536"/>
      <c r="G748" s="539"/>
      <c r="H748" s="1010"/>
      <c r="I748" s="539"/>
      <c r="J748" s="540"/>
      <c r="K748" s="540"/>
      <c r="L748" s="540"/>
      <c r="M748" s="536"/>
      <c r="N748" s="536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536"/>
      <c r="B749" s="567"/>
      <c r="C749" s="567"/>
      <c r="D749" s="536"/>
      <c r="E749" s="536"/>
      <c r="F749" s="536"/>
      <c r="G749" s="539"/>
      <c r="H749" s="1010"/>
      <c r="I749" s="539"/>
      <c r="J749" s="540"/>
      <c r="K749" s="540"/>
      <c r="L749" s="540"/>
      <c r="M749" s="536"/>
      <c r="N749" s="536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536"/>
      <c r="B750" s="567"/>
      <c r="C750" s="567"/>
      <c r="D750" s="536"/>
      <c r="E750" s="536"/>
      <c r="F750" s="536"/>
      <c r="G750" s="539"/>
      <c r="H750" s="1010"/>
      <c r="I750" s="539"/>
      <c r="J750" s="540"/>
      <c r="K750" s="540"/>
      <c r="L750" s="540"/>
      <c r="M750" s="536"/>
      <c r="N750" s="536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536"/>
      <c r="B751" s="567"/>
      <c r="C751" s="567"/>
      <c r="D751" s="536"/>
      <c r="E751" s="536"/>
      <c r="F751" s="536"/>
      <c r="G751" s="539"/>
      <c r="H751" s="1010"/>
      <c r="I751" s="539"/>
      <c r="J751" s="540"/>
      <c r="K751" s="540"/>
      <c r="L751" s="540"/>
      <c r="M751" s="536"/>
      <c r="N751" s="536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536"/>
      <c r="B752" s="567"/>
      <c r="C752" s="567"/>
      <c r="D752" s="536"/>
      <c r="E752" s="536"/>
      <c r="F752" s="536"/>
      <c r="G752" s="539"/>
      <c r="H752" s="1010"/>
      <c r="I752" s="539"/>
      <c r="J752" s="540"/>
      <c r="K752" s="540"/>
      <c r="L752" s="540"/>
      <c r="M752" s="536"/>
      <c r="N752" s="536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536"/>
      <c r="B753" s="567"/>
      <c r="C753" s="567"/>
      <c r="D753" s="536"/>
      <c r="E753" s="536"/>
      <c r="F753" s="536"/>
      <c r="G753" s="539"/>
      <c r="H753" s="1010"/>
      <c r="I753" s="539"/>
      <c r="J753" s="540"/>
      <c r="K753" s="540"/>
      <c r="L753" s="540"/>
      <c r="M753" s="536"/>
      <c r="N753" s="536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536"/>
      <c r="B754" s="567"/>
      <c r="C754" s="567"/>
      <c r="D754" s="536"/>
      <c r="E754" s="536"/>
      <c r="F754" s="536"/>
      <c r="G754" s="539"/>
      <c r="H754" s="1010"/>
      <c r="I754" s="539"/>
      <c r="J754" s="540"/>
      <c r="K754" s="540"/>
      <c r="L754" s="540"/>
      <c r="M754" s="536"/>
      <c r="N754" s="536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536"/>
      <c r="B755" s="567"/>
      <c r="C755" s="567"/>
      <c r="D755" s="536"/>
      <c r="E755" s="536"/>
      <c r="F755" s="536"/>
      <c r="G755" s="539"/>
      <c r="H755" s="1010"/>
      <c r="I755" s="539"/>
      <c r="J755" s="540"/>
      <c r="K755" s="540"/>
      <c r="L755" s="540"/>
      <c r="M755" s="536"/>
      <c r="N755" s="536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536"/>
      <c r="B756" s="567"/>
      <c r="C756" s="567"/>
      <c r="D756" s="536"/>
      <c r="E756" s="536"/>
      <c r="F756" s="536"/>
      <c r="G756" s="539"/>
      <c r="H756" s="1010"/>
      <c r="I756" s="539"/>
      <c r="J756" s="540"/>
      <c r="K756" s="540"/>
      <c r="L756" s="540"/>
      <c r="M756" s="536"/>
      <c r="N756" s="536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536"/>
      <c r="B757" s="567"/>
      <c r="C757" s="567"/>
      <c r="D757" s="536"/>
      <c r="E757" s="536"/>
      <c r="F757" s="536"/>
      <c r="G757" s="539"/>
      <c r="H757" s="1010"/>
      <c r="I757" s="539"/>
      <c r="J757" s="540"/>
      <c r="K757" s="540"/>
      <c r="L757" s="540"/>
      <c r="M757" s="536"/>
      <c r="N757" s="536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536"/>
      <c r="B758" s="567"/>
      <c r="C758" s="567"/>
      <c r="D758" s="536"/>
      <c r="E758" s="536"/>
      <c r="F758" s="536"/>
      <c r="G758" s="539"/>
      <c r="H758" s="1010"/>
      <c r="I758" s="539"/>
      <c r="J758" s="540"/>
      <c r="K758" s="540"/>
      <c r="L758" s="540"/>
      <c r="M758" s="536"/>
      <c r="N758" s="536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536"/>
      <c r="B759" s="567"/>
      <c r="C759" s="567"/>
      <c r="D759" s="536"/>
      <c r="E759" s="536"/>
      <c r="F759" s="536"/>
      <c r="G759" s="539"/>
      <c r="H759" s="1010"/>
      <c r="I759" s="539"/>
      <c r="J759" s="540"/>
      <c r="K759" s="540"/>
      <c r="L759" s="540"/>
      <c r="M759" s="536"/>
      <c r="N759" s="536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536"/>
      <c r="B760" s="567"/>
      <c r="C760" s="567"/>
      <c r="D760" s="536"/>
      <c r="E760" s="536"/>
      <c r="F760" s="536"/>
      <c r="G760" s="539"/>
      <c r="H760" s="1010"/>
      <c r="I760" s="539"/>
      <c r="J760" s="540"/>
      <c r="K760" s="540"/>
      <c r="L760" s="540"/>
      <c r="M760" s="536"/>
      <c r="N760" s="536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536"/>
      <c r="B761" s="567"/>
      <c r="C761" s="567"/>
      <c r="D761" s="536"/>
      <c r="E761" s="536"/>
      <c r="F761" s="536"/>
      <c r="G761" s="539"/>
      <c r="H761" s="1010"/>
      <c r="I761" s="539"/>
      <c r="J761" s="540"/>
      <c r="K761" s="540"/>
      <c r="L761" s="540"/>
      <c r="M761" s="536"/>
      <c r="N761" s="536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536"/>
      <c r="B762" s="567"/>
      <c r="C762" s="567"/>
      <c r="D762" s="536"/>
      <c r="E762" s="536"/>
      <c r="F762" s="536"/>
      <c r="G762" s="539"/>
      <c r="H762" s="1010"/>
      <c r="I762" s="539"/>
      <c r="J762" s="540"/>
      <c r="K762" s="540"/>
      <c r="L762" s="540"/>
      <c r="M762" s="536"/>
      <c r="N762" s="536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536"/>
      <c r="B763" s="567"/>
      <c r="C763" s="567"/>
      <c r="D763" s="536"/>
      <c r="E763" s="536"/>
      <c r="F763" s="536"/>
      <c r="G763" s="539"/>
      <c r="H763" s="1010"/>
      <c r="I763" s="539"/>
      <c r="J763" s="540"/>
      <c r="K763" s="540"/>
      <c r="L763" s="540"/>
      <c r="M763" s="536"/>
      <c r="N763" s="536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536"/>
      <c r="B764" s="567"/>
      <c r="C764" s="567"/>
      <c r="D764" s="536"/>
      <c r="E764" s="536"/>
      <c r="F764" s="536"/>
      <c r="G764" s="539"/>
      <c r="H764" s="1010"/>
      <c r="I764" s="539"/>
      <c r="J764" s="540"/>
      <c r="K764" s="540"/>
      <c r="L764" s="540"/>
      <c r="M764" s="536"/>
      <c r="N764" s="536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536"/>
      <c r="B765" s="567"/>
      <c r="C765" s="567"/>
      <c r="D765" s="536"/>
      <c r="E765" s="536"/>
      <c r="F765" s="536"/>
      <c r="G765" s="539"/>
      <c r="H765" s="1010"/>
      <c r="I765" s="539"/>
      <c r="J765" s="540"/>
      <c r="K765" s="540"/>
      <c r="L765" s="540"/>
      <c r="M765" s="536"/>
      <c r="N765" s="536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536"/>
      <c r="B766" s="567"/>
      <c r="C766" s="567"/>
      <c r="D766" s="536"/>
      <c r="E766" s="536"/>
      <c r="F766" s="536"/>
      <c r="G766" s="539"/>
      <c r="H766" s="1010"/>
      <c r="I766" s="539"/>
      <c r="J766" s="540"/>
      <c r="K766" s="540"/>
      <c r="L766" s="540"/>
      <c r="M766" s="536"/>
      <c r="N766" s="536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536"/>
      <c r="B767" s="567"/>
      <c r="C767" s="567"/>
      <c r="D767" s="536"/>
      <c r="E767" s="536"/>
      <c r="F767" s="536"/>
      <c r="G767" s="539"/>
      <c r="H767" s="1010"/>
      <c r="I767" s="539"/>
      <c r="J767" s="540"/>
      <c r="K767" s="540"/>
      <c r="L767" s="540"/>
      <c r="M767" s="536"/>
      <c r="N767" s="536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536"/>
      <c r="B768" s="567"/>
      <c r="C768" s="567"/>
      <c r="D768" s="536"/>
      <c r="E768" s="536"/>
      <c r="F768" s="536"/>
      <c r="G768" s="539"/>
      <c r="H768" s="1010"/>
      <c r="I768" s="539"/>
      <c r="J768" s="540"/>
      <c r="K768" s="540"/>
      <c r="L768" s="540"/>
      <c r="M768" s="536"/>
      <c r="N768" s="536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536"/>
      <c r="B769" s="567"/>
      <c r="C769" s="567"/>
      <c r="D769" s="536"/>
      <c r="E769" s="536"/>
      <c r="F769" s="536"/>
      <c r="G769" s="539"/>
      <c r="H769" s="1010"/>
      <c r="I769" s="539"/>
      <c r="J769" s="540"/>
      <c r="K769" s="540"/>
      <c r="L769" s="540"/>
      <c r="M769" s="536"/>
      <c r="N769" s="536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536"/>
      <c r="B770" s="567"/>
      <c r="C770" s="567"/>
      <c r="D770" s="536"/>
      <c r="E770" s="536"/>
      <c r="F770" s="536"/>
      <c r="G770" s="539"/>
      <c r="H770" s="1010"/>
      <c r="I770" s="539"/>
      <c r="J770" s="540"/>
      <c r="K770" s="540"/>
      <c r="L770" s="540"/>
      <c r="M770" s="536"/>
      <c r="N770" s="536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536"/>
      <c r="B771" s="567"/>
      <c r="C771" s="567"/>
      <c r="D771" s="536"/>
      <c r="E771" s="536"/>
      <c r="F771" s="536"/>
      <c r="G771" s="539"/>
      <c r="H771" s="1010"/>
      <c r="I771" s="539"/>
      <c r="J771" s="540"/>
      <c r="K771" s="540"/>
      <c r="L771" s="540"/>
      <c r="M771" s="536"/>
      <c r="N771" s="536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536"/>
      <c r="B772" s="567"/>
      <c r="C772" s="567"/>
      <c r="D772" s="536"/>
      <c r="E772" s="536"/>
      <c r="F772" s="536"/>
      <c r="G772" s="539"/>
      <c r="H772" s="1010"/>
      <c r="I772" s="539"/>
      <c r="J772" s="540"/>
      <c r="K772" s="540"/>
      <c r="L772" s="540"/>
      <c r="M772" s="536"/>
      <c r="N772" s="536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536"/>
      <c r="B773" s="567"/>
      <c r="C773" s="567"/>
      <c r="D773" s="536"/>
      <c r="E773" s="536"/>
      <c r="F773" s="536"/>
      <c r="G773" s="539"/>
      <c r="H773" s="1010"/>
      <c r="I773" s="539"/>
      <c r="J773" s="540"/>
      <c r="K773" s="540"/>
      <c r="L773" s="540"/>
      <c r="M773" s="536"/>
      <c r="N773" s="536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536"/>
      <c r="B774" s="567"/>
      <c r="C774" s="567"/>
      <c r="D774" s="536"/>
      <c r="E774" s="536"/>
      <c r="F774" s="536"/>
      <c r="G774" s="539"/>
      <c r="H774" s="1010"/>
      <c r="I774" s="539"/>
      <c r="J774" s="540"/>
      <c r="K774" s="540"/>
      <c r="L774" s="540"/>
      <c r="M774" s="536"/>
      <c r="N774" s="536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536"/>
      <c r="B775" s="567"/>
      <c r="C775" s="567"/>
      <c r="D775" s="536"/>
      <c r="E775" s="536"/>
      <c r="F775" s="536"/>
      <c r="G775" s="539"/>
      <c r="H775" s="1010"/>
      <c r="I775" s="539"/>
      <c r="J775" s="540"/>
      <c r="K775" s="540"/>
      <c r="L775" s="540"/>
      <c r="M775" s="536"/>
      <c r="N775" s="536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536"/>
      <c r="B776" s="567"/>
      <c r="C776" s="567"/>
      <c r="D776" s="536"/>
      <c r="E776" s="536"/>
      <c r="F776" s="536"/>
      <c r="G776" s="539"/>
      <c r="H776" s="1010"/>
      <c r="I776" s="539"/>
      <c r="J776" s="540"/>
      <c r="K776" s="540"/>
      <c r="L776" s="540"/>
      <c r="M776" s="536"/>
      <c r="N776" s="536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536"/>
      <c r="B777" s="567"/>
      <c r="C777" s="567"/>
      <c r="D777" s="536"/>
      <c r="E777" s="536"/>
      <c r="F777" s="536"/>
      <c r="G777" s="539"/>
      <c r="H777" s="1010"/>
      <c r="I777" s="539"/>
      <c r="J777" s="540"/>
      <c r="K777" s="540"/>
      <c r="L777" s="540"/>
      <c r="M777" s="536"/>
      <c r="N777" s="536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536"/>
      <c r="B778" s="567"/>
      <c r="C778" s="567"/>
      <c r="D778" s="536"/>
      <c r="E778" s="536"/>
      <c r="F778" s="536"/>
      <c r="G778" s="539"/>
      <c r="H778" s="1010"/>
      <c r="I778" s="539"/>
      <c r="J778" s="540"/>
      <c r="K778" s="540"/>
      <c r="L778" s="540"/>
      <c r="M778" s="536"/>
      <c r="N778" s="536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536"/>
      <c r="B779" s="567"/>
      <c r="C779" s="567"/>
      <c r="D779" s="536"/>
      <c r="E779" s="536"/>
      <c r="F779" s="536"/>
      <c r="G779" s="539"/>
      <c r="H779" s="1010"/>
      <c r="I779" s="539"/>
      <c r="J779" s="540"/>
      <c r="K779" s="540"/>
      <c r="L779" s="540"/>
      <c r="M779" s="536"/>
      <c r="N779" s="536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536"/>
      <c r="B780" s="567"/>
      <c r="C780" s="567"/>
      <c r="D780" s="536"/>
      <c r="E780" s="536"/>
      <c r="F780" s="536"/>
      <c r="G780" s="539"/>
      <c r="H780" s="1010"/>
      <c r="I780" s="539"/>
      <c r="J780" s="540"/>
      <c r="K780" s="540"/>
      <c r="L780" s="540"/>
      <c r="M780" s="536"/>
      <c r="N780" s="536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536"/>
      <c r="B781" s="567"/>
      <c r="C781" s="567"/>
      <c r="D781" s="536"/>
      <c r="E781" s="536"/>
      <c r="F781" s="536"/>
      <c r="G781" s="539"/>
      <c r="H781" s="1010"/>
      <c r="I781" s="539"/>
      <c r="J781" s="540"/>
      <c r="K781" s="540"/>
      <c r="L781" s="540"/>
      <c r="M781" s="536"/>
      <c r="N781" s="536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536"/>
      <c r="B782" s="567"/>
      <c r="C782" s="567"/>
      <c r="D782" s="536"/>
      <c r="E782" s="536"/>
      <c r="F782" s="536"/>
      <c r="G782" s="539"/>
      <c r="H782" s="1010"/>
      <c r="I782" s="539"/>
      <c r="J782" s="540"/>
      <c r="K782" s="540"/>
      <c r="L782" s="540"/>
      <c r="M782" s="536"/>
      <c r="N782" s="536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536"/>
      <c r="B783" s="567"/>
      <c r="C783" s="567"/>
      <c r="D783" s="536"/>
      <c r="E783" s="536"/>
      <c r="F783" s="536"/>
      <c r="G783" s="539"/>
      <c r="H783" s="1010"/>
      <c r="I783" s="539"/>
      <c r="J783" s="540"/>
      <c r="K783" s="540"/>
      <c r="L783" s="540"/>
      <c r="M783" s="536"/>
      <c r="N783" s="536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536"/>
      <c r="B784" s="567"/>
      <c r="C784" s="567"/>
      <c r="D784" s="536"/>
      <c r="E784" s="536"/>
      <c r="F784" s="536"/>
      <c r="G784" s="539"/>
      <c r="H784" s="1010"/>
      <c r="I784" s="539"/>
      <c r="J784" s="540"/>
      <c r="K784" s="540"/>
      <c r="L784" s="540"/>
      <c r="M784" s="536"/>
      <c r="N784" s="536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536"/>
      <c r="B785" s="567"/>
      <c r="C785" s="567"/>
      <c r="D785" s="536"/>
      <c r="E785" s="536"/>
      <c r="F785" s="536"/>
      <c r="G785" s="539"/>
      <c r="H785" s="1010"/>
      <c r="I785" s="539"/>
      <c r="J785" s="540"/>
      <c r="K785" s="540"/>
      <c r="L785" s="540"/>
      <c r="M785" s="536"/>
      <c r="N785" s="536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536"/>
      <c r="B786" s="567"/>
      <c r="C786" s="567"/>
      <c r="D786" s="536"/>
      <c r="E786" s="536"/>
      <c r="F786" s="536"/>
      <c r="G786" s="539"/>
      <c r="H786" s="1010"/>
      <c r="I786" s="539"/>
      <c r="J786" s="540"/>
      <c r="K786" s="540"/>
      <c r="L786" s="540"/>
      <c r="M786" s="536"/>
      <c r="N786" s="536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536"/>
      <c r="B787" s="567"/>
      <c r="C787" s="567"/>
      <c r="D787" s="536"/>
      <c r="E787" s="536"/>
      <c r="F787" s="536"/>
      <c r="G787" s="539"/>
      <c r="H787" s="1010"/>
      <c r="I787" s="539"/>
      <c r="J787" s="540"/>
      <c r="K787" s="540"/>
      <c r="L787" s="540"/>
      <c r="M787" s="536"/>
      <c r="N787" s="536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536"/>
      <c r="B788" s="567"/>
      <c r="C788" s="567"/>
      <c r="D788" s="536"/>
      <c r="E788" s="536"/>
      <c r="F788" s="536"/>
      <c r="G788" s="539"/>
      <c r="H788" s="1010"/>
      <c r="I788" s="539"/>
      <c r="J788" s="540"/>
      <c r="K788" s="540"/>
      <c r="L788" s="540"/>
      <c r="M788" s="536"/>
      <c r="N788" s="536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536"/>
      <c r="B789" s="567"/>
      <c r="C789" s="567"/>
      <c r="D789" s="536"/>
      <c r="E789" s="536"/>
      <c r="F789" s="536"/>
      <c r="G789" s="539"/>
      <c r="H789" s="1010"/>
      <c r="I789" s="539"/>
      <c r="J789" s="540"/>
      <c r="K789" s="540"/>
      <c r="L789" s="540"/>
      <c r="M789" s="536"/>
      <c r="N789" s="536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536"/>
      <c r="B790" s="567"/>
      <c r="C790" s="567"/>
      <c r="D790" s="536"/>
      <c r="E790" s="536"/>
      <c r="F790" s="536"/>
      <c r="G790" s="539"/>
      <c r="H790" s="1010"/>
      <c r="I790" s="539"/>
      <c r="J790" s="540"/>
      <c r="K790" s="540"/>
      <c r="L790" s="540"/>
      <c r="M790" s="536"/>
      <c r="N790" s="536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536"/>
      <c r="B791" s="567"/>
      <c r="C791" s="567"/>
      <c r="D791" s="536"/>
      <c r="E791" s="536"/>
      <c r="F791" s="536"/>
      <c r="G791" s="539"/>
      <c r="H791" s="1010"/>
      <c r="I791" s="539"/>
      <c r="J791" s="540"/>
      <c r="K791" s="540"/>
      <c r="L791" s="540"/>
      <c r="M791" s="536"/>
      <c r="N791" s="536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536"/>
      <c r="B792" s="567"/>
      <c r="C792" s="567"/>
      <c r="D792" s="536"/>
      <c r="E792" s="536"/>
      <c r="F792" s="536"/>
      <c r="G792" s="539"/>
      <c r="H792" s="1010"/>
      <c r="I792" s="539"/>
      <c r="J792" s="540"/>
      <c r="K792" s="540"/>
      <c r="L792" s="540"/>
      <c r="M792" s="536"/>
      <c r="N792" s="536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536"/>
      <c r="B793" s="567"/>
      <c r="C793" s="567"/>
      <c r="D793" s="536"/>
      <c r="E793" s="536"/>
      <c r="F793" s="536"/>
      <c r="G793" s="539"/>
      <c r="H793" s="1010"/>
      <c r="I793" s="539"/>
      <c r="J793" s="540"/>
      <c r="K793" s="540"/>
      <c r="L793" s="540"/>
      <c r="M793" s="536"/>
      <c r="N793" s="536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536"/>
      <c r="B794" s="567"/>
      <c r="C794" s="567"/>
      <c r="D794" s="536"/>
      <c r="E794" s="536"/>
      <c r="F794" s="536"/>
      <c r="G794" s="539"/>
      <c r="H794" s="1010"/>
      <c r="I794" s="539"/>
      <c r="J794" s="540"/>
      <c r="K794" s="540"/>
      <c r="L794" s="540"/>
      <c r="M794" s="536"/>
      <c r="N794" s="536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536"/>
      <c r="B795" s="567"/>
      <c r="C795" s="567"/>
      <c r="D795" s="536"/>
      <c r="E795" s="536"/>
      <c r="F795" s="536"/>
      <c r="G795" s="539"/>
      <c r="H795" s="1010"/>
      <c r="I795" s="539"/>
      <c r="J795" s="540"/>
      <c r="K795" s="540"/>
      <c r="L795" s="540"/>
      <c r="M795" s="536"/>
      <c r="N795" s="536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536"/>
      <c r="B796" s="567"/>
      <c r="C796" s="567"/>
      <c r="D796" s="536"/>
      <c r="E796" s="536"/>
      <c r="F796" s="536"/>
      <c r="G796" s="539"/>
      <c r="H796" s="1010"/>
      <c r="I796" s="539"/>
      <c r="J796" s="540"/>
      <c r="K796" s="540"/>
      <c r="L796" s="540"/>
      <c r="M796" s="536"/>
      <c r="N796" s="536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536"/>
      <c r="B797" s="567"/>
      <c r="C797" s="567"/>
      <c r="D797" s="536"/>
      <c r="E797" s="536"/>
      <c r="F797" s="536"/>
      <c r="G797" s="539"/>
      <c r="H797" s="1010"/>
      <c r="I797" s="539"/>
      <c r="J797" s="540"/>
      <c r="K797" s="540"/>
      <c r="L797" s="540"/>
      <c r="M797" s="536"/>
      <c r="N797" s="536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536"/>
      <c r="B798" s="567"/>
      <c r="C798" s="567"/>
      <c r="D798" s="536"/>
      <c r="E798" s="536"/>
      <c r="F798" s="536"/>
      <c r="G798" s="539"/>
      <c r="H798" s="1010"/>
      <c r="I798" s="539"/>
      <c r="J798" s="540"/>
      <c r="K798" s="540"/>
      <c r="L798" s="540"/>
      <c r="M798" s="536"/>
      <c r="N798" s="536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536"/>
      <c r="B799" s="567"/>
      <c r="C799" s="567"/>
      <c r="D799" s="536"/>
      <c r="E799" s="536"/>
      <c r="F799" s="536"/>
      <c r="G799" s="539"/>
      <c r="H799" s="1010"/>
      <c r="I799" s="539"/>
      <c r="J799" s="540"/>
      <c r="K799" s="540"/>
      <c r="L799" s="540"/>
      <c r="M799" s="536"/>
      <c r="N799" s="536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536"/>
      <c r="B800" s="567"/>
      <c r="C800" s="567"/>
      <c r="D800" s="536"/>
      <c r="E800" s="536"/>
      <c r="F800" s="536"/>
      <c r="G800" s="539"/>
      <c r="H800" s="1010"/>
      <c r="I800" s="539"/>
      <c r="J800" s="540"/>
      <c r="K800" s="540"/>
      <c r="L800" s="540"/>
      <c r="M800" s="536"/>
      <c r="N800" s="536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536"/>
      <c r="B801" s="567"/>
      <c r="C801" s="567"/>
      <c r="D801" s="536"/>
      <c r="E801" s="536"/>
      <c r="F801" s="536"/>
      <c r="G801" s="539"/>
      <c r="H801" s="1010"/>
      <c r="I801" s="539"/>
      <c r="J801" s="540"/>
      <c r="K801" s="540"/>
      <c r="L801" s="540"/>
      <c r="M801" s="536"/>
      <c r="N801" s="536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536"/>
      <c r="B802" s="567"/>
      <c r="C802" s="567"/>
      <c r="D802" s="536"/>
      <c r="E802" s="536"/>
      <c r="F802" s="536"/>
      <c r="G802" s="539"/>
      <c r="H802" s="1010"/>
      <c r="I802" s="539"/>
      <c r="J802" s="540"/>
      <c r="K802" s="540"/>
      <c r="L802" s="540"/>
      <c r="M802" s="536"/>
      <c r="N802" s="536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536"/>
      <c r="B803" s="567"/>
      <c r="C803" s="567"/>
      <c r="D803" s="536"/>
      <c r="E803" s="536"/>
      <c r="F803" s="536"/>
      <c r="G803" s="539"/>
      <c r="H803" s="1010"/>
      <c r="I803" s="539"/>
      <c r="J803" s="540"/>
      <c r="K803" s="540"/>
      <c r="L803" s="540"/>
      <c r="M803" s="536"/>
      <c r="N803" s="536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536"/>
      <c r="B804" s="567"/>
      <c r="C804" s="567"/>
      <c r="D804" s="536"/>
      <c r="E804" s="536"/>
      <c r="F804" s="536"/>
      <c r="G804" s="539"/>
      <c r="H804" s="1010"/>
      <c r="I804" s="539"/>
      <c r="J804" s="540"/>
      <c r="K804" s="540"/>
      <c r="L804" s="540"/>
      <c r="M804" s="536"/>
      <c r="N804" s="536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536"/>
      <c r="B805" s="567"/>
      <c r="C805" s="567"/>
      <c r="D805" s="536"/>
      <c r="E805" s="536"/>
      <c r="F805" s="536"/>
      <c r="G805" s="539"/>
      <c r="H805" s="1010"/>
      <c r="I805" s="539"/>
      <c r="J805" s="540"/>
      <c r="K805" s="540"/>
      <c r="L805" s="540"/>
      <c r="M805" s="536"/>
      <c r="N805" s="536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536"/>
      <c r="B806" s="567"/>
      <c r="C806" s="567"/>
      <c r="D806" s="536"/>
      <c r="E806" s="536"/>
      <c r="F806" s="536"/>
      <c r="G806" s="539"/>
      <c r="H806" s="1010"/>
      <c r="I806" s="539"/>
      <c r="J806" s="540"/>
      <c r="K806" s="540"/>
      <c r="L806" s="540"/>
      <c r="M806" s="536"/>
      <c r="N806" s="536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536"/>
      <c r="B807" s="567"/>
      <c r="C807" s="567"/>
      <c r="D807" s="536"/>
      <c r="E807" s="536"/>
      <c r="F807" s="536"/>
      <c r="G807" s="539"/>
      <c r="H807" s="1010"/>
      <c r="I807" s="539"/>
      <c r="J807" s="540"/>
      <c r="K807" s="540"/>
      <c r="L807" s="540"/>
      <c r="M807" s="536"/>
      <c r="N807" s="536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536"/>
      <c r="B808" s="567"/>
      <c r="C808" s="567"/>
      <c r="D808" s="536"/>
      <c r="E808" s="536"/>
      <c r="F808" s="536"/>
      <c r="G808" s="539"/>
      <c r="H808" s="1010"/>
      <c r="I808" s="539"/>
      <c r="J808" s="540"/>
      <c r="K808" s="540"/>
      <c r="L808" s="540"/>
      <c r="M808" s="536"/>
      <c r="N808" s="536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536"/>
      <c r="B809" s="567"/>
      <c r="C809" s="567"/>
      <c r="D809" s="536"/>
      <c r="E809" s="536"/>
      <c r="F809" s="536"/>
      <c r="G809" s="539"/>
      <c r="H809" s="1010"/>
      <c r="I809" s="539"/>
      <c r="J809" s="540"/>
      <c r="K809" s="540"/>
      <c r="L809" s="540"/>
      <c r="M809" s="536"/>
      <c r="N809" s="536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536"/>
      <c r="B810" s="567"/>
      <c r="C810" s="567"/>
      <c r="D810" s="536"/>
      <c r="E810" s="536"/>
      <c r="F810" s="536"/>
      <c r="G810" s="539"/>
      <c r="H810" s="1010"/>
      <c r="I810" s="539"/>
      <c r="J810" s="540"/>
      <c r="K810" s="540"/>
      <c r="L810" s="540"/>
      <c r="M810" s="536"/>
      <c r="N810" s="536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536"/>
      <c r="B811" s="567"/>
      <c r="C811" s="567"/>
      <c r="D811" s="536"/>
      <c r="E811" s="536"/>
      <c r="F811" s="536"/>
      <c r="G811" s="539"/>
      <c r="H811" s="1010"/>
      <c r="I811" s="539"/>
      <c r="J811" s="540"/>
      <c r="K811" s="540"/>
      <c r="L811" s="540"/>
      <c r="M811" s="536"/>
      <c r="N811" s="536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536"/>
      <c r="B812" s="567"/>
      <c r="C812" s="567"/>
      <c r="D812" s="536"/>
      <c r="E812" s="536"/>
      <c r="F812" s="536"/>
      <c r="G812" s="539"/>
      <c r="H812" s="1010"/>
      <c r="I812" s="539"/>
      <c r="J812" s="540"/>
      <c r="K812" s="540"/>
      <c r="L812" s="540"/>
      <c r="M812" s="536"/>
      <c r="N812" s="536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536"/>
      <c r="B813" s="567"/>
      <c r="C813" s="567"/>
      <c r="D813" s="536"/>
      <c r="E813" s="536"/>
      <c r="F813" s="536"/>
      <c r="G813" s="539"/>
      <c r="H813" s="1010"/>
      <c r="I813" s="539"/>
      <c r="J813" s="540"/>
      <c r="K813" s="540"/>
      <c r="L813" s="540"/>
      <c r="M813" s="536"/>
      <c r="N813" s="536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536"/>
      <c r="B814" s="567"/>
      <c r="C814" s="567"/>
      <c r="D814" s="536"/>
      <c r="E814" s="536"/>
      <c r="F814" s="536"/>
      <c r="G814" s="539"/>
      <c r="H814" s="1010"/>
      <c r="I814" s="539"/>
      <c r="J814" s="540"/>
      <c r="K814" s="540"/>
      <c r="L814" s="540"/>
      <c r="M814" s="536"/>
      <c r="N814" s="536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536"/>
      <c r="B815" s="567"/>
      <c r="C815" s="567"/>
      <c r="D815" s="536"/>
      <c r="E815" s="536"/>
      <c r="F815" s="536"/>
      <c r="G815" s="539"/>
      <c r="H815" s="1010"/>
      <c r="I815" s="539"/>
      <c r="J815" s="540"/>
      <c r="K815" s="540"/>
      <c r="L815" s="540"/>
      <c r="M815" s="536"/>
      <c r="N815" s="536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536"/>
      <c r="B816" s="567"/>
      <c r="C816" s="567"/>
      <c r="D816" s="536"/>
      <c r="E816" s="536"/>
      <c r="F816" s="536"/>
      <c r="G816" s="539"/>
      <c r="H816" s="1010"/>
      <c r="I816" s="539"/>
      <c r="J816" s="540"/>
      <c r="K816" s="540"/>
      <c r="L816" s="540"/>
      <c r="M816" s="536"/>
      <c r="N816" s="536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536"/>
      <c r="B817" s="567"/>
      <c r="C817" s="567"/>
      <c r="D817" s="536"/>
      <c r="E817" s="536"/>
      <c r="F817" s="536"/>
      <c r="G817" s="539"/>
      <c r="H817" s="1010"/>
      <c r="I817" s="539"/>
      <c r="J817" s="540"/>
      <c r="K817" s="540"/>
      <c r="L817" s="540"/>
      <c r="M817" s="536"/>
      <c r="N817" s="536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536"/>
      <c r="B818" s="567"/>
      <c r="C818" s="567"/>
      <c r="D818" s="536"/>
      <c r="E818" s="536"/>
      <c r="F818" s="536"/>
      <c r="G818" s="539"/>
      <c r="H818" s="1010"/>
      <c r="I818" s="539"/>
      <c r="J818" s="540"/>
      <c r="K818" s="540"/>
      <c r="L818" s="540"/>
      <c r="M818" s="536"/>
      <c r="N818" s="536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536"/>
      <c r="B819" s="567"/>
      <c r="C819" s="567"/>
      <c r="D819" s="536"/>
      <c r="E819" s="536"/>
      <c r="F819" s="536"/>
      <c r="G819" s="539"/>
      <c r="H819" s="1010"/>
      <c r="I819" s="539"/>
      <c r="J819" s="540"/>
      <c r="K819" s="540"/>
      <c r="L819" s="540"/>
      <c r="M819" s="536"/>
      <c r="N819" s="536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536"/>
      <c r="B820" s="567"/>
      <c r="C820" s="567"/>
      <c r="D820" s="536"/>
      <c r="E820" s="536"/>
      <c r="F820" s="536"/>
      <c r="G820" s="539"/>
      <c r="H820" s="1010"/>
      <c r="I820" s="539"/>
      <c r="J820" s="540"/>
      <c r="K820" s="540"/>
      <c r="L820" s="540"/>
      <c r="M820" s="536"/>
      <c r="N820" s="536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536"/>
      <c r="B821" s="567"/>
      <c r="C821" s="567"/>
      <c r="D821" s="536"/>
      <c r="E821" s="536"/>
      <c r="F821" s="536"/>
      <c r="G821" s="539"/>
      <c r="H821" s="1010"/>
      <c r="I821" s="539"/>
      <c r="J821" s="540"/>
      <c r="K821" s="540"/>
      <c r="L821" s="540"/>
      <c r="M821" s="536"/>
      <c r="N821" s="536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536"/>
      <c r="B822" s="567"/>
      <c r="C822" s="567"/>
      <c r="D822" s="536"/>
      <c r="E822" s="536"/>
      <c r="F822" s="536"/>
      <c r="G822" s="539"/>
      <c r="H822" s="1010"/>
      <c r="I822" s="539"/>
      <c r="J822" s="540"/>
      <c r="K822" s="540"/>
      <c r="L822" s="540"/>
      <c r="M822" s="536"/>
      <c r="N822" s="536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536"/>
      <c r="B823" s="567"/>
      <c r="C823" s="567"/>
      <c r="D823" s="536"/>
      <c r="E823" s="536"/>
      <c r="F823" s="536"/>
      <c r="G823" s="539"/>
      <c r="H823" s="1010"/>
      <c r="I823" s="539"/>
      <c r="J823" s="540"/>
      <c r="K823" s="540"/>
      <c r="L823" s="540"/>
      <c r="M823" s="536"/>
      <c r="N823" s="536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536"/>
      <c r="B824" s="567"/>
      <c r="C824" s="567"/>
      <c r="D824" s="536"/>
      <c r="E824" s="536"/>
      <c r="F824" s="536"/>
      <c r="G824" s="539"/>
      <c r="H824" s="1010"/>
      <c r="I824" s="539"/>
      <c r="J824" s="540"/>
      <c r="K824" s="540"/>
      <c r="L824" s="540"/>
      <c r="M824" s="536"/>
      <c r="N824" s="536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536"/>
      <c r="B825" s="567"/>
      <c r="C825" s="567"/>
      <c r="D825" s="536"/>
      <c r="E825" s="536"/>
      <c r="F825" s="536"/>
      <c r="G825" s="539"/>
      <c r="H825" s="1010"/>
      <c r="I825" s="539"/>
      <c r="J825" s="540"/>
      <c r="K825" s="540"/>
      <c r="L825" s="540"/>
      <c r="M825" s="536"/>
      <c r="N825" s="536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536"/>
      <c r="B826" s="567"/>
      <c r="C826" s="567"/>
      <c r="D826" s="536"/>
      <c r="E826" s="536"/>
      <c r="F826" s="536"/>
      <c r="G826" s="539"/>
      <c r="H826" s="1010"/>
      <c r="I826" s="539"/>
      <c r="J826" s="540"/>
      <c r="K826" s="540"/>
      <c r="L826" s="540"/>
      <c r="M826" s="536"/>
      <c r="N826" s="536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536"/>
      <c r="B827" s="567"/>
      <c r="C827" s="567"/>
      <c r="D827" s="536"/>
      <c r="E827" s="536"/>
      <c r="F827" s="536"/>
      <c r="G827" s="539"/>
      <c r="H827" s="1010"/>
      <c r="I827" s="539"/>
      <c r="J827" s="540"/>
      <c r="K827" s="540"/>
      <c r="L827" s="540"/>
      <c r="M827" s="536"/>
      <c r="N827" s="536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536"/>
      <c r="B828" s="567"/>
      <c r="C828" s="567"/>
      <c r="D828" s="536"/>
      <c r="E828" s="536"/>
      <c r="F828" s="536"/>
      <c r="G828" s="539"/>
      <c r="H828" s="1010"/>
      <c r="I828" s="539"/>
      <c r="J828" s="540"/>
      <c r="K828" s="540"/>
      <c r="L828" s="540"/>
      <c r="M828" s="536"/>
      <c r="N828" s="536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536"/>
      <c r="B829" s="567"/>
      <c r="C829" s="567"/>
      <c r="D829" s="536"/>
      <c r="E829" s="536"/>
      <c r="F829" s="536"/>
      <c r="G829" s="539"/>
      <c r="H829" s="1010"/>
      <c r="I829" s="539"/>
      <c r="J829" s="540"/>
      <c r="K829" s="540"/>
      <c r="L829" s="540"/>
      <c r="M829" s="536"/>
      <c r="N829" s="536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536"/>
      <c r="B830" s="567"/>
      <c r="C830" s="567"/>
      <c r="D830" s="536"/>
      <c r="E830" s="536"/>
      <c r="F830" s="536"/>
      <c r="G830" s="539"/>
      <c r="H830" s="1010"/>
      <c r="I830" s="539"/>
      <c r="J830" s="540"/>
      <c r="K830" s="540"/>
      <c r="L830" s="540"/>
      <c r="M830" s="536"/>
      <c r="N830" s="536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536"/>
      <c r="B831" s="567"/>
      <c r="C831" s="567"/>
      <c r="D831" s="536"/>
      <c r="E831" s="536"/>
      <c r="F831" s="536"/>
      <c r="G831" s="539"/>
      <c r="H831" s="1010"/>
      <c r="I831" s="539"/>
      <c r="J831" s="540"/>
      <c r="K831" s="540"/>
      <c r="L831" s="540"/>
      <c r="M831" s="536"/>
      <c r="N831" s="536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536"/>
      <c r="B832" s="567"/>
      <c r="C832" s="567"/>
      <c r="D832" s="536"/>
      <c r="E832" s="536"/>
      <c r="F832" s="536"/>
      <c r="G832" s="539"/>
      <c r="H832" s="1010"/>
      <c r="I832" s="539"/>
      <c r="J832" s="540"/>
      <c r="K832" s="540"/>
      <c r="L832" s="540"/>
      <c r="M832" s="536"/>
      <c r="N832" s="536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536"/>
      <c r="B833" s="567"/>
      <c r="C833" s="567"/>
      <c r="D833" s="536"/>
      <c r="E833" s="536"/>
      <c r="F833" s="536"/>
      <c r="G833" s="539"/>
      <c r="H833" s="1010"/>
      <c r="I833" s="539"/>
      <c r="J833" s="540"/>
      <c r="K833" s="540"/>
      <c r="L833" s="540"/>
      <c r="M833" s="536"/>
      <c r="N833" s="536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536"/>
      <c r="B834" s="567"/>
      <c r="C834" s="567"/>
      <c r="D834" s="536"/>
      <c r="E834" s="536"/>
      <c r="F834" s="536"/>
      <c r="G834" s="539"/>
      <c r="H834" s="1010"/>
      <c r="I834" s="539"/>
      <c r="J834" s="540"/>
      <c r="K834" s="540"/>
      <c r="L834" s="540"/>
      <c r="M834" s="536"/>
      <c r="N834" s="536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536"/>
      <c r="B835" s="567"/>
      <c r="C835" s="567"/>
      <c r="D835" s="536"/>
      <c r="E835" s="536"/>
      <c r="F835" s="536"/>
      <c r="G835" s="539"/>
      <c r="H835" s="1010"/>
      <c r="I835" s="539"/>
      <c r="J835" s="540"/>
      <c r="K835" s="540"/>
      <c r="L835" s="540"/>
      <c r="M835" s="536"/>
      <c r="N835" s="536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536"/>
      <c r="B836" s="567"/>
      <c r="C836" s="567"/>
      <c r="D836" s="536"/>
      <c r="E836" s="536"/>
      <c r="F836" s="536"/>
      <c r="G836" s="539"/>
      <c r="H836" s="1010"/>
      <c r="I836" s="539"/>
      <c r="J836" s="540"/>
      <c r="K836" s="540"/>
      <c r="L836" s="540"/>
      <c r="M836" s="536"/>
      <c r="N836" s="536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536"/>
      <c r="B837" s="567"/>
      <c r="C837" s="567"/>
      <c r="D837" s="536"/>
      <c r="E837" s="536"/>
      <c r="F837" s="536"/>
      <c r="G837" s="539"/>
      <c r="H837" s="1010"/>
      <c r="I837" s="539"/>
      <c r="J837" s="540"/>
      <c r="K837" s="540"/>
      <c r="L837" s="540"/>
      <c r="M837" s="536"/>
      <c r="N837" s="536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536"/>
      <c r="B838" s="567"/>
      <c r="C838" s="567"/>
      <c r="D838" s="536"/>
      <c r="E838" s="536"/>
      <c r="F838" s="536"/>
      <c r="G838" s="539"/>
      <c r="H838" s="1010"/>
      <c r="I838" s="539"/>
      <c r="J838" s="540"/>
      <c r="K838" s="540"/>
      <c r="L838" s="540"/>
      <c r="M838" s="536"/>
      <c r="N838" s="536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536"/>
      <c r="B839" s="567"/>
      <c r="C839" s="567"/>
      <c r="D839" s="536"/>
      <c r="E839" s="536"/>
      <c r="F839" s="536"/>
      <c r="G839" s="539"/>
      <c r="H839" s="1010"/>
      <c r="I839" s="539"/>
      <c r="J839" s="540"/>
      <c r="K839" s="540"/>
      <c r="L839" s="540"/>
      <c r="M839" s="536"/>
      <c r="N839" s="536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536"/>
      <c r="B840" s="567"/>
      <c r="C840" s="567"/>
      <c r="D840" s="536"/>
      <c r="E840" s="536"/>
      <c r="F840" s="536"/>
      <c r="G840" s="539"/>
      <c r="H840" s="1010"/>
      <c r="I840" s="539"/>
      <c r="J840" s="540"/>
      <c r="K840" s="540"/>
      <c r="L840" s="540"/>
      <c r="M840" s="536"/>
      <c r="N840" s="536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536"/>
      <c r="B841" s="567"/>
      <c r="C841" s="567"/>
      <c r="D841" s="536"/>
      <c r="E841" s="536"/>
      <c r="F841" s="536"/>
      <c r="G841" s="539"/>
      <c r="H841" s="1010"/>
      <c r="I841" s="539"/>
      <c r="J841" s="540"/>
      <c r="K841" s="540"/>
      <c r="L841" s="540"/>
      <c r="M841" s="536"/>
      <c r="N841" s="536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536"/>
      <c r="B842" s="567"/>
      <c r="C842" s="567"/>
      <c r="D842" s="536"/>
      <c r="E842" s="536"/>
      <c r="F842" s="536"/>
      <c r="G842" s="539"/>
      <c r="H842" s="1010"/>
      <c r="I842" s="539"/>
      <c r="J842" s="540"/>
      <c r="K842" s="540"/>
      <c r="L842" s="540"/>
      <c r="M842" s="536"/>
      <c r="N842" s="536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536"/>
      <c r="B843" s="567"/>
      <c r="C843" s="567"/>
      <c r="D843" s="536"/>
      <c r="E843" s="536"/>
      <c r="F843" s="536"/>
      <c r="G843" s="539"/>
      <c r="H843" s="1010"/>
      <c r="I843" s="539"/>
      <c r="J843" s="540"/>
      <c r="K843" s="540"/>
      <c r="L843" s="540"/>
      <c r="M843" s="536"/>
      <c r="N843" s="536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536"/>
      <c r="B844" s="567"/>
      <c r="C844" s="567"/>
      <c r="D844" s="536"/>
      <c r="E844" s="536"/>
      <c r="F844" s="536"/>
      <c r="G844" s="539"/>
      <c r="H844" s="1010"/>
      <c r="I844" s="539"/>
      <c r="J844" s="540"/>
      <c r="K844" s="540"/>
      <c r="L844" s="540"/>
      <c r="M844" s="536"/>
      <c r="N844" s="536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536"/>
      <c r="B845" s="567"/>
      <c r="C845" s="567"/>
      <c r="D845" s="536"/>
      <c r="E845" s="536"/>
      <c r="F845" s="536"/>
      <c r="G845" s="539"/>
      <c r="H845" s="1010"/>
      <c r="I845" s="539"/>
      <c r="J845" s="540"/>
      <c r="K845" s="540"/>
      <c r="L845" s="540"/>
      <c r="M845" s="536"/>
      <c r="N845" s="536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536"/>
      <c r="B846" s="567"/>
      <c r="C846" s="567"/>
      <c r="D846" s="536"/>
      <c r="E846" s="536"/>
      <c r="F846" s="536"/>
      <c r="G846" s="539"/>
      <c r="H846" s="1010"/>
      <c r="I846" s="539"/>
      <c r="J846" s="540"/>
      <c r="K846" s="540"/>
      <c r="L846" s="540"/>
      <c r="M846" s="536"/>
      <c r="N846" s="536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536"/>
      <c r="B847" s="567"/>
      <c r="C847" s="567"/>
      <c r="D847" s="536"/>
      <c r="E847" s="536"/>
      <c r="F847" s="536"/>
      <c r="G847" s="539"/>
      <c r="H847" s="1010"/>
      <c r="I847" s="539"/>
      <c r="J847" s="540"/>
      <c r="K847" s="540"/>
      <c r="L847" s="540"/>
      <c r="M847" s="536"/>
      <c r="N847" s="536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536"/>
      <c r="B848" s="567"/>
      <c r="C848" s="567"/>
      <c r="D848" s="536"/>
      <c r="E848" s="536"/>
      <c r="F848" s="536"/>
      <c r="G848" s="539"/>
      <c r="H848" s="1010"/>
      <c r="I848" s="539"/>
      <c r="J848" s="540"/>
      <c r="K848" s="540"/>
      <c r="L848" s="540"/>
      <c r="M848" s="536"/>
      <c r="N848" s="536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536"/>
      <c r="B849" s="567"/>
      <c r="C849" s="567"/>
      <c r="D849" s="536"/>
      <c r="E849" s="536"/>
      <c r="F849" s="536"/>
      <c r="G849" s="539"/>
      <c r="H849" s="1010"/>
      <c r="I849" s="539"/>
      <c r="J849" s="540"/>
      <c r="K849" s="540"/>
      <c r="L849" s="540"/>
      <c r="M849" s="536"/>
      <c r="N849" s="536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536"/>
      <c r="B850" s="567"/>
      <c r="C850" s="567"/>
      <c r="D850" s="536"/>
      <c r="E850" s="536"/>
      <c r="F850" s="536"/>
      <c r="G850" s="539"/>
      <c r="H850" s="1010"/>
      <c r="I850" s="539"/>
      <c r="J850" s="540"/>
      <c r="K850" s="540"/>
      <c r="L850" s="540"/>
      <c r="M850" s="536"/>
      <c r="N850" s="536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536"/>
      <c r="B851" s="567"/>
      <c r="C851" s="567"/>
      <c r="D851" s="536"/>
      <c r="E851" s="536"/>
      <c r="F851" s="536"/>
      <c r="G851" s="539"/>
      <c r="H851" s="1010"/>
      <c r="I851" s="539"/>
      <c r="J851" s="540"/>
      <c r="K851" s="540"/>
      <c r="L851" s="540"/>
      <c r="M851" s="536"/>
      <c r="N851" s="536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536"/>
      <c r="B852" s="567"/>
      <c r="C852" s="567"/>
      <c r="D852" s="536"/>
      <c r="E852" s="536"/>
      <c r="F852" s="536"/>
      <c r="G852" s="539"/>
      <c r="H852" s="1010"/>
      <c r="I852" s="539"/>
      <c r="J852" s="540"/>
      <c r="K852" s="540"/>
      <c r="L852" s="540"/>
      <c r="M852" s="536"/>
      <c r="N852" s="536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536"/>
      <c r="B853" s="567"/>
      <c r="C853" s="567"/>
      <c r="D853" s="536"/>
      <c r="E853" s="536"/>
      <c r="F853" s="536"/>
      <c r="G853" s="539"/>
      <c r="H853" s="1010"/>
      <c r="I853" s="539"/>
      <c r="J853" s="540"/>
      <c r="K853" s="540"/>
      <c r="L853" s="540"/>
      <c r="M853" s="536"/>
      <c r="N853" s="536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536"/>
      <c r="B854" s="567"/>
      <c r="C854" s="567"/>
      <c r="D854" s="536"/>
      <c r="E854" s="536"/>
      <c r="F854" s="536"/>
      <c r="G854" s="539"/>
      <c r="H854" s="1010"/>
      <c r="I854" s="539"/>
      <c r="J854" s="540"/>
      <c r="K854" s="540"/>
      <c r="L854" s="540"/>
      <c r="M854" s="536"/>
      <c r="N854" s="536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536"/>
      <c r="B855" s="567"/>
      <c r="C855" s="567"/>
      <c r="D855" s="536"/>
      <c r="E855" s="536"/>
      <c r="F855" s="536"/>
      <c r="G855" s="539"/>
      <c r="H855" s="1010"/>
      <c r="I855" s="539"/>
      <c r="J855" s="540"/>
      <c r="K855" s="540"/>
      <c r="L855" s="540"/>
      <c r="M855" s="536"/>
      <c r="N855" s="536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536"/>
      <c r="B856" s="567"/>
      <c r="C856" s="567"/>
      <c r="D856" s="536"/>
      <c r="E856" s="536"/>
      <c r="F856" s="536"/>
      <c r="G856" s="539"/>
      <c r="H856" s="1010"/>
      <c r="I856" s="539"/>
      <c r="J856" s="540"/>
      <c r="K856" s="540"/>
      <c r="L856" s="540"/>
      <c r="M856" s="536"/>
      <c r="N856" s="536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536"/>
      <c r="B857" s="567"/>
      <c r="C857" s="567"/>
      <c r="D857" s="536"/>
      <c r="E857" s="536"/>
      <c r="F857" s="536"/>
      <c r="G857" s="539"/>
      <c r="H857" s="1010"/>
      <c r="I857" s="539"/>
      <c r="J857" s="540"/>
      <c r="K857" s="540"/>
      <c r="L857" s="540"/>
      <c r="M857" s="536"/>
      <c r="N857" s="536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536"/>
      <c r="B858" s="567"/>
      <c r="C858" s="567"/>
      <c r="D858" s="536"/>
      <c r="E858" s="536"/>
      <c r="F858" s="536"/>
      <c r="G858" s="539"/>
      <c r="H858" s="1010"/>
      <c r="I858" s="539"/>
      <c r="J858" s="540"/>
      <c r="K858" s="540"/>
      <c r="L858" s="540"/>
      <c r="M858" s="536"/>
      <c r="N858" s="536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536"/>
      <c r="B859" s="567"/>
      <c r="C859" s="567"/>
      <c r="D859" s="536"/>
      <c r="E859" s="536"/>
      <c r="F859" s="536"/>
      <c r="G859" s="539"/>
      <c r="H859" s="1010"/>
      <c r="I859" s="539"/>
      <c r="J859" s="540"/>
      <c r="K859" s="540"/>
      <c r="L859" s="540"/>
      <c r="M859" s="536"/>
      <c r="N859" s="536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536"/>
      <c r="B860" s="567"/>
      <c r="C860" s="567"/>
      <c r="D860" s="536"/>
      <c r="E860" s="536"/>
      <c r="F860" s="536"/>
      <c r="G860" s="539"/>
      <c r="H860" s="1010"/>
      <c r="I860" s="539"/>
      <c r="J860" s="540"/>
      <c r="K860" s="540"/>
      <c r="L860" s="540"/>
      <c r="M860" s="536"/>
      <c r="N860" s="536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536"/>
      <c r="B861" s="567"/>
      <c r="C861" s="567"/>
      <c r="D861" s="536"/>
      <c r="E861" s="536"/>
      <c r="F861" s="536"/>
      <c r="G861" s="539"/>
      <c r="H861" s="1010"/>
      <c r="I861" s="539"/>
      <c r="J861" s="540"/>
      <c r="K861" s="540"/>
      <c r="L861" s="540"/>
      <c r="M861" s="536"/>
      <c r="N861" s="536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536"/>
      <c r="B862" s="567"/>
      <c r="C862" s="567"/>
      <c r="D862" s="536"/>
      <c r="E862" s="536"/>
      <c r="F862" s="536"/>
      <c r="G862" s="539"/>
      <c r="H862" s="1010"/>
      <c r="I862" s="539"/>
      <c r="J862" s="540"/>
      <c r="K862" s="540"/>
      <c r="L862" s="540"/>
      <c r="M862" s="536"/>
      <c r="N862" s="536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536"/>
      <c r="B863" s="567"/>
      <c r="C863" s="567"/>
      <c r="D863" s="536"/>
      <c r="E863" s="536"/>
      <c r="F863" s="536"/>
      <c r="G863" s="539"/>
      <c r="H863" s="1010"/>
      <c r="I863" s="539"/>
      <c r="J863" s="540"/>
      <c r="K863" s="540"/>
      <c r="L863" s="540"/>
      <c r="M863" s="536"/>
      <c r="N863" s="536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536"/>
      <c r="B864" s="567"/>
      <c r="C864" s="567"/>
      <c r="D864" s="536"/>
      <c r="E864" s="536"/>
      <c r="F864" s="536"/>
      <c r="G864" s="539"/>
      <c r="H864" s="1010"/>
      <c r="I864" s="539"/>
      <c r="J864" s="540"/>
      <c r="K864" s="540"/>
      <c r="L864" s="540"/>
      <c r="M864" s="536"/>
      <c r="N864" s="536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536"/>
      <c r="B865" s="567"/>
      <c r="C865" s="567"/>
      <c r="D865" s="536"/>
      <c r="E865" s="536"/>
      <c r="F865" s="536"/>
      <c r="G865" s="539"/>
      <c r="H865" s="1010"/>
      <c r="I865" s="539"/>
      <c r="J865" s="540"/>
      <c r="K865" s="540"/>
      <c r="L865" s="540"/>
      <c r="M865" s="536"/>
      <c r="N865" s="536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536"/>
      <c r="B866" s="567"/>
      <c r="C866" s="567"/>
      <c r="D866" s="536"/>
      <c r="E866" s="536"/>
      <c r="F866" s="536"/>
      <c r="G866" s="539"/>
      <c r="H866" s="1010"/>
      <c r="I866" s="539"/>
      <c r="J866" s="540"/>
      <c r="K866" s="540"/>
      <c r="L866" s="540"/>
      <c r="M866" s="536"/>
      <c r="N866" s="536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536"/>
      <c r="B867" s="567"/>
      <c r="C867" s="567"/>
      <c r="D867" s="536"/>
      <c r="E867" s="536"/>
      <c r="F867" s="536"/>
      <c r="G867" s="539"/>
      <c r="H867" s="1010"/>
      <c r="I867" s="539"/>
      <c r="J867" s="540"/>
      <c r="K867" s="540"/>
      <c r="L867" s="540"/>
      <c r="M867" s="536"/>
      <c r="N867" s="536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536"/>
      <c r="B868" s="567"/>
      <c r="C868" s="567"/>
      <c r="D868" s="536"/>
      <c r="E868" s="536"/>
      <c r="F868" s="536"/>
      <c r="G868" s="539"/>
      <c r="H868" s="1010"/>
      <c r="I868" s="539"/>
      <c r="J868" s="540"/>
      <c r="K868" s="540"/>
      <c r="L868" s="540"/>
      <c r="M868" s="536"/>
      <c r="N868" s="536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536"/>
      <c r="B869" s="567"/>
      <c r="C869" s="567"/>
      <c r="D869" s="536"/>
      <c r="E869" s="536"/>
      <c r="F869" s="536"/>
      <c r="G869" s="539"/>
      <c r="H869" s="1010"/>
      <c r="I869" s="539"/>
      <c r="J869" s="540"/>
      <c r="K869" s="540"/>
      <c r="L869" s="540"/>
      <c r="M869" s="536"/>
      <c r="N869" s="536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536"/>
      <c r="B870" s="567"/>
      <c r="C870" s="567"/>
      <c r="D870" s="536"/>
      <c r="E870" s="536"/>
      <c r="F870" s="536"/>
      <c r="G870" s="539"/>
      <c r="H870" s="1010"/>
      <c r="I870" s="539"/>
      <c r="J870" s="540"/>
      <c r="K870" s="540"/>
      <c r="L870" s="540"/>
      <c r="M870" s="536"/>
      <c r="N870" s="536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536"/>
      <c r="B871" s="567"/>
      <c r="C871" s="567"/>
      <c r="D871" s="536"/>
      <c r="E871" s="536"/>
      <c r="F871" s="536"/>
      <c r="G871" s="539"/>
      <c r="H871" s="1010"/>
      <c r="I871" s="539"/>
      <c r="J871" s="540"/>
      <c r="K871" s="540"/>
      <c r="L871" s="540"/>
      <c r="M871" s="536"/>
      <c r="N871" s="536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536"/>
      <c r="B872" s="567"/>
      <c r="C872" s="567"/>
      <c r="D872" s="536"/>
      <c r="E872" s="536"/>
      <c r="F872" s="536"/>
      <c r="G872" s="539"/>
      <c r="H872" s="1010"/>
      <c r="I872" s="539"/>
      <c r="J872" s="540"/>
      <c r="K872" s="540"/>
      <c r="L872" s="540"/>
      <c r="M872" s="536"/>
      <c r="N872" s="536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536"/>
      <c r="B873" s="567"/>
      <c r="C873" s="567"/>
      <c r="D873" s="536"/>
      <c r="E873" s="536"/>
      <c r="F873" s="536"/>
      <c r="G873" s="539"/>
      <c r="H873" s="1010"/>
      <c r="I873" s="539"/>
      <c r="J873" s="540"/>
      <c r="K873" s="540"/>
      <c r="L873" s="540"/>
      <c r="M873" s="536"/>
      <c r="N873" s="536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536"/>
      <c r="B874" s="567"/>
      <c r="C874" s="567"/>
      <c r="D874" s="536"/>
      <c r="E874" s="536"/>
      <c r="F874" s="536"/>
      <c r="G874" s="539"/>
      <c r="H874" s="1010"/>
      <c r="I874" s="539"/>
      <c r="J874" s="540"/>
      <c r="K874" s="540"/>
      <c r="L874" s="540"/>
      <c r="M874" s="536"/>
      <c r="N874" s="536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536"/>
      <c r="B875" s="567"/>
      <c r="C875" s="567"/>
      <c r="D875" s="536"/>
      <c r="E875" s="536"/>
      <c r="F875" s="536"/>
      <c r="G875" s="539"/>
      <c r="H875" s="1010"/>
      <c r="I875" s="539"/>
      <c r="J875" s="540"/>
      <c r="K875" s="540"/>
      <c r="L875" s="540"/>
      <c r="M875" s="536"/>
      <c r="N875" s="536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536"/>
      <c r="B876" s="567"/>
      <c r="C876" s="567"/>
      <c r="D876" s="536"/>
      <c r="E876" s="536"/>
      <c r="F876" s="536"/>
      <c r="G876" s="539"/>
      <c r="H876" s="1010"/>
      <c r="I876" s="539"/>
      <c r="J876" s="540"/>
      <c r="K876" s="540"/>
      <c r="L876" s="540"/>
      <c r="M876" s="536"/>
      <c r="N876" s="536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536"/>
      <c r="B877" s="567"/>
      <c r="C877" s="567"/>
      <c r="D877" s="536"/>
      <c r="E877" s="536"/>
      <c r="F877" s="536"/>
      <c r="G877" s="539"/>
      <c r="H877" s="1010"/>
      <c r="I877" s="539"/>
      <c r="J877" s="540"/>
      <c r="K877" s="540"/>
      <c r="L877" s="540"/>
      <c r="M877" s="536"/>
      <c r="N877" s="536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536"/>
      <c r="B878" s="567"/>
      <c r="C878" s="567"/>
      <c r="D878" s="536"/>
      <c r="E878" s="536"/>
      <c r="F878" s="536"/>
      <c r="G878" s="539"/>
      <c r="H878" s="1010"/>
      <c r="I878" s="539"/>
      <c r="J878" s="540"/>
      <c r="K878" s="540"/>
      <c r="L878" s="540"/>
      <c r="M878" s="536"/>
      <c r="N878" s="536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536"/>
      <c r="B879" s="567"/>
      <c r="C879" s="567"/>
      <c r="D879" s="536"/>
      <c r="E879" s="536"/>
      <c r="F879" s="536"/>
      <c r="G879" s="539"/>
      <c r="H879" s="1010"/>
      <c r="I879" s="539"/>
      <c r="J879" s="540"/>
      <c r="K879" s="540"/>
      <c r="L879" s="540"/>
      <c r="M879" s="536"/>
      <c r="N879" s="536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536"/>
      <c r="B880" s="567"/>
      <c r="C880" s="567"/>
      <c r="D880" s="536"/>
      <c r="E880" s="536"/>
      <c r="F880" s="536"/>
      <c r="G880" s="539"/>
      <c r="H880" s="1010"/>
      <c r="I880" s="539"/>
      <c r="J880" s="540"/>
      <c r="K880" s="540"/>
      <c r="L880" s="540"/>
      <c r="M880" s="536"/>
      <c r="N880" s="536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536"/>
      <c r="B881" s="567"/>
      <c r="C881" s="567"/>
      <c r="D881" s="536"/>
      <c r="E881" s="536"/>
      <c r="F881" s="536"/>
      <c r="G881" s="539"/>
      <c r="H881" s="1010"/>
      <c r="I881" s="539"/>
      <c r="J881" s="540"/>
      <c r="K881" s="540"/>
      <c r="L881" s="540"/>
      <c r="M881" s="536"/>
      <c r="N881" s="536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536"/>
      <c r="B882" s="567"/>
      <c r="C882" s="567"/>
      <c r="D882" s="536"/>
      <c r="E882" s="536"/>
      <c r="F882" s="536"/>
      <c r="G882" s="539"/>
      <c r="H882" s="1010"/>
      <c r="I882" s="539"/>
      <c r="J882" s="540"/>
      <c r="K882" s="540"/>
      <c r="L882" s="540"/>
      <c r="M882" s="536"/>
      <c r="N882" s="536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536"/>
      <c r="B883" s="567"/>
      <c r="C883" s="567"/>
      <c r="D883" s="536"/>
      <c r="E883" s="536"/>
      <c r="F883" s="536"/>
      <c r="G883" s="539"/>
      <c r="H883" s="1010"/>
      <c r="I883" s="539"/>
      <c r="J883" s="540"/>
      <c r="K883" s="540"/>
      <c r="L883" s="540"/>
      <c r="M883" s="536"/>
      <c r="N883" s="536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536"/>
      <c r="B884" s="567"/>
      <c r="C884" s="567"/>
      <c r="D884" s="536"/>
      <c r="E884" s="536"/>
      <c r="F884" s="536"/>
      <c r="G884" s="539"/>
      <c r="H884" s="1010"/>
      <c r="I884" s="539"/>
      <c r="J884" s="540"/>
      <c r="K884" s="540"/>
      <c r="L884" s="540"/>
      <c r="M884" s="536"/>
      <c r="N884" s="536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536"/>
      <c r="B885" s="567"/>
      <c r="C885" s="567"/>
      <c r="D885" s="536"/>
      <c r="E885" s="536"/>
      <c r="F885" s="536"/>
      <c r="G885" s="539"/>
      <c r="H885" s="1010"/>
      <c r="I885" s="539"/>
      <c r="J885" s="540"/>
      <c r="K885" s="540"/>
      <c r="L885" s="540"/>
      <c r="M885" s="536"/>
      <c r="N885" s="536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536"/>
      <c r="B886" s="567"/>
      <c r="C886" s="567"/>
      <c r="D886" s="536"/>
      <c r="E886" s="536"/>
      <c r="F886" s="536"/>
      <c r="G886" s="539"/>
      <c r="H886" s="1010"/>
      <c r="I886" s="539"/>
      <c r="J886" s="540"/>
      <c r="K886" s="540"/>
      <c r="L886" s="540"/>
      <c r="M886" s="536"/>
      <c r="N886" s="536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536"/>
      <c r="B887" s="567"/>
      <c r="C887" s="567"/>
      <c r="D887" s="536"/>
      <c r="E887" s="536"/>
      <c r="F887" s="536"/>
      <c r="G887" s="539"/>
      <c r="H887" s="1010"/>
      <c r="I887" s="539"/>
      <c r="J887" s="540"/>
      <c r="K887" s="540"/>
      <c r="L887" s="540"/>
      <c r="M887" s="536"/>
      <c r="N887" s="536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536"/>
      <c r="B888" s="567"/>
      <c r="C888" s="567"/>
      <c r="D888" s="536"/>
      <c r="E888" s="536"/>
      <c r="F888" s="536"/>
      <c r="G888" s="539"/>
      <c r="H888" s="1010"/>
      <c r="I888" s="539"/>
      <c r="J888" s="540"/>
      <c r="K888" s="540"/>
      <c r="L888" s="540"/>
      <c r="M888" s="536"/>
      <c r="N888" s="536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536"/>
      <c r="B889" s="567"/>
      <c r="C889" s="567"/>
      <c r="D889" s="536"/>
      <c r="E889" s="536"/>
      <c r="F889" s="536"/>
      <c r="G889" s="539"/>
      <c r="H889" s="1010"/>
      <c r="I889" s="539"/>
      <c r="J889" s="540"/>
      <c r="K889" s="540"/>
      <c r="L889" s="540"/>
      <c r="M889" s="536"/>
      <c r="N889" s="536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536"/>
      <c r="B890" s="567"/>
      <c r="C890" s="567"/>
      <c r="D890" s="536"/>
      <c r="E890" s="536"/>
      <c r="F890" s="536"/>
      <c r="G890" s="539"/>
      <c r="H890" s="1010"/>
      <c r="I890" s="539"/>
      <c r="J890" s="540"/>
      <c r="K890" s="540"/>
      <c r="L890" s="540"/>
      <c r="M890" s="536"/>
      <c r="N890" s="536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536"/>
      <c r="B891" s="567"/>
      <c r="C891" s="567"/>
      <c r="D891" s="536"/>
      <c r="E891" s="536"/>
      <c r="F891" s="536"/>
      <c r="G891" s="539"/>
      <c r="H891" s="1010"/>
      <c r="I891" s="539"/>
      <c r="J891" s="540"/>
      <c r="K891" s="540"/>
      <c r="L891" s="540"/>
      <c r="M891" s="536"/>
      <c r="N891" s="536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536"/>
      <c r="B892" s="567"/>
      <c r="C892" s="567"/>
      <c r="D892" s="536"/>
      <c r="E892" s="536"/>
      <c r="F892" s="536"/>
      <c r="G892" s="539"/>
      <c r="H892" s="1010"/>
      <c r="I892" s="539"/>
      <c r="J892" s="540"/>
      <c r="K892" s="540"/>
      <c r="L892" s="540"/>
      <c r="M892" s="536"/>
      <c r="N892" s="536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536"/>
      <c r="B893" s="567"/>
      <c r="C893" s="567"/>
      <c r="D893" s="536"/>
      <c r="E893" s="536"/>
      <c r="F893" s="536"/>
      <c r="G893" s="539"/>
      <c r="H893" s="1010"/>
      <c r="I893" s="539"/>
      <c r="J893" s="540"/>
      <c r="K893" s="540"/>
      <c r="L893" s="540"/>
      <c r="M893" s="536"/>
      <c r="N893" s="536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536"/>
      <c r="B894" s="567"/>
      <c r="C894" s="567"/>
      <c r="D894" s="536"/>
      <c r="E894" s="536"/>
      <c r="F894" s="536"/>
      <c r="G894" s="539"/>
      <c r="H894" s="1010"/>
      <c r="I894" s="539"/>
      <c r="J894" s="540"/>
      <c r="K894" s="540"/>
      <c r="L894" s="540"/>
      <c r="M894" s="536"/>
      <c r="N894" s="536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536"/>
      <c r="B895" s="567"/>
      <c r="C895" s="567"/>
      <c r="D895" s="536"/>
      <c r="E895" s="536"/>
      <c r="F895" s="536"/>
      <c r="G895" s="539"/>
      <c r="H895" s="1010"/>
      <c r="I895" s="539"/>
      <c r="J895" s="540"/>
      <c r="K895" s="540"/>
      <c r="L895" s="540"/>
      <c r="M895" s="536"/>
      <c r="N895" s="536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536"/>
      <c r="B896" s="567"/>
      <c r="C896" s="567"/>
      <c r="D896" s="536"/>
      <c r="E896" s="536"/>
      <c r="F896" s="536"/>
      <c r="G896" s="539"/>
      <c r="H896" s="1010"/>
      <c r="I896" s="539"/>
      <c r="J896" s="540"/>
      <c r="K896" s="540"/>
      <c r="L896" s="540"/>
      <c r="M896" s="536"/>
      <c r="N896" s="536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536"/>
      <c r="B897" s="567"/>
      <c r="C897" s="567"/>
      <c r="D897" s="536"/>
      <c r="E897" s="536"/>
      <c r="F897" s="536"/>
      <c r="G897" s="539"/>
      <c r="H897" s="1010"/>
      <c r="I897" s="539"/>
      <c r="J897" s="540"/>
      <c r="K897" s="540"/>
      <c r="L897" s="540"/>
      <c r="M897" s="536"/>
      <c r="N897" s="536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536"/>
      <c r="B898" s="567"/>
      <c r="C898" s="567"/>
      <c r="D898" s="536"/>
      <c r="E898" s="536"/>
      <c r="F898" s="536"/>
      <c r="G898" s="539"/>
      <c r="H898" s="1010"/>
      <c r="I898" s="539"/>
      <c r="J898" s="540"/>
      <c r="K898" s="540"/>
      <c r="L898" s="540"/>
      <c r="M898" s="536"/>
      <c r="N898" s="536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536"/>
      <c r="B899" s="567"/>
      <c r="C899" s="567"/>
      <c r="D899" s="536"/>
      <c r="E899" s="536"/>
      <c r="F899" s="536"/>
      <c r="G899" s="539"/>
      <c r="H899" s="1010"/>
      <c r="I899" s="539"/>
      <c r="J899" s="540"/>
      <c r="K899" s="540"/>
      <c r="L899" s="540"/>
      <c r="M899" s="536"/>
      <c r="N899" s="536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536"/>
      <c r="B900" s="567"/>
      <c r="C900" s="567"/>
      <c r="D900" s="536"/>
      <c r="E900" s="536"/>
      <c r="F900" s="536"/>
      <c r="G900" s="539"/>
      <c r="H900" s="1010"/>
      <c r="I900" s="539"/>
      <c r="J900" s="540"/>
      <c r="K900" s="540"/>
      <c r="L900" s="540"/>
      <c r="M900" s="536"/>
      <c r="N900" s="536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536"/>
      <c r="B901" s="567"/>
      <c r="C901" s="567"/>
      <c r="D901" s="536"/>
      <c r="E901" s="536"/>
      <c r="F901" s="536"/>
      <c r="G901" s="539"/>
      <c r="H901" s="1010"/>
      <c r="I901" s="539"/>
      <c r="J901" s="540"/>
      <c r="K901" s="540"/>
      <c r="L901" s="540"/>
      <c r="M901" s="536"/>
      <c r="N901" s="536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536"/>
      <c r="B902" s="567"/>
      <c r="C902" s="567"/>
      <c r="D902" s="536"/>
      <c r="E902" s="536"/>
      <c r="F902" s="536"/>
      <c r="G902" s="539"/>
      <c r="H902" s="1010"/>
      <c r="I902" s="539"/>
      <c r="J902" s="540"/>
      <c r="K902" s="540"/>
      <c r="L902" s="540"/>
      <c r="M902" s="536"/>
      <c r="N902" s="536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536"/>
      <c r="B903" s="567"/>
      <c r="C903" s="567"/>
      <c r="D903" s="536"/>
      <c r="E903" s="536"/>
      <c r="F903" s="536"/>
      <c r="G903" s="539"/>
      <c r="H903" s="1010"/>
      <c r="I903" s="539"/>
      <c r="J903" s="540"/>
      <c r="K903" s="540"/>
      <c r="L903" s="540"/>
      <c r="M903" s="536"/>
      <c r="N903" s="536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536"/>
      <c r="B904" s="567"/>
      <c r="C904" s="567"/>
      <c r="D904" s="536"/>
      <c r="E904" s="536"/>
      <c r="F904" s="536"/>
      <c r="G904" s="539"/>
      <c r="H904" s="1010"/>
      <c r="I904" s="539"/>
      <c r="J904" s="540"/>
      <c r="K904" s="540"/>
      <c r="L904" s="540"/>
      <c r="M904" s="536"/>
      <c r="N904" s="536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536"/>
      <c r="B905" s="567"/>
      <c r="C905" s="567"/>
      <c r="D905" s="536"/>
      <c r="E905" s="536"/>
      <c r="F905" s="536"/>
      <c r="G905" s="539"/>
      <c r="H905" s="1010"/>
      <c r="I905" s="539"/>
      <c r="J905" s="540"/>
      <c r="K905" s="540"/>
      <c r="L905" s="540"/>
      <c r="M905" s="536"/>
      <c r="N905" s="536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536"/>
      <c r="B906" s="567"/>
      <c r="C906" s="567"/>
      <c r="D906" s="536"/>
      <c r="E906" s="536"/>
      <c r="F906" s="536"/>
      <c r="G906" s="539"/>
      <c r="H906" s="1010"/>
      <c r="I906" s="539"/>
      <c r="J906" s="540"/>
      <c r="K906" s="540"/>
      <c r="L906" s="540"/>
      <c r="M906" s="536"/>
      <c r="N906" s="536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536"/>
      <c r="B907" s="567"/>
      <c r="C907" s="567"/>
      <c r="D907" s="536"/>
      <c r="E907" s="536"/>
      <c r="F907" s="536"/>
      <c r="G907" s="539"/>
      <c r="H907" s="1010"/>
      <c r="I907" s="539"/>
      <c r="J907" s="540"/>
      <c r="K907" s="540"/>
      <c r="L907" s="540"/>
      <c r="M907" s="536"/>
      <c r="N907" s="536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536"/>
      <c r="B908" s="567"/>
      <c r="C908" s="567"/>
      <c r="D908" s="536"/>
      <c r="E908" s="536"/>
      <c r="F908" s="536"/>
      <c r="G908" s="539"/>
      <c r="H908" s="1010"/>
      <c r="I908" s="539"/>
      <c r="J908" s="540"/>
      <c r="K908" s="540"/>
      <c r="L908" s="540"/>
      <c r="M908" s="536"/>
      <c r="N908" s="536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536"/>
      <c r="B909" s="567"/>
      <c r="C909" s="567"/>
      <c r="D909" s="536"/>
      <c r="E909" s="536"/>
      <c r="F909" s="536"/>
      <c r="G909" s="539"/>
      <c r="H909" s="1010"/>
      <c r="I909" s="539"/>
      <c r="J909" s="540"/>
      <c r="K909" s="540"/>
      <c r="L909" s="540"/>
      <c r="M909" s="536"/>
      <c r="N909" s="536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536"/>
      <c r="B910" s="567"/>
      <c r="C910" s="567"/>
      <c r="D910" s="536"/>
      <c r="E910" s="536"/>
      <c r="F910" s="536"/>
      <c r="G910" s="539"/>
      <c r="H910" s="1010"/>
      <c r="I910" s="539"/>
      <c r="J910" s="540"/>
      <c r="K910" s="540"/>
      <c r="L910" s="540"/>
      <c r="M910" s="536"/>
      <c r="N910" s="536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536"/>
      <c r="B911" s="567"/>
      <c r="C911" s="567"/>
      <c r="D911" s="536"/>
      <c r="E911" s="536"/>
      <c r="F911" s="536"/>
      <c r="G911" s="539"/>
      <c r="H911" s="1010"/>
      <c r="I911" s="539"/>
      <c r="J911" s="540"/>
      <c r="K911" s="540"/>
      <c r="L911" s="540"/>
      <c r="M911" s="536"/>
      <c r="N911" s="536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536"/>
      <c r="B912" s="567"/>
      <c r="C912" s="567"/>
      <c r="D912" s="536"/>
      <c r="E912" s="536"/>
      <c r="F912" s="536"/>
      <c r="G912" s="539"/>
      <c r="H912" s="1010"/>
      <c r="I912" s="539"/>
      <c r="J912" s="540"/>
      <c r="K912" s="540"/>
      <c r="L912" s="540"/>
      <c r="M912" s="536"/>
      <c r="N912" s="536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536"/>
      <c r="B913" s="567"/>
      <c r="C913" s="567"/>
      <c r="D913" s="536"/>
      <c r="E913" s="536"/>
      <c r="F913" s="536"/>
      <c r="G913" s="539"/>
      <c r="H913" s="1010"/>
      <c r="I913" s="539"/>
      <c r="J913" s="540"/>
      <c r="K913" s="540"/>
      <c r="L913" s="540"/>
      <c r="M913" s="536"/>
      <c r="N913" s="536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536"/>
      <c r="B914" s="567"/>
      <c r="C914" s="567"/>
      <c r="D914" s="536"/>
      <c r="E914" s="536"/>
      <c r="F914" s="536"/>
      <c r="G914" s="539"/>
      <c r="H914" s="1010"/>
      <c r="I914" s="539"/>
      <c r="J914" s="540"/>
      <c r="K914" s="540"/>
      <c r="L914" s="540"/>
      <c r="M914" s="536"/>
      <c r="N914" s="536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536"/>
      <c r="B915" s="567"/>
      <c r="C915" s="567"/>
      <c r="D915" s="536"/>
      <c r="E915" s="536"/>
      <c r="F915" s="536"/>
      <c r="G915" s="539"/>
      <c r="H915" s="1010"/>
      <c r="I915" s="539"/>
      <c r="J915" s="540"/>
      <c r="K915" s="540"/>
      <c r="L915" s="540"/>
      <c r="M915" s="536"/>
      <c r="N915" s="536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536"/>
      <c r="B916" s="567"/>
      <c r="C916" s="567"/>
      <c r="D916" s="536"/>
      <c r="E916" s="536"/>
      <c r="F916" s="536"/>
      <c r="G916" s="539"/>
      <c r="H916" s="1010"/>
      <c r="I916" s="539"/>
      <c r="J916" s="540"/>
      <c r="K916" s="540"/>
      <c r="L916" s="540"/>
      <c r="M916" s="536"/>
      <c r="N916" s="536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536"/>
      <c r="B917" s="567"/>
      <c r="C917" s="567"/>
      <c r="D917" s="536"/>
      <c r="E917" s="536"/>
      <c r="F917" s="536"/>
      <c r="G917" s="539"/>
      <c r="H917" s="1010"/>
      <c r="I917" s="539"/>
      <c r="J917" s="540"/>
      <c r="K917" s="540"/>
      <c r="L917" s="540"/>
      <c r="M917" s="536"/>
      <c r="N917" s="536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536"/>
      <c r="B918" s="567"/>
      <c r="C918" s="567"/>
      <c r="D918" s="536"/>
      <c r="E918" s="536"/>
      <c r="F918" s="536"/>
      <c r="G918" s="539"/>
      <c r="H918" s="1010"/>
      <c r="I918" s="539"/>
      <c r="J918" s="540"/>
      <c r="K918" s="540"/>
      <c r="L918" s="540"/>
      <c r="M918" s="536"/>
      <c r="N918" s="536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536"/>
      <c r="B919" s="567"/>
      <c r="C919" s="567"/>
      <c r="D919" s="536"/>
      <c r="E919" s="536"/>
      <c r="F919" s="536"/>
      <c r="G919" s="539"/>
      <c r="H919" s="1010"/>
      <c r="I919" s="539"/>
      <c r="J919" s="540"/>
      <c r="K919" s="540"/>
      <c r="L919" s="540"/>
      <c r="M919" s="536"/>
      <c r="N919" s="536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536"/>
      <c r="B920" s="567"/>
      <c r="C920" s="567"/>
      <c r="D920" s="536"/>
      <c r="E920" s="536"/>
      <c r="F920" s="536"/>
      <c r="G920" s="539"/>
      <c r="H920" s="1010"/>
      <c r="I920" s="539"/>
      <c r="J920" s="540"/>
      <c r="K920" s="540"/>
      <c r="L920" s="540"/>
      <c r="M920" s="536"/>
      <c r="N920" s="536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536"/>
      <c r="B921" s="567"/>
      <c r="C921" s="567"/>
      <c r="D921" s="536"/>
      <c r="E921" s="536"/>
      <c r="F921" s="536"/>
      <c r="G921" s="539"/>
      <c r="H921" s="1010"/>
      <c r="I921" s="539"/>
      <c r="J921" s="540"/>
      <c r="K921" s="540"/>
      <c r="L921" s="540"/>
      <c r="M921" s="536"/>
      <c r="N921" s="536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536"/>
      <c r="B922" s="567"/>
      <c r="C922" s="567"/>
      <c r="D922" s="536"/>
      <c r="E922" s="536"/>
      <c r="F922" s="536"/>
      <c r="G922" s="539"/>
      <c r="H922" s="1010"/>
      <c r="I922" s="539"/>
      <c r="J922" s="540"/>
      <c r="K922" s="540"/>
      <c r="L922" s="540"/>
      <c r="M922" s="536"/>
      <c r="N922" s="536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536"/>
      <c r="B923" s="567"/>
      <c r="C923" s="567"/>
      <c r="D923" s="536"/>
      <c r="E923" s="536"/>
      <c r="F923" s="536"/>
      <c r="G923" s="539"/>
      <c r="H923" s="1010"/>
      <c r="I923" s="539"/>
      <c r="J923" s="540"/>
      <c r="K923" s="540"/>
      <c r="L923" s="540"/>
      <c r="M923" s="536"/>
      <c r="N923" s="536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536"/>
      <c r="B924" s="567"/>
      <c r="C924" s="567"/>
      <c r="D924" s="536"/>
      <c r="E924" s="536"/>
      <c r="F924" s="536"/>
      <c r="G924" s="539"/>
      <c r="H924" s="1010"/>
      <c r="I924" s="539"/>
      <c r="J924" s="540"/>
      <c r="K924" s="540"/>
      <c r="L924" s="540"/>
      <c r="M924" s="536"/>
      <c r="N924" s="536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536"/>
      <c r="B925" s="567"/>
      <c r="C925" s="567"/>
      <c r="D925" s="536"/>
      <c r="E925" s="536"/>
      <c r="F925" s="536"/>
      <c r="G925" s="539"/>
      <c r="H925" s="1010"/>
      <c r="I925" s="539"/>
      <c r="J925" s="540"/>
      <c r="K925" s="540"/>
      <c r="L925" s="540"/>
      <c r="M925" s="536"/>
      <c r="N925" s="536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536"/>
      <c r="B926" s="567"/>
      <c r="C926" s="567"/>
      <c r="D926" s="536"/>
      <c r="E926" s="536"/>
      <c r="F926" s="536"/>
      <c r="G926" s="539"/>
      <c r="H926" s="1010"/>
      <c r="I926" s="539"/>
      <c r="J926" s="540"/>
      <c r="K926" s="540"/>
      <c r="L926" s="540"/>
      <c r="M926" s="536"/>
      <c r="N926" s="536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536"/>
      <c r="B927" s="567"/>
      <c r="C927" s="567"/>
      <c r="D927" s="536"/>
      <c r="E927" s="536"/>
      <c r="F927" s="536"/>
      <c r="G927" s="539"/>
      <c r="H927" s="1010"/>
      <c r="I927" s="539"/>
      <c r="J927" s="540"/>
      <c r="K927" s="540"/>
      <c r="L927" s="540"/>
      <c r="M927" s="536"/>
      <c r="N927" s="536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536"/>
      <c r="B928" s="567"/>
      <c r="C928" s="567"/>
      <c r="D928" s="536"/>
      <c r="E928" s="536"/>
      <c r="F928" s="536"/>
      <c r="G928" s="539"/>
      <c r="H928" s="1010"/>
      <c r="I928" s="539"/>
      <c r="J928" s="540"/>
      <c r="K928" s="540"/>
      <c r="L928" s="540"/>
      <c r="M928" s="536"/>
      <c r="N928" s="536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536"/>
      <c r="B929" s="567"/>
      <c r="C929" s="567"/>
      <c r="D929" s="536"/>
      <c r="E929" s="536"/>
      <c r="F929" s="536"/>
      <c r="G929" s="539"/>
      <c r="H929" s="1010"/>
      <c r="I929" s="539"/>
      <c r="J929" s="540"/>
      <c r="K929" s="540"/>
      <c r="L929" s="540"/>
      <c r="M929" s="536"/>
      <c r="N929" s="536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536"/>
      <c r="B930" s="567"/>
      <c r="C930" s="567"/>
      <c r="D930" s="536"/>
      <c r="E930" s="536"/>
      <c r="F930" s="536"/>
      <c r="G930" s="539"/>
      <c r="H930" s="1010"/>
      <c r="I930" s="539"/>
      <c r="J930" s="540"/>
      <c r="K930" s="540"/>
      <c r="L930" s="540"/>
      <c r="M930" s="536"/>
      <c r="N930" s="536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536"/>
      <c r="B931" s="567"/>
      <c r="C931" s="567"/>
      <c r="D931" s="536"/>
      <c r="E931" s="536"/>
      <c r="F931" s="536"/>
      <c r="G931" s="539"/>
      <c r="H931" s="1010"/>
      <c r="I931" s="539"/>
      <c r="J931" s="540"/>
      <c r="K931" s="540"/>
      <c r="L931" s="540"/>
      <c r="M931" s="536"/>
      <c r="N931" s="536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536"/>
      <c r="B932" s="567"/>
      <c r="C932" s="567"/>
      <c r="D932" s="536"/>
      <c r="E932" s="536"/>
      <c r="F932" s="536"/>
      <c r="G932" s="539"/>
      <c r="H932" s="1010"/>
      <c r="I932" s="539"/>
      <c r="J932" s="540"/>
      <c r="K932" s="540"/>
      <c r="L932" s="540"/>
      <c r="M932" s="536"/>
      <c r="N932" s="536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536"/>
      <c r="B933" s="567"/>
      <c r="C933" s="567"/>
      <c r="D933" s="536"/>
      <c r="E933" s="536"/>
      <c r="F933" s="536"/>
      <c r="G933" s="539"/>
      <c r="H933" s="1010"/>
      <c r="I933" s="539"/>
      <c r="J933" s="540"/>
      <c r="K933" s="540"/>
      <c r="L933" s="540"/>
      <c r="M933" s="536"/>
      <c r="N933" s="536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536"/>
      <c r="B934" s="567"/>
      <c r="C934" s="567"/>
      <c r="D934" s="536"/>
      <c r="E934" s="536"/>
      <c r="F934" s="536"/>
      <c r="G934" s="539"/>
      <c r="H934" s="1010"/>
      <c r="I934" s="539"/>
      <c r="J934" s="540"/>
      <c r="K934" s="540"/>
      <c r="L934" s="540"/>
      <c r="M934" s="536"/>
      <c r="N934" s="536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536"/>
      <c r="B935" s="567"/>
      <c r="C935" s="567"/>
      <c r="D935" s="536"/>
      <c r="E935" s="536"/>
      <c r="F935" s="536"/>
      <c r="G935" s="539"/>
      <c r="H935" s="1010"/>
      <c r="I935" s="539"/>
      <c r="J935" s="540"/>
      <c r="K935" s="540"/>
      <c r="L935" s="540"/>
      <c r="M935" s="536"/>
      <c r="N935" s="536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536"/>
      <c r="B936" s="567"/>
      <c r="C936" s="567"/>
      <c r="D936" s="536"/>
      <c r="E936" s="536"/>
      <c r="F936" s="536"/>
      <c r="G936" s="539"/>
      <c r="H936" s="1010"/>
      <c r="I936" s="539"/>
      <c r="J936" s="540"/>
      <c r="K936" s="540"/>
      <c r="L936" s="540"/>
      <c r="M936" s="536"/>
      <c r="N936" s="536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536"/>
      <c r="B937" s="567"/>
      <c r="C937" s="567"/>
      <c r="D937" s="536"/>
      <c r="E937" s="536"/>
      <c r="F937" s="536"/>
      <c r="G937" s="539"/>
      <c r="H937" s="1010"/>
      <c r="I937" s="539"/>
      <c r="J937" s="540"/>
      <c r="K937" s="540"/>
      <c r="L937" s="540"/>
      <c r="M937" s="536"/>
      <c r="N937" s="536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536"/>
      <c r="B938" s="567"/>
      <c r="C938" s="567"/>
      <c r="D938" s="536"/>
      <c r="E938" s="536"/>
      <c r="F938" s="536"/>
      <c r="G938" s="539"/>
      <c r="H938" s="1010"/>
      <c r="I938" s="539"/>
      <c r="J938" s="540"/>
      <c r="K938" s="540"/>
      <c r="L938" s="540"/>
      <c r="M938" s="536"/>
      <c r="N938" s="536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536"/>
      <c r="B939" s="567"/>
      <c r="C939" s="567"/>
      <c r="D939" s="536"/>
      <c r="E939" s="536"/>
      <c r="F939" s="536"/>
      <c r="G939" s="539"/>
      <c r="H939" s="1010"/>
      <c r="I939" s="539"/>
      <c r="J939" s="540"/>
      <c r="K939" s="540"/>
      <c r="L939" s="540"/>
      <c r="M939" s="536"/>
      <c r="N939" s="536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536"/>
      <c r="B940" s="567"/>
      <c r="C940" s="567"/>
      <c r="D940" s="536"/>
      <c r="E940" s="536"/>
      <c r="F940" s="536"/>
      <c r="G940" s="539"/>
      <c r="H940" s="1010"/>
      <c r="I940" s="539"/>
      <c r="J940" s="540"/>
      <c r="K940" s="540"/>
      <c r="L940" s="540"/>
      <c r="M940" s="536"/>
      <c r="N940" s="536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536"/>
      <c r="B941" s="567"/>
      <c r="C941" s="567"/>
      <c r="D941" s="536"/>
      <c r="E941" s="536"/>
      <c r="F941" s="536"/>
      <c r="G941" s="539"/>
      <c r="H941" s="1010"/>
      <c r="I941" s="539"/>
      <c r="J941" s="540"/>
      <c r="K941" s="540"/>
      <c r="L941" s="540"/>
      <c r="M941" s="536"/>
      <c r="N941" s="536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536"/>
      <c r="B942" s="567"/>
      <c r="C942" s="567"/>
      <c r="D942" s="536"/>
      <c r="E942" s="536"/>
      <c r="F942" s="536"/>
      <c r="G942" s="539"/>
      <c r="H942" s="1010"/>
      <c r="I942" s="539"/>
      <c r="J942" s="540"/>
      <c r="K942" s="540"/>
      <c r="L942" s="540"/>
      <c r="M942" s="536"/>
      <c r="N942" s="536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536"/>
      <c r="B943" s="567"/>
      <c r="C943" s="567"/>
      <c r="D943" s="536"/>
      <c r="E943" s="536"/>
      <c r="F943" s="536"/>
      <c r="G943" s="539"/>
      <c r="H943" s="1010"/>
      <c r="I943" s="539"/>
      <c r="J943" s="540"/>
      <c r="K943" s="540"/>
      <c r="L943" s="540"/>
      <c r="M943" s="536"/>
      <c r="N943" s="536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536"/>
      <c r="B944" s="567"/>
      <c r="C944" s="567"/>
      <c r="D944" s="536"/>
      <c r="E944" s="536"/>
      <c r="F944" s="536"/>
      <c r="G944" s="539"/>
      <c r="H944" s="1010"/>
      <c r="I944" s="539"/>
      <c r="J944" s="540"/>
      <c r="K944" s="540"/>
      <c r="L944" s="540"/>
      <c r="M944" s="536"/>
      <c r="N944" s="536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536"/>
      <c r="B945" s="567"/>
      <c r="C945" s="567"/>
      <c r="D945" s="536"/>
      <c r="E945" s="536"/>
      <c r="F945" s="536"/>
      <c r="G945" s="539"/>
      <c r="H945" s="1010"/>
      <c r="I945" s="539"/>
      <c r="J945" s="540"/>
      <c r="K945" s="540"/>
      <c r="L945" s="540"/>
      <c r="M945" s="536"/>
      <c r="N945" s="536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536"/>
      <c r="B946" s="567"/>
      <c r="C946" s="567"/>
      <c r="D946" s="536"/>
      <c r="E946" s="536"/>
      <c r="F946" s="536"/>
      <c r="G946" s="539"/>
      <c r="H946" s="1010"/>
      <c r="I946" s="539"/>
      <c r="J946" s="540"/>
      <c r="K946" s="540"/>
      <c r="L946" s="540"/>
      <c r="M946" s="536"/>
      <c r="N946" s="536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536"/>
      <c r="B947" s="567"/>
      <c r="C947" s="567"/>
      <c r="D947" s="536"/>
      <c r="E947" s="536"/>
      <c r="F947" s="536"/>
      <c r="G947" s="539"/>
      <c r="H947" s="1010"/>
      <c r="I947" s="539"/>
      <c r="J947" s="540"/>
      <c r="K947" s="540"/>
      <c r="L947" s="540"/>
      <c r="M947" s="536"/>
      <c r="N947" s="536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536"/>
      <c r="B948" s="567"/>
      <c r="C948" s="567"/>
      <c r="D948" s="536"/>
      <c r="E948" s="536"/>
      <c r="F948" s="536"/>
      <c r="G948" s="539"/>
      <c r="H948" s="1010"/>
      <c r="I948" s="539"/>
      <c r="J948" s="540"/>
      <c r="K948" s="540"/>
      <c r="L948" s="540"/>
      <c r="M948" s="536"/>
      <c r="N948" s="536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536"/>
      <c r="B949" s="567"/>
      <c r="C949" s="567"/>
      <c r="D949" s="536"/>
      <c r="E949" s="536"/>
      <c r="F949" s="536"/>
      <c r="G949" s="539"/>
      <c r="H949" s="1010"/>
      <c r="I949" s="539"/>
      <c r="J949" s="540"/>
      <c r="K949" s="540"/>
      <c r="L949" s="540"/>
      <c r="M949" s="536"/>
      <c r="N949" s="536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536"/>
      <c r="B950" s="567"/>
      <c r="C950" s="567"/>
      <c r="D950" s="536"/>
      <c r="E950" s="536"/>
      <c r="F950" s="536"/>
      <c r="G950" s="539"/>
      <c r="H950" s="1010"/>
      <c r="I950" s="539"/>
      <c r="J950" s="540"/>
      <c r="K950" s="540"/>
      <c r="L950" s="540"/>
      <c r="M950" s="536"/>
      <c r="N950" s="536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536"/>
      <c r="B951" s="567"/>
      <c r="C951" s="567"/>
      <c r="D951" s="536"/>
      <c r="E951" s="536"/>
      <c r="F951" s="536"/>
      <c r="G951" s="539"/>
      <c r="H951" s="1010"/>
      <c r="I951" s="539"/>
      <c r="J951" s="540"/>
      <c r="K951" s="540"/>
      <c r="L951" s="540"/>
      <c r="M951" s="536"/>
      <c r="N951" s="536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536"/>
      <c r="B952" s="567"/>
      <c r="C952" s="567"/>
      <c r="D952" s="536"/>
      <c r="E952" s="536"/>
      <c r="F952" s="536"/>
      <c r="G952" s="539"/>
      <c r="H952" s="1010"/>
      <c r="I952" s="539"/>
      <c r="J952" s="540"/>
      <c r="K952" s="540"/>
      <c r="L952" s="540"/>
      <c r="M952" s="536"/>
      <c r="N952" s="536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536"/>
      <c r="B953" s="567"/>
      <c r="C953" s="567"/>
      <c r="D953" s="536"/>
      <c r="E953" s="536"/>
      <c r="F953" s="536"/>
      <c r="G953" s="539"/>
      <c r="H953" s="1010"/>
      <c r="I953" s="539"/>
      <c r="J953" s="540"/>
      <c r="K953" s="540"/>
      <c r="L953" s="540"/>
      <c r="M953" s="536"/>
      <c r="N953" s="536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536"/>
      <c r="B954" s="567"/>
      <c r="C954" s="567"/>
      <c r="D954" s="536"/>
      <c r="E954" s="536"/>
      <c r="F954" s="536"/>
      <c r="G954" s="539"/>
      <c r="H954" s="1010"/>
      <c r="I954" s="539"/>
      <c r="J954" s="540"/>
      <c r="K954" s="540"/>
      <c r="L954" s="540"/>
      <c r="M954" s="536"/>
      <c r="N954" s="536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536"/>
      <c r="B955" s="567"/>
      <c r="C955" s="567"/>
      <c r="D955" s="536"/>
      <c r="E955" s="536"/>
      <c r="F955" s="536"/>
      <c r="G955" s="539"/>
      <c r="H955" s="1010"/>
      <c r="I955" s="539"/>
      <c r="J955" s="540"/>
      <c r="K955" s="540"/>
      <c r="L955" s="540"/>
      <c r="M955" s="536"/>
      <c r="N955" s="536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536"/>
      <c r="B956" s="567"/>
      <c r="C956" s="567"/>
      <c r="D956" s="536"/>
      <c r="E956" s="536"/>
      <c r="F956" s="536"/>
      <c r="G956" s="539"/>
      <c r="H956" s="1010"/>
      <c r="I956" s="539"/>
      <c r="J956" s="540"/>
      <c r="K956" s="540"/>
      <c r="L956" s="540"/>
      <c r="M956" s="536"/>
      <c r="N956" s="536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536"/>
      <c r="B957" s="567"/>
      <c r="C957" s="567"/>
      <c r="D957" s="536"/>
      <c r="E957" s="536"/>
      <c r="F957" s="536"/>
      <c r="G957" s="539"/>
      <c r="H957" s="1010"/>
      <c r="I957" s="539"/>
      <c r="J957" s="540"/>
      <c r="K957" s="540"/>
      <c r="L957" s="540"/>
      <c r="M957" s="536"/>
      <c r="N957" s="536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536"/>
      <c r="B958" s="567"/>
      <c r="C958" s="567"/>
      <c r="D958" s="536"/>
      <c r="E958" s="536"/>
      <c r="F958" s="536"/>
      <c r="G958" s="539"/>
      <c r="H958" s="1010"/>
      <c r="I958" s="539"/>
      <c r="J958" s="540"/>
      <c r="K958" s="540"/>
      <c r="L958" s="540"/>
      <c r="M958" s="536"/>
      <c r="N958" s="536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536"/>
      <c r="B959" s="567"/>
      <c r="C959" s="567"/>
      <c r="D959" s="536"/>
      <c r="E959" s="536"/>
      <c r="F959" s="536"/>
      <c r="G959" s="539"/>
      <c r="H959" s="1010"/>
      <c r="I959" s="539"/>
      <c r="J959" s="540"/>
      <c r="K959" s="540"/>
      <c r="L959" s="540"/>
      <c r="M959" s="536"/>
      <c r="N959" s="536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536"/>
      <c r="B960" s="567"/>
      <c r="C960" s="567"/>
      <c r="D960" s="536"/>
      <c r="E960" s="536"/>
      <c r="F960" s="536"/>
      <c r="G960" s="539"/>
      <c r="H960" s="1010"/>
      <c r="I960" s="539"/>
      <c r="J960" s="540"/>
      <c r="K960" s="540"/>
      <c r="L960" s="540"/>
      <c r="M960" s="536"/>
      <c r="N960" s="536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536"/>
      <c r="B961" s="567"/>
      <c r="C961" s="567"/>
      <c r="D961" s="536"/>
      <c r="E961" s="536"/>
      <c r="F961" s="536"/>
      <c r="G961" s="539"/>
      <c r="H961" s="1010"/>
      <c r="I961" s="539"/>
      <c r="J961" s="540"/>
      <c r="K961" s="540"/>
      <c r="L961" s="540"/>
      <c r="M961" s="536"/>
      <c r="N961" s="536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536"/>
      <c r="B962" s="567"/>
      <c r="C962" s="567"/>
      <c r="D962" s="536"/>
      <c r="E962" s="536"/>
      <c r="F962" s="536"/>
      <c r="G962" s="539"/>
      <c r="H962" s="1010"/>
      <c r="I962" s="539"/>
      <c r="J962" s="540"/>
      <c r="K962" s="540"/>
      <c r="L962" s="540"/>
      <c r="M962" s="536"/>
      <c r="N962" s="536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536"/>
      <c r="B963" s="567"/>
      <c r="C963" s="567"/>
      <c r="D963" s="536"/>
      <c r="E963" s="536"/>
      <c r="F963" s="536"/>
      <c r="G963" s="539"/>
      <c r="H963" s="1010"/>
      <c r="I963" s="539"/>
      <c r="J963" s="540"/>
      <c r="K963" s="540"/>
      <c r="L963" s="540"/>
      <c r="M963" s="536"/>
      <c r="N963" s="536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536"/>
      <c r="B964" s="567"/>
      <c r="C964" s="567"/>
      <c r="D964" s="536"/>
      <c r="E964" s="536"/>
      <c r="F964" s="536"/>
      <c r="G964" s="539"/>
      <c r="H964" s="1010"/>
      <c r="I964" s="539"/>
      <c r="J964" s="540"/>
      <c r="K964" s="540"/>
      <c r="L964" s="540"/>
      <c r="M964" s="536"/>
      <c r="N964" s="536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536"/>
      <c r="B965" s="567"/>
      <c r="C965" s="567"/>
      <c r="D965" s="536"/>
      <c r="E965" s="536"/>
      <c r="F965" s="536"/>
      <c r="G965" s="539"/>
      <c r="H965" s="1010"/>
      <c r="I965" s="539"/>
      <c r="J965" s="540"/>
      <c r="K965" s="540"/>
      <c r="L965" s="540"/>
      <c r="M965" s="536"/>
      <c r="N965" s="536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536"/>
      <c r="B966" s="567"/>
      <c r="C966" s="567"/>
      <c r="D966" s="536"/>
      <c r="E966" s="536"/>
      <c r="F966" s="536"/>
      <c r="G966" s="539"/>
      <c r="H966" s="1010"/>
      <c r="I966" s="539"/>
      <c r="J966" s="540"/>
      <c r="K966" s="540"/>
      <c r="L966" s="540"/>
      <c r="M966" s="536"/>
      <c r="N966" s="536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536"/>
      <c r="B967" s="567"/>
      <c r="C967" s="567"/>
      <c r="D967" s="536"/>
      <c r="E967" s="536"/>
      <c r="F967" s="536"/>
      <c r="G967" s="539"/>
      <c r="H967" s="1010"/>
      <c r="I967" s="539"/>
      <c r="J967" s="540"/>
      <c r="K967" s="540"/>
      <c r="L967" s="540"/>
      <c r="M967" s="536"/>
      <c r="N967" s="536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536"/>
      <c r="B968" s="567"/>
      <c r="C968" s="567"/>
      <c r="D968" s="536"/>
      <c r="E968" s="536"/>
      <c r="F968" s="536"/>
      <c r="G968" s="539"/>
      <c r="H968" s="1010"/>
      <c r="I968" s="539"/>
      <c r="J968" s="540"/>
      <c r="K968" s="540"/>
      <c r="L968" s="540"/>
      <c r="M968" s="536"/>
      <c r="N968" s="536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536"/>
      <c r="B969" s="567"/>
      <c r="C969" s="567"/>
      <c r="D969" s="536"/>
      <c r="E969" s="536"/>
      <c r="F969" s="536"/>
      <c r="G969" s="539"/>
      <c r="H969" s="1010"/>
      <c r="I969" s="539"/>
      <c r="J969" s="540"/>
      <c r="K969" s="540"/>
      <c r="L969" s="540"/>
      <c r="M969" s="536"/>
      <c r="N969" s="536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536"/>
      <c r="B970" s="567"/>
      <c r="C970" s="567"/>
      <c r="D970" s="536"/>
      <c r="E970" s="536"/>
      <c r="F970" s="536"/>
      <c r="G970" s="539"/>
      <c r="H970" s="1010"/>
      <c r="I970" s="539"/>
      <c r="J970" s="540"/>
      <c r="K970" s="540"/>
      <c r="L970" s="540"/>
      <c r="M970" s="536"/>
      <c r="N970" s="536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536"/>
      <c r="B971" s="567"/>
      <c r="C971" s="567"/>
      <c r="D971" s="536"/>
      <c r="E971" s="536"/>
      <c r="F971" s="536"/>
      <c r="G971" s="539"/>
      <c r="H971" s="1010"/>
      <c r="I971" s="539"/>
      <c r="J971" s="540"/>
      <c r="K971" s="540"/>
      <c r="L971" s="540"/>
      <c r="M971" s="536"/>
      <c r="N971" s="536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536"/>
      <c r="B972" s="567"/>
      <c r="C972" s="567"/>
      <c r="D972" s="536"/>
      <c r="E972" s="536"/>
      <c r="F972" s="536"/>
      <c r="G972" s="539"/>
      <c r="H972" s="1010"/>
      <c r="I972" s="539"/>
      <c r="J972" s="540"/>
      <c r="K972" s="540"/>
      <c r="L972" s="540"/>
      <c r="M972" s="536"/>
      <c r="N972" s="536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536"/>
      <c r="B973" s="567"/>
      <c r="C973" s="567"/>
      <c r="D973" s="536"/>
      <c r="E973" s="536"/>
      <c r="F973" s="536"/>
      <c r="G973" s="539"/>
      <c r="H973" s="1010"/>
      <c r="I973" s="539"/>
      <c r="J973" s="540"/>
      <c r="K973" s="540"/>
      <c r="L973" s="540"/>
      <c r="M973" s="536"/>
      <c r="N973" s="536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536"/>
      <c r="B974" s="567"/>
      <c r="C974" s="567"/>
      <c r="D974" s="536"/>
      <c r="E974" s="536"/>
      <c r="F974" s="536"/>
      <c r="G974" s="539"/>
      <c r="H974" s="1010"/>
      <c r="I974" s="539"/>
      <c r="J974" s="540"/>
      <c r="K974" s="540"/>
      <c r="L974" s="540"/>
      <c r="M974" s="536"/>
      <c r="N974" s="536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536"/>
      <c r="B975" s="567"/>
      <c r="C975" s="567"/>
      <c r="D975" s="536"/>
      <c r="E975" s="536"/>
      <c r="F975" s="536"/>
      <c r="G975" s="539"/>
      <c r="H975" s="1010"/>
      <c r="I975" s="539"/>
      <c r="J975" s="540"/>
      <c r="K975" s="540"/>
      <c r="L975" s="540"/>
      <c r="M975" s="536"/>
      <c r="N975" s="536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536"/>
      <c r="B976" s="567"/>
      <c r="C976" s="567"/>
      <c r="D976" s="536"/>
      <c r="E976" s="536"/>
      <c r="F976" s="536"/>
      <c r="G976" s="539"/>
      <c r="H976" s="1010"/>
      <c r="I976" s="539"/>
      <c r="J976" s="540"/>
      <c r="K976" s="540"/>
      <c r="L976" s="540"/>
      <c r="M976" s="536"/>
      <c r="N976" s="536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536"/>
      <c r="B977" s="567"/>
      <c r="C977" s="567"/>
      <c r="D977" s="536"/>
      <c r="E977" s="536"/>
      <c r="F977" s="536"/>
      <c r="G977" s="539"/>
      <c r="H977" s="1010"/>
      <c r="I977" s="539"/>
      <c r="J977" s="540"/>
      <c r="K977" s="540"/>
      <c r="L977" s="540"/>
      <c r="M977" s="536"/>
      <c r="N977" s="536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536"/>
      <c r="B978" s="567"/>
      <c r="C978" s="567"/>
      <c r="D978" s="536"/>
      <c r="E978" s="536"/>
      <c r="F978" s="536"/>
      <c r="G978" s="539"/>
      <c r="H978" s="1010"/>
      <c r="I978" s="539"/>
      <c r="J978" s="540"/>
      <c r="K978" s="540"/>
      <c r="L978" s="540"/>
      <c r="M978" s="536"/>
      <c r="N978" s="536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536"/>
      <c r="B979" s="567"/>
      <c r="C979" s="567"/>
      <c r="D979" s="536"/>
      <c r="E979" s="536"/>
      <c r="F979" s="536"/>
      <c r="G979" s="539"/>
      <c r="H979" s="1010"/>
      <c r="I979" s="539"/>
      <c r="J979" s="540"/>
      <c r="K979" s="540"/>
      <c r="L979" s="540"/>
      <c r="M979" s="536"/>
      <c r="N979" s="536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536"/>
      <c r="B980" s="567"/>
      <c r="C980" s="567"/>
      <c r="D980" s="536"/>
      <c r="E980" s="536"/>
      <c r="F980" s="536"/>
      <c r="G980" s="539"/>
      <c r="H980" s="1010"/>
      <c r="I980" s="539"/>
      <c r="J980" s="540"/>
      <c r="K980" s="540"/>
      <c r="L980" s="540"/>
      <c r="M980" s="536"/>
      <c r="N980" s="536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536"/>
      <c r="B981" s="567"/>
      <c r="C981" s="567"/>
      <c r="D981" s="536"/>
      <c r="E981" s="536"/>
      <c r="F981" s="536"/>
      <c r="G981" s="539"/>
      <c r="H981" s="1010"/>
      <c r="I981" s="539"/>
      <c r="J981" s="540"/>
      <c r="K981" s="540"/>
      <c r="L981" s="540"/>
      <c r="M981" s="536"/>
      <c r="N981" s="536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536"/>
      <c r="B982" s="567"/>
      <c r="C982" s="567"/>
      <c r="D982" s="536"/>
      <c r="E982" s="536"/>
      <c r="F982" s="536"/>
      <c r="G982" s="539"/>
      <c r="H982" s="1010"/>
      <c r="I982" s="539"/>
      <c r="J982" s="540"/>
      <c r="K982" s="540"/>
      <c r="L982" s="540"/>
      <c r="M982" s="536"/>
      <c r="N982" s="536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536"/>
      <c r="B983" s="567"/>
      <c r="C983" s="567"/>
      <c r="D983" s="536"/>
      <c r="E983" s="536"/>
      <c r="F983" s="536"/>
      <c r="G983" s="539"/>
      <c r="H983" s="1010"/>
      <c r="I983" s="539"/>
      <c r="J983" s="540"/>
      <c r="K983" s="540"/>
      <c r="L983" s="540"/>
      <c r="M983" s="536"/>
      <c r="N983" s="536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536"/>
      <c r="B984" s="567"/>
      <c r="C984" s="567"/>
      <c r="D984" s="536"/>
      <c r="E984" s="536"/>
      <c r="F984" s="536"/>
      <c r="G984" s="539"/>
      <c r="H984" s="1010"/>
      <c r="I984" s="539"/>
      <c r="J984" s="540"/>
      <c r="K984" s="540"/>
      <c r="L984" s="540"/>
      <c r="M984" s="536"/>
      <c r="N984" s="536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536"/>
      <c r="B985" s="567"/>
      <c r="C985" s="567"/>
      <c r="D985" s="536"/>
      <c r="E985" s="536"/>
      <c r="F985" s="536"/>
      <c r="G985" s="539"/>
      <c r="H985" s="1010"/>
      <c r="I985" s="539"/>
      <c r="J985" s="540"/>
      <c r="K985" s="540"/>
      <c r="L985" s="540"/>
      <c r="M985" s="536"/>
      <c r="N985" s="536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536"/>
      <c r="B986" s="567"/>
      <c r="C986" s="567"/>
      <c r="D986" s="536"/>
      <c r="E986" s="536"/>
      <c r="F986" s="536"/>
      <c r="G986" s="539"/>
      <c r="H986" s="1010"/>
      <c r="I986" s="539"/>
      <c r="J986" s="540"/>
      <c r="K986" s="540"/>
      <c r="L986" s="540"/>
      <c r="M986" s="536"/>
      <c r="N986" s="536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536"/>
      <c r="B987" s="567"/>
      <c r="C987" s="567"/>
      <c r="D987" s="536"/>
      <c r="E987" s="536"/>
      <c r="F987" s="536"/>
      <c r="G987" s="539"/>
      <c r="H987" s="1010"/>
      <c r="I987" s="539"/>
      <c r="J987" s="540"/>
      <c r="K987" s="540"/>
      <c r="L987" s="540"/>
      <c r="M987" s="536"/>
      <c r="N987" s="536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536"/>
      <c r="B988" s="567"/>
      <c r="C988" s="567"/>
      <c r="D988" s="536"/>
      <c r="E988" s="536"/>
      <c r="F988" s="536"/>
      <c r="G988" s="539"/>
      <c r="H988" s="1010"/>
      <c r="I988" s="539"/>
      <c r="J988" s="540"/>
      <c r="K988" s="540"/>
      <c r="L988" s="540"/>
      <c r="M988" s="536"/>
      <c r="N988" s="536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536"/>
      <c r="B989" s="567"/>
      <c r="C989" s="567"/>
      <c r="D989" s="536"/>
      <c r="E989" s="536"/>
      <c r="F989" s="536"/>
      <c r="G989" s="539"/>
      <c r="H989" s="1010"/>
      <c r="I989" s="539"/>
      <c r="J989" s="540"/>
      <c r="K989" s="540"/>
      <c r="L989" s="540"/>
      <c r="M989" s="536"/>
      <c r="N989" s="536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536"/>
      <c r="B990" s="567"/>
      <c r="C990" s="567"/>
      <c r="D990" s="536"/>
      <c r="E990" s="536"/>
      <c r="F990" s="536"/>
      <c r="G990" s="539"/>
      <c r="H990" s="1010"/>
      <c r="I990" s="539"/>
      <c r="J990" s="540"/>
      <c r="K990" s="540"/>
      <c r="L990" s="540"/>
      <c r="M990" s="536"/>
      <c r="N990" s="536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536"/>
      <c r="B991" s="567"/>
      <c r="C991" s="567"/>
      <c r="D991" s="536"/>
      <c r="E991" s="536"/>
      <c r="F991" s="536"/>
      <c r="G991" s="539"/>
      <c r="H991" s="1010"/>
      <c r="I991" s="539"/>
      <c r="J991" s="540"/>
      <c r="K991" s="540"/>
      <c r="L991" s="540"/>
      <c r="M991" s="536"/>
      <c r="N991" s="536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536"/>
      <c r="B992" s="567"/>
      <c r="C992" s="567"/>
      <c r="D992" s="536"/>
      <c r="E992" s="536"/>
      <c r="F992" s="536"/>
      <c r="G992" s="539"/>
      <c r="H992" s="1010"/>
      <c r="I992" s="539"/>
      <c r="J992" s="540"/>
      <c r="K992" s="540"/>
      <c r="L992" s="540"/>
      <c r="M992" s="536"/>
      <c r="N992" s="536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536"/>
      <c r="B993" s="567"/>
      <c r="C993" s="567"/>
      <c r="D993" s="536"/>
      <c r="E993" s="536"/>
      <c r="F993" s="536"/>
      <c r="G993" s="539"/>
      <c r="H993" s="1010"/>
      <c r="I993" s="539"/>
      <c r="J993" s="540"/>
      <c r="K993" s="540"/>
      <c r="L993" s="540"/>
      <c r="M993" s="536"/>
      <c r="N993" s="536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536"/>
      <c r="B994" s="567"/>
      <c r="C994" s="567"/>
      <c r="D994" s="536"/>
      <c r="E994" s="536"/>
      <c r="F994" s="536"/>
      <c r="G994" s="539"/>
      <c r="H994" s="1010"/>
      <c r="I994" s="539"/>
      <c r="J994" s="540"/>
      <c r="K994" s="540"/>
      <c r="L994" s="540"/>
      <c r="M994" s="536"/>
      <c r="N994" s="536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536"/>
      <c r="B995" s="567"/>
      <c r="C995" s="567"/>
      <c r="D995" s="536"/>
      <c r="E995" s="536"/>
      <c r="F995" s="536"/>
      <c r="G995" s="539"/>
      <c r="H995" s="1010"/>
      <c r="I995" s="539"/>
      <c r="J995" s="540"/>
      <c r="K995" s="540"/>
      <c r="L995" s="540"/>
      <c r="M995" s="536"/>
      <c r="N995" s="536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536"/>
      <c r="B996" s="567"/>
      <c r="C996" s="567"/>
      <c r="D996" s="536"/>
      <c r="E996" s="536"/>
      <c r="F996" s="536"/>
      <c r="G996" s="539"/>
      <c r="H996" s="1010"/>
      <c r="I996" s="539"/>
      <c r="J996" s="540"/>
      <c r="K996" s="540"/>
      <c r="L996" s="540"/>
      <c r="M996" s="536"/>
      <c r="N996" s="536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536"/>
      <c r="B997" s="567"/>
      <c r="C997" s="567"/>
      <c r="D997" s="536"/>
      <c r="E997" s="536"/>
      <c r="F997" s="536"/>
      <c r="G997" s="539"/>
      <c r="H997" s="1010"/>
      <c r="I997" s="539"/>
      <c r="J997" s="540"/>
      <c r="K997" s="540"/>
      <c r="L997" s="540"/>
      <c r="M997" s="536"/>
      <c r="N997" s="536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536"/>
      <c r="B998" s="567"/>
      <c r="C998" s="567"/>
      <c r="D998" s="536"/>
      <c r="E998" s="536"/>
      <c r="F998" s="536"/>
      <c r="G998" s="539"/>
      <c r="H998" s="1010"/>
      <c r="I998" s="539"/>
      <c r="J998" s="540"/>
      <c r="K998" s="540"/>
      <c r="L998" s="540"/>
      <c r="M998" s="536"/>
      <c r="N998" s="536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536"/>
      <c r="B999" s="567"/>
      <c r="C999" s="567"/>
      <c r="D999" s="536"/>
      <c r="E999" s="536"/>
      <c r="F999" s="536"/>
      <c r="G999" s="539"/>
      <c r="H999" s="1010"/>
      <c r="I999" s="539"/>
      <c r="J999" s="540"/>
      <c r="K999" s="540"/>
      <c r="L999" s="540"/>
      <c r="M999" s="536"/>
      <c r="N999" s="536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536"/>
      <c r="B1000" s="567"/>
      <c r="C1000" s="567"/>
      <c r="D1000" s="536"/>
      <c r="E1000" s="536"/>
      <c r="F1000" s="536"/>
      <c r="G1000" s="539"/>
      <c r="H1000" s="1010"/>
      <c r="I1000" s="539"/>
      <c r="J1000" s="540"/>
      <c r="K1000" s="540"/>
      <c r="L1000" s="540"/>
      <c r="M1000" s="536"/>
      <c r="N1000" s="536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536"/>
      <c r="B1001" s="567"/>
      <c r="C1001" s="567"/>
      <c r="D1001" s="536"/>
      <c r="E1001" s="536"/>
      <c r="F1001" s="536"/>
      <c r="G1001" s="539"/>
      <c r="H1001" s="1010"/>
      <c r="I1001" s="539"/>
      <c r="J1001" s="540"/>
      <c r="K1001" s="540"/>
      <c r="L1001" s="540"/>
      <c r="M1001" s="536"/>
      <c r="N1001" s="536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536"/>
      <c r="B1002" s="567"/>
      <c r="C1002" s="567"/>
      <c r="D1002" s="536"/>
      <c r="E1002" s="536"/>
      <c r="F1002" s="536"/>
      <c r="G1002" s="539"/>
      <c r="H1002" s="1010"/>
      <c r="I1002" s="539"/>
      <c r="J1002" s="540"/>
      <c r="K1002" s="540"/>
      <c r="L1002" s="540"/>
      <c r="M1002" s="536"/>
      <c r="N1002" s="536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536"/>
      <c r="B1003" s="567"/>
      <c r="C1003" s="567"/>
      <c r="D1003" s="536"/>
      <c r="E1003" s="536"/>
      <c r="F1003" s="536"/>
      <c r="G1003" s="539"/>
      <c r="H1003" s="1010"/>
      <c r="I1003" s="539"/>
      <c r="J1003" s="540"/>
      <c r="K1003" s="540"/>
      <c r="L1003" s="540"/>
      <c r="M1003" s="536"/>
      <c r="N1003" s="536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536"/>
      <c r="B1004" s="567"/>
      <c r="C1004" s="567"/>
      <c r="D1004" s="536"/>
      <c r="E1004" s="536"/>
      <c r="F1004" s="536"/>
      <c r="G1004" s="539"/>
      <c r="H1004" s="1010"/>
      <c r="I1004" s="539"/>
      <c r="J1004" s="540"/>
      <c r="K1004" s="540"/>
      <c r="L1004" s="540"/>
      <c r="M1004" s="536"/>
      <c r="N1004" s="536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536"/>
      <c r="B1005" s="567"/>
      <c r="C1005" s="567"/>
      <c r="D1005" s="536"/>
      <c r="E1005" s="536"/>
      <c r="F1005" s="536"/>
      <c r="G1005" s="539"/>
      <c r="H1005" s="1010"/>
      <c r="I1005" s="539"/>
      <c r="J1005" s="540"/>
      <c r="K1005" s="540"/>
      <c r="L1005" s="540"/>
      <c r="M1005" s="536"/>
      <c r="N1005" s="536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536"/>
      <c r="B1006" s="567"/>
      <c r="C1006" s="567"/>
      <c r="D1006" s="536"/>
      <c r="E1006" s="536"/>
      <c r="F1006" s="536"/>
      <c r="G1006" s="539"/>
      <c r="H1006" s="1010"/>
      <c r="I1006" s="539"/>
      <c r="J1006" s="540"/>
      <c r="K1006" s="540"/>
      <c r="L1006" s="540"/>
      <c r="M1006" s="536"/>
      <c r="N1006" s="536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536"/>
      <c r="B1007" s="567"/>
      <c r="C1007" s="567"/>
      <c r="D1007" s="536"/>
      <c r="E1007" s="536"/>
      <c r="F1007" s="536"/>
      <c r="G1007" s="539"/>
      <c r="H1007" s="1010"/>
      <c r="I1007" s="539"/>
      <c r="J1007" s="540"/>
      <c r="K1007" s="540"/>
      <c r="L1007" s="540"/>
      <c r="M1007" s="536"/>
      <c r="N1007" s="536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536"/>
      <c r="B1008" s="567"/>
      <c r="C1008" s="567"/>
      <c r="D1008" s="536"/>
      <c r="E1008" s="536"/>
      <c r="F1008" s="536"/>
      <c r="G1008" s="539"/>
      <c r="H1008" s="1010"/>
      <c r="I1008" s="539"/>
      <c r="J1008" s="540"/>
      <c r="K1008" s="540"/>
      <c r="L1008" s="540"/>
      <c r="M1008" s="536"/>
      <c r="N1008" s="536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536"/>
      <c r="B1009" s="567"/>
      <c r="C1009" s="567"/>
      <c r="D1009" s="536"/>
      <c r="E1009" s="536"/>
      <c r="F1009" s="536"/>
      <c r="G1009" s="539"/>
      <c r="H1009" s="1010"/>
      <c r="I1009" s="539"/>
      <c r="J1009" s="540"/>
      <c r="K1009" s="540"/>
      <c r="L1009" s="540"/>
      <c r="M1009" s="536"/>
      <c r="N1009" s="536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536"/>
      <c r="B1010" s="567"/>
      <c r="C1010" s="567"/>
      <c r="D1010" s="536"/>
      <c r="E1010" s="536"/>
      <c r="F1010" s="536"/>
      <c r="G1010" s="539"/>
      <c r="H1010" s="1010"/>
      <c r="I1010" s="539"/>
      <c r="J1010" s="540"/>
      <c r="K1010" s="540"/>
      <c r="L1010" s="540"/>
      <c r="M1010" s="536"/>
      <c r="N1010" s="536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ht="15.75" customHeight="1">
      <c r="A1011" s="536"/>
      <c r="B1011" s="567"/>
      <c r="C1011" s="567"/>
      <c r="D1011" s="536"/>
      <c r="E1011" s="536"/>
      <c r="F1011" s="536"/>
      <c r="G1011" s="539"/>
      <c r="H1011" s="1010"/>
      <c r="I1011" s="539"/>
      <c r="J1011" s="540"/>
      <c r="K1011" s="540"/>
      <c r="L1011" s="540"/>
      <c r="M1011" s="536"/>
      <c r="N1011" s="536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ht="15.75" customHeight="1">
      <c r="A1012" s="536"/>
      <c r="B1012" s="567"/>
      <c r="C1012" s="567"/>
      <c r="D1012" s="536"/>
      <c r="E1012" s="536"/>
      <c r="F1012" s="536"/>
      <c r="G1012" s="539"/>
      <c r="H1012" s="1010"/>
      <c r="I1012" s="539"/>
      <c r="J1012" s="540"/>
      <c r="K1012" s="540"/>
      <c r="L1012" s="540"/>
      <c r="M1012" s="536"/>
      <c r="N1012" s="536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ht="15.75" customHeight="1">
      <c r="A1013" s="536"/>
      <c r="B1013" s="567"/>
      <c r="C1013" s="567"/>
      <c r="D1013" s="536"/>
      <c r="E1013" s="536"/>
      <c r="F1013" s="536"/>
      <c r="G1013" s="539"/>
      <c r="H1013" s="1010"/>
      <c r="I1013" s="539"/>
      <c r="J1013" s="540"/>
      <c r="K1013" s="540"/>
      <c r="L1013" s="540"/>
      <c r="M1013" s="536"/>
      <c r="N1013" s="536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ht="15.75" customHeight="1">
      <c r="A1014" s="536"/>
      <c r="B1014" s="567"/>
      <c r="C1014" s="567"/>
      <c r="D1014" s="536"/>
      <c r="E1014" s="536"/>
      <c r="F1014" s="536"/>
      <c r="G1014" s="539"/>
      <c r="H1014" s="1010"/>
      <c r="I1014" s="539"/>
      <c r="J1014" s="540"/>
      <c r="K1014" s="540"/>
      <c r="L1014" s="540"/>
      <c r="M1014" s="536"/>
      <c r="N1014" s="536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ht="15.75" customHeight="1">
      <c r="A1015" s="536"/>
      <c r="B1015" s="567"/>
      <c r="C1015" s="567"/>
      <c r="D1015" s="536"/>
      <c r="E1015" s="536"/>
      <c r="F1015" s="536"/>
      <c r="G1015" s="539"/>
      <c r="H1015" s="1010"/>
      <c r="I1015" s="539"/>
      <c r="J1015" s="540"/>
      <c r="K1015" s="540"/>
      <c r="L1015" s="540"/>
      <c r="M1015" s="536"/>
      <c r="N1015" s="536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ht="15.75" customHeight="1">
      <c r="A1016" s="536"/>
      <c r="B1016" s="567"/>
      <c r="C1016" s="567"/>
      <c r="D1016" s="536"/>
      <c r="E1016" s="536"/>
      <c r="F1016" s="536"/>
      <c r="G1016" s="539"/>
      <c r="H1016" s="1010"/>
      <c r="I1016" s="539"/>
      <c r="J1016" s="540"/>
      <c r="K1016" s="540"/>
      <c r="L1016" s="540"/>
      <c r="M1016" s="536"/>
      <c r="N1016" s="536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ht="15.75" customHeight="1">
      <c r="A1017" s="536"/>
      <c r="B1017" s="567"/>
      <c r="C1017" s="567"/>
      <c r="D1017" s="536"/>
      <c r="E1017" s="536"/>
      <c r="F1017" s="536"/>
      <c r="G1017" s="539"/>
      <c r="H1017" s="1010"/>
      <c r="I1017" s="539"/>
      <c r="J1017" s="540"/>
      <c r="K1017" s="540"/>
      <c r="L1017" s="540"/>
      <c r="M1017" s="536"/>
      <c r="N1017" s="536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ht="15.75" customHeight="1">
      <c r="A1018" s="536"/>
      <c r="B1018" s="567"/>
      <c r="C1018" s="567"/>
      <c r="D1018" s="536"/>
      <c r="E1018" s="536"/>
      <c r="F1018" s="536"/>
      <c r="G1018" s="539"/>
      <c r="H1018" s="1010"/>
      <c r="I1018" s="539"/>
      <c r="J1018" s="540"/>
      <c r="K1018" s="540"/>
      <c r="L1018" s="540"/>
      <c r="M1018" s="536"/>
      <c r="N1018" s="536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ht="15.75" customHeight="1">
      <c r="A1019" s="536"/>
      <c r="B1019" s="567"/>
      <c r="C1019" s="567"/>
      <c r="D1019" s="536"/>
      <c r="E1019" s="536"/>
      <c r="F1019" s="536"/>
      <c r="G1019" s="539"/>
      <c r="H1019" s="1010"/>
      <c r="I1019" s="539"/>
      <c r="J1019" s="540"/>
      <c r="K1019" s="540"/>
      <c r="L1019" s="540"/>
      <c r="M1019" s="536"/>
      <c r="N1019" s="536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ht="15.75" customHeight="1">
      <c r="A1020" s="536"/>
      <c r="B1020" s="567"/>
      <c r="C1020" s="567"/>
      <c r="D1020" s="536"/>
      <c r="E1020" s="536"/>
      <c r="F1020" s="536"/>
      <c r="G1020" s="539"/>
      <c r="H1020" s="1010"/>
      <c r="I1020" s="539"/>
      <c r="J1020" s="540"/>
      <c r="K1020" s="540"/>
      <c r="L1020" s="540"/>
      <c r="M1020" s="536"/>
      <c r="N1020" s="536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ht="15.75" customHeight="1">
      <c r="A1021" s="536"/>
      <c r="B1021" s="567"/>
      <c r="C1021" s="567"/>
      <c r="D1021" s="536"/>
      <c r="E1021" s="536"/>
      <c r="F1021" s="536"/>
      <c r="G1021" s="539"/>
      <c r="H1021" s="1010"/>
      <c r="I1021" s="539"/>
      <c r="J1021" s="540"/>
      <c r="K1021" s="540"/>
      <c r="L1021" s="540"/>
      <c r="M1021" s="536"/>
      <c r="N1021" s="536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ht="15.75" customHeight="1">
      <c r="A1022" s="536"/>
      <c r="B1022" s="567"/>
      <c r="C1022" s="567"/>
      <c r="D1022" s="536"/>
      <c r="E1022" s="536"/>
      <c r="F1022" s="536"/>
      <c r="G1022" s="539"/>
      <c r="H1022" s="1010"/>
      <c r="I1022" s="539"/>
      <c r="J1022" s="540"/>
      <c r="K1022" s="540"/>
      <c r="L1022" s="540"/>
      <c r="M1022" s="536"/>
      <c r="N1022" s="536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ht="15.75" customHeight="1">
      <c r="A1023" s="536"/>
      <c r="B1023" s="567"/>
      <c r="C1023" s="567"/>
      <c r="D1023" s="536"/>
      <c r="E1023" s="536"/>
      <c r="F1023" s="536"/>
      <c r="G1023" s="539"/>
      <c r="H1023" s="1010"/>
      <c r="I1023" s="539"/>
      <c r="J1023" s="540"/>
      <c r="K1023" s="540"/>
      <c r="L1023" s="540"/>
      <c r="M1023" s="536"/>
      <c r="N1023" s="536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ht="15.75" customHeight="1">
      <c r="A1024" s="536"/>
      <c r="B1024" s="567"/>
      <c r="C1024" s="567"/>
      <c r="D1024" s="536"/>
      <c r="E1024" s="536"/>
      <c r="F1024" s="536"/>
      <c r="G1024" s="539"/>
      <c r="H1024" s="1010"/>
      <c r="I1024" s="539"/>
      <c r="J1024" s="540"/>
      <c r="K1024" s="540"/>
      <c r="L1024" s="540"/>
      <c r="M1024" s="536"/>
      <c r="N1024" s="536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ht="15.75" customHeight="1">
      <c r="A1025" s="536"/>
      <c r="B1025" s="567"/>
      <c r="C1025" s="567"/>
      <c r="D1025" s="536"/>
      <c r="E1025" s="536"/>
      <c r="F1025" s="536"/>
      <c r="G1025" s="539"/>
      <c r="H1025" s="1010"/>
      <c r="I1025" s="539"/>
      <c r="J1025" s="540"/>
      <c r="K1025" s="540"/>
      <c r="L1025" s="540"/>
      <c r="M1025" s="536"/>
      <c r="N1025" s="536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ht="15.75" customHeight="1">
      <c r="A1026" s="536"/>
      <c r="B1026" s="567"/>
      <c r="C1026" s="567"/>
      <c r="D1026" s="536"/>
      <c r="E1026" s="536"/>
      <c r="F1026" s="536"/>
      <c r="G1026" s="539"/>
      <c r="H1026" s="1010"/>
      <c r="I1026" s="539"/>
      <c r="J1026" s="540"/>
      <c r="K1026" s="540"/>
      <c r="L1026" s="540"/>
      <c r="M1026" s="536"/>
      <c r="N1026" s="536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ht="15.75" customHeight="1">
      <c r="A1027" s="536"/>
      <c r="B1027" s="567"/>
      <c r="C1027" s="567"/>
      <c r="D1027" s="536"/>
      <c r="E1027" s="536"/>
      <c r="F1027" s="536"/>
      <c r="G1027" s="539"/>
      <c r="H1027" s="1010"/>
      <c r="I1027" s="539"/>
      <c r="J1027" s="540"/>
      <c r="K1027" s="540"/>
      <c r="L1027" s="540"/>
      <c r="M1027" s="536"/>
      <c r="N1027" s="536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ht="15.75" customHeight="1">
      <c r="A1028" s="536"/>
      <c r="B1028" s="567"/>
      <c r="C1028" s="567"/>
      <c r="D1028" s="536"/>
      <c r="E1028" s="536"/>
      <c r="F1028" s="536"/>
      <c r="G1028" s="539"/>
      <c r="H1028" s="1010"/>
      <c r="I1028" s="539"/>
      <c r="J1028" s="540"/>
      <c r="K1028" s="540"/>
      <c r="L1028" s="540"/>
      <c r="M1028" s="536"/>
      <c r="N1028" s="536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ht="15.75" customHeight="1">
      <c r="A1029" s="536"/>
      <c r="B1029" s="567"/>
      <c r="C1029" s="567"/>
      <c r="D1029" s="536"/>
      <c r="E1029" s="536"/>
      <c r="F1029" s="536"/>
      <c r="G1029" s="539"/>
      <c r="H1029" s="1010"/>
      <c r="I1029" s="539"/>
      <c r="J1029" s="540"/>
      <c r="K1029" s="540"/>
      <c r="L1029" s="540"/>
      <c r="M1029" s="536"/>
      <c r="N1029" s="536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ht="15.75" customHeight="1">
      <c r="A1030" s="536"/>
      <c r="B1030" s="567"/>
      <c r="C1030" s="567"/>
      <c r="D1030" s="536"/>
      <c r="E1030" s="536"/>
      <c r="F1030" s="536"/>
      <c r="G1030" s="539"/>
      <c r="H1030" s="1010"/>
      <c r="I1030" s="539"/>
      <c r="J1030" s="540"/>
      <c r="K1030" s="540"/>
      <c r="L1030" s="540"/>
      <c r="M1030" s="536"/>
      <c r="N1030" s="536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ht="15.75" customHeight="1">
      <c r="A1031" s="536"/>
      <c r="B1031" s="567"/>
      <c r="C1031" s="567"/>
      <c r="D1031" s="536"/>
      <c r="E1031" s="536"/>
      <c r="F1031" s="536"/>
      <c r="G1031" s="539"/>
      <c r="H1031" s="1010"/>
      <c r="I1031" s="539"/>
      <c r="J1031" s="540"/>
      <c r="K1031" s="540"/>
      <c r="L1031" s="540"/>
      <c r="M1031" s="536"/>
      <c r="N1031" s="536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ht="15.75" customHeight="1">
      <c r="A1032" s="536"/>
      <c r="B1032" s="567"/>
      <c r="C1032" s="567"/>
      <c r="D1032" s="536"/>
      <c r="E1032" s="536"/>
      <c r="F1032" s="536"/>
      <c r="G1032" s="539"/>
      <c r="H1032" s="1010"/>
      <c r="I1032" s="539"/>
      <c r="J1032" s="540"/>
      <c r="K1032" s="540"/>
      <c r="L1032" s="540"/>
      <c r="M1032" s="536"/>
      <c r="N1032" s="536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ht="15.75" customHeight="1">
      <c r="A1033" s="536"/>
      <c r="B1033" s="567"/>
      <c r="C1033" s="567"/>
      <c r="D1033" s="536"/>
      <c r="E1033" s="536"/>
      <c r="F1033" s="536"/>
      <c r="G1033" s="539"/>
      <c r="H1033" s="1010"/>
      <c r="I1033" s="539"/>
      <c r="J1033" s="540"/>
      <c r="K1033" s="540"/>
      <c r="L1033" s="540"/>
      <c r="M1033" s="536"/>
      <c r="N1033" s="536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ht="15.75" customHeight="1">
      <c r="A1034" s="536"/>
      <c r="B1034" s="567"/>
      <c r="C1034" s="567"/>
      <c r="D1034" s="536"/>
      <c r="E1034" s="536"/>
      <c r="F1034" s="536"/>
      <c r="G1034" s="539"/>
      <c r="H1034" s="1010"/>
      <c r="I1034" s="539"/>
      <c r="J1034" s="540"/>
      <c r="K1034" s="540"/>
      <c r="L1034" s="540"/>
      <c r="M1034" s="536"/>
      <c r="N1034" s="536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ht="15.75" customHeight="1">
      <c r="A1035" s="536"/>
      <c r="B1035" s="567"/>
      <c r="C1035" s="567"/>
      <c r="D1035" s="536"/>
      <c r="E1035" s="536"/>
      <c r="F1035" s="536"/>
      <c r="G1035" s="539"/>
      <c r="H1035" s="1010"/>
      <c r="I1035" s="539"/>
      <c r="J1035" s="540"/>
      <c r="K1035" s="540"/>
      <c r="L1035" s="540"/>
      <c r="M1035" s="536"/>
      <c r="N1035" s="536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ht="15.75" customHeight="1">
      <c r="A1036" s="536"/>
      <c r="B1036" s="567"/>
      <c r="C1036" s="567"/>
      <c r="D1036" s="536"/>
      <c r="E1036" s="536"/>
      <c r="F1036" s="536"/>
      <c r="G1036" s="539"/>
      <c r="H1036" s="1010"/>
      <c r="I1036" s="539"/>
      <c r="J1036" s="540"/>
      <c r="K1036" s="540"/>
      <c r="L1036" s="540"/>
      <c r="M1036" s="536"/>
      <c r="N1036" s="536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ht="15.75" customHeight="1">
      <c r="A1037" s="536"/>
      <c r="B1037" s="567"/>
      <c r="C1037" s="567"/>
      <c r="D1037" s="536"/>
      <c r="E1037" s="536"/>
      <c r="F1037" s="536"/>
      <c r="G1037" s="539"/>
      <c r="H1037" s="1010"/>
      <c r="I1037" s="539"/>
      <c r="J1037" s="540"/>
      <c r="K1037" s="540"/>
      <c r="L1037" s="540"/>
      <c r="M1037" s="536"/>
      <c r="N1037" s="536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ht="15.75" customHeight="1">
      <c r="A1038" s="536"/>
      <c r="B1038" s="567"/>
      <c r="C1038" s="567"/>
      <c r="D1038" s="536"/>
      <c r="E1038" s="536"/>
      <c r="F1038" s="536"/>
      <c r="G1038" s="539"/>
      <c r="H1038" s="1010"/>
      <c r="I1038" s="539"/>
      <c r="J1038" s="540"/>
      <c r="K1038" s="540"/>
      <c r="L1038" s="540"/>
      <c r="M1038" s="536"/>
      <c r="N1038" s="536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ht="15.75" customHeight="1">
      <c r="A1039" s="536"/>
      <c r="B1039" s="567"/>
      <c r="C1039" s="567"/>
      <c r="D1039" s="536"/>
      <c r="E1039" s="536"/>
      <c r="F1039" s="536"/>
      <c r="G1039" s="539"/>
      <c r="H1039" s="1010"/>
      <c r="I1039" s="539"/>
      <c r="J1039" s="540"/>
      <c r="K1039" s="540"/>
      <c r="L1039" s="540"/>
      <c r="M1039" s="536"/>
      <c r="N1039" s="536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ht="15.75" customHeight="1">
      <c r="A1040" s="536"/>
      <c r="B1040" s="567"/>
      <c r="C1040" s="567"/>
      <c r="D1040" s="536"/>
      <c r="E1040" s="536"/>
      <c r="F1040" s="536"/>
      <c r="G1040" s="539"/>
      <c r="H1040" s="1010"/>
      <c r="I1040" s="539"/>
      <c r="J1040" s="540"/>
      <c r="K1040" s="540"/>
      <c r="L1040" s="540"/>
      <c r="M1040" s="536"/>
      <c r="N1040" s="536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ht="15.75" customHeight="1">
      <c r="A1041" s="536"/>
      <c r="B1041" s="567"/>
      <c r="C1041" s="567"/>
      <c r="D1041" s="536"/>
      <c r="E1041" s="536"/>
      <c r="F1041" s="536"/>
      <c r="G1041" s="539"/>
      <c r="H1041" s="1010"/>
      <c r="I1041" s="539"/>
      <c r="J1041" s="540"/>
      <c r="K1041" s="540"/>
      <c r="L1041" s="540"/>
      <c r="M1041" s="536"/>
      <c r="N1041" s="536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ht="15.75" customHeight="1">
      <c r="A1042" s="536"/>
      <c r="B1042" s="567"/>
      <c r="C1042" s="567"/>
      <c r="D1042" s="536"/>
      <c r="E1042" s="536"/>
      <c r="F1042" s="536"/>
      <c r="G1042" s="539"/>
      <c r="H1042" s="1010"/>
      <c r="I1042" s="539"/>
      <c r="J1042" s="540"/>
      <c r="K1042" s="540"/>
      <c r="L1042" s="540"/>
      <c r="M1042" s="536"/>
      <c r="N1042" s="536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ht="15.75" customHeight="1">
      <c r="A1043" s="536"/>
      <c r="B1043" s="567"/>
      <c r="C1043" s="567"/>
      <c r="D1043" s="536"/>
      <c r="E1043" s="536"/>
      <c r="F1043" s="536"/>
      <c r="G1043" s="539"/>
      <c r="H1043" s="1010"/>
      <c r="I1043" s="539"/>
      <c r="J1043" s="540"/>
      <c r="K1043" s="540"/>
      <c r="L1043" s="540"/>
      <c r="M1043" s="536"/>
      <c r="N1043" s="536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ht="15.75" customHeight="1">
      <c r="A1044" s="536"/>
      <c r="B1044" s="567"/>
      <c r="C1044" s="567"/>
      <c r="D1044" s="536"/>
      <c r="E1044" s="536"/>
      <c r="F1044" s="536"/>
      <c r="G1044" s="539"/>
      <c r="H1044" s="1010"/>
      <c r="I1044" s="539"/>
      <c r="J1044" s="540"/>
      <c r="K1044" s="540"/>
      <c r="L1044" s="540"/>
      <c r="M1044" s="536"/>
      <c r="N1044" s="536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ht="15.75" customHeight="1">
      <c r="A1045" s="536"/>
      <c r="B1045" s="567"/>
      <c r="C1045" s="567"/>
      <c r="D1045" s="536"/>
      <c r="E1045" s="536"/>
      <c r="F1045" s="536"/>
      <c r="G1045" s="539"/>
      <c r="H1045" s="1010"/>
      <c r="I1045" s="539"/>
      <c r="J1045" s="540"/>
      <c r="K1045" s="540"/>
      <c r="L1045" s="540"/>
      <c r="M1045" s="536"/>
      <c r="N1045" s="536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ht="15.75" customHeight="1">
      <c r="A1046" s="536"/>
      <c r="B1046" s="567"/>
      <c r="C1046" s="567"/>
      <c r="D1046" s="536"/>
      <c r="E1046" s="536"/>
      <c r="F1046" s="536"/>
      <c r="G1046" s="539"/>
      <c r="H1046" s="1010"/>
      <c r="I1046" s="539"/>
      <c r="J1046" s="540"/>
      <c r="K1046" s="540"/>
      <c r="L1046" s="540"/>
      <c r="M1046" s="536"/>
      <c r="N1046" s="536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ht="15.75" customHeight="1">
      <c r="A1047" s="536"/>
      <c r="B1047" s="567"/>
      <c r="C1047" s="567"/>
      <c r="D1047" s="536"/>
      <c r="E1047" s="536"/>
      <c r="F1047" s="536"/>
      <c r="G1047" s="539"/>
      <c r="H1047" s="1010"/>
      <c r="I1047" s="539"/>
      <c r="J1047" s="540"/>
      <c r="K1047" s="540"/>
      <c r="L1047" s="540"/>
      <c r="M1047" s="536"/>
      <c r="N1047" s="536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ht="15.75" customHeight="1">
      <c r="A1048" s="536"/>
      <c r="B1048" s="567"/>
      <c r="C1048" s="567"/>
      <c r="D1048" s="536"/>
      <c r="E1048" s="536"/>
      <c r="F1048" s="536"/>
      <c r="G1048" s="539"/>
      <c r="H1048" s="1010"/>
      <c r="I1048" s="539"/>
      <c r="J1048" s="540"/>
      <c r="K1048" s="540"/>
      <c r="L1048" s="540"/>
      <c r="M1048" s="536"/>
      <c r="N1048" s="536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ht="15.75" customHeight="1">
      <c r="A1049" s="536"/>
      <c r="B1049" s="567"/>
      <c r="C1049" s="567"/>
      <c r="D1049" s="536"/>
      <c r="E1049" s="536"/>
      <c r="F1049" s="536"/>
      <c r="G1049" s="539"/>
      <c r="H1049" s="1010"/>
      <c r="I1049" s="539"/>
      <c r="J1049" s="540"/>
      <c r="K1049" s="540"/>
      <c r="L1049" s="540"/>
      <c r="M1049" s="536"/>
      <c r="N1049" s="536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ht="15.75" customHeight="1">
      <c r="A1050" s="536"/>
      <c r="B1050" s="567"/>
      <c r="C1050" s="567"/>
      <c r="D1050" s="536"/>
      <c r="E1050" s="536"/>
      <c r="F1050" s="536"/>
      <c r="G1050" s="539"/>
      <c r="H1050" s="1010"/>
      <c r="I1050" s="539"/>
      <c r="J1050" s="540"/>
      <c r="K1050" s="540"/>
      <c r="L1050" s="540"/>
      <c r="M1050" s="536"/>
      <c r="N1050" s="536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ht="15.75" customHeight="1">
      <c r="A1051" s="536"/>
      <c r="B1051" s="567"/>
      <c r="C1051" s="567"/>
      <c r="D1051" s="536"/>
      <c r="E1051" s="536"/>
      <c r="F1051" s="536"/>
      <c r="G1051" s="539"/>
      <c r="H1051" s="1010"/>
      <c r="I1051" s="539"/>
      <c r="J1051" s="540"/>
      <c r="K1051" s="540"/>
      <c r="L1051" s="540"/>
      <c r="M1051" s="536"/>
      <c r="N1051" s="536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ht="15.75" customHeight="1">
      <c r="A1052" s="536"/>
      <c r="B1052" s="567"/>
      <c r="C1052" s="567"/>
      <c r="D1052" s="536"/>
      <c r="E1052" s="536"/>
      <c r="F1052" s="536"/>
      <c r="G1052" s="539"/>
      <c r="H1052" s="1010"/>
      <c r="I1052" s="539"/>
      <c r="J1052" s="540"/>
      <c r="K1052" s="540"/>
      <c r="L1052" s="540"/>
      <c r="M1052" s="536"/>
      <c r="N1052" s="536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ht="15.75" customHeight="1">
      <c r="A1053" s="536"/>
      <c r="B1053" s="567"/>
      <c r="C1053" s="567"/>
      <c r="D1053" s="536"/>
      <c r="E1053" s="536"/>
      <c r="F1053" s="536"/>
      <c r="G1053" s="539"/>
      <c r="H1053" s="1010"/>
      <c r="I1053" s="539"/>
      <c r="J1053" s="540"/>
      <c r="K1053" s="540"/>
      <c r="L1053" s="540"/>
      <c r="M1053" s="536"/>
      <c r="N1053" s="536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ht="15.75" customHeight="1">
      <c r="A1054" s="536"/>
      <c r="B1054" s="567"/>
      <c r="C1054" s="567"/>
      <c r="D1054" s="536"/>
      <c r="E1054" s="536"/>
      <c r="F1054" s="536"/>
      <c r="G1054" s="539"/>
      <c r="H1054" s="1010"/>
      <c r="I1054" s="539"/>
      <c r="J1054" s="540"/>
      <c r="K1054" s="540"/>
      <c r="L1054" s="540"/>
      <c r="M1054" s="536"/>
      <c r="N1054" s="536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ht="15.75" customHeight="1">
      <c r="A1055" s="536"/>
      <c r="B1055" s="567"/>
      <c r="C1055" s="567"/>
      <c r="D1055" s="536"/>
      <c r="E1055" s="536"/>
      <c r="F1055" s="536"/>
      <c r="G1055" s="539"/>
      <c r="H1055" s="1010"/>
      <c r="I1055" s="539"/>
      <c r="J1055" s="540"/>
      <c r="K1055" s="540"/>
      <c r="L1055" s="540"/>
      <c r="M1055" s="536"/>
      <c r="N1055" s="536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ht="15.75" customHeight="1">
      <c r="A1056" s="536"/>
      <c r="B1056" s="567"/>
      <c r="C1056" s="567"/>
      <c r="D1056" s="536"/>
      <c r="E1056" s="536"/>
      <c r="F1056" s="536"/>
      <c r="G1056" s="539"/>
      <c r="H1056" s="1010"/>
      <c r="I1056" s="539"/>
      <c r="J1056" s="540"/>
      <c r="K1056" s="540"/>
      <c r="L1056" s="540"/>
      <c r="M1056" s="536"/>
      <c r="N1056" s="536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ht="15.75" customHeight="1">
      <c r="A1057" s="536"/>
      <c r="B1057" s="567"/>
      <c r="C1057" s="567"/>
      <c r="D1057" s="536"/>
      <c r="E1057" s="536"/>
      <c r="F1057" s="536"/>
      <c r="G1057" s="539"/>
      <c r="H1057" s="1010"/>
      <c r="I1057" s="539"/>
      <c r="J1057" s="540"/>
      <c r="K1057" s="540"/>
      <c r="L1057" s="540"/>
      <c r="M1057" s="536"/>
      <c r="N1057" s="536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ht="15.75" customHeight="1">
      <c r="A1058" s="536"/>
      <c r="B1058" s="567"/>
      <c r="C1058" s="567"/>
      <c r="D1058" s="536"/>
      <c r="E1058" s="536"/>
      <c r="F1058" s="536"/>
      <c r="G1058" s="539"/>
      <c r="H1058" s="1010"/>
      <c r="I1058" s="539"/>
      <c r="J1058" s="540"/>
      <c r="K1058" s="540"/>
      <c r="L1058" s="540"/>
      <c r="M1058" s="536"/>
      <c r="N1058" s="536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ht="15.75" customHeight="1">
      <c r="A1059" s="536"/>
      <c r="B1059" s="567"/>
      <c r="C1059" s="567"/>
      <c r="D1059" s="536"/>
      <c r="E1059" s="536"/>
      <c r="F1059" s="536"/>
      <c r="G1059" s="539"/>
      <c r="H1059" s="1010"/>
      <c r="I1059" s="539"/>
      <c r="J1059" s="540"/>
      <c r="K1059" s="540"/>
      <c r="L1059" s="540"/>
      <c r="M1059" s="536"/>
      <c r="N1059" s="536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ht="15.75" customHeight="1">
      <c r="A1060" s="536"/>
      <c r="B1060" s="567"/>
      <c r="C1060" s="567"/>
      <c r="D1060" s="536"/>
      <c r="E1060" s="536"/>
      <c r="F1060" s="536"/>
      <c r="G1060" s="539"/>
      <c r="H1060" s="1010"/>
      <c r="I1060" s="539"/>
      <c r="J1060" s="540"/>
      <c r="K1060" s="540"/>
      <c r="L1060" s="540"/>
      <c r="M1060" s="536"/>
      <c r="N1060" s="536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ht="15.75" customHeight="1">
      <c r="A1061" s="536"/>
      <c r="B1061" s="567"/>
      <c r="C1061" s="567"/>
      <c r="D1061" s="536"/>
      <c r="E1061" s="536"/>
      <c r="F1061" s="536"/>
      <c r="G1061" s="539"/>
      <c r="H1061" s="1010"/>
      <c r="I1061" s="539"/>
      <c r="J1061" s="540"/>
      <c r="K1061" s="540"/>
      <c r="L1061" s="540"/>
      <c r="M1061" s="536"/>
      <c r="N1061" s="536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ht="15.75" customHeight="1">
      <c r="A1062" s="536"/>
      <c r="B1062" s="567"/>
      <c r="C1062" s="567"/>
      <c r="D1062" s="536"/>
      <c r="E1062" s="536"/>
      <c r="F1062" s="536"/>
      <c r="G1062" s="539"/>
      <c r="H1062" s="1010"/>
      <c r="I1062" s="539"/>
      <c r="J1062" s="540"/>
      <c r="K1062" s="540"/>
      <c r="L1062" s="540"/>
      <c r="M1062" s="536"/>
      <c r="N1062" s="536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ht="15.75" customHeight="1">
      <c r="A1063" s="536"/>
      <c r="B1063" s="567"/>
      <c r="C1063" s="567"/>
      <c r="D1063" s="536"/>
      <c r="E1063" s="536"/>
      <c r="F1063" s="536"/>
      <c r="G1063" s="539"/>
      <c r="H1063" s="1010"/>
      <c r="I1063" s="539"/>
      <c r="J1063" s="540"/>
      <c r="K1063" s="540"/>
      <c r="L1063" s="540"/>
      <c r="M1063" s="536"/>
      <c r="N1063" s="536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ht="15.75" customHeight="1">
      <c r="A1064" s="536"/>
      <c r="B1064" s="567"/>
      <c r="C1064" s="567"/>
      <c r="D1064" s="536"/>
      <c r="E1064" s="536"/>
      <c r="F1064" s="536"/>
      <c r="G1064" s="539"/>
      <c r="H1064" s="1010"/>
      <c r="I1064" s="539"/>
      <c r="J1064" s="540"/>
      <c r="K1064" s="540"/>
      <c r="L1064" s="540"/>
      <c r="M1064" s="536"/>
      <c r="N1064" s="536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ht="15.75" customHeight="1">
      <c r="A1065" s="536"/>
      <c r="B1065" s="567"/>
      <c r="C1065" s="567"/>
      <c r="D1065" s="536"/>
      <c r="E1065" s="536"/>
      <c r="F1065" s="536"/>
      <c r="G1065" s="539"/>
      <c r="H1065" s="1010"/>
      <c r="I1065" s="539"/>
      <c r="J1065" s="540"/>
      <c r="K1065" s="540"/>
      <c r="L1065" s="540"/>
      <c r="M1065" s="536"/>
      <c r="N1065" s="536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ht="15.75" customHeight="1">
      <c r="A1066" s="536"/>
      <c r="B1066" s="567"/>
      <c r="C1066" s="567"/>
      <c r="D1066" s="536"/>
      <c r="E1066" s="536"/>
      <c r="F1066" s="536"/>
      <c r="G1066" s="539"/>
      <c r="H1066" s="1010"/>
      <c r="I1066" s="539"/>
      <c r="J1066" s="540"/>
      <c r="K1066" s="540"/>
      <c r="L1066" s="540"/>
      <c r="M1066" s="536"/>
      <c r="N1066" s="536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ht="15.75" customHeight="1">
      <c r="A1067" s="536"/>
      <c r="B1067" s="567"/>
      <c r="C1067" s="567"/>
      <c r="D1067" s="536"/>
      <c r="E1067" s="536"/>
      <c r="F1067" s="536"/>
      <c r="G1067" s="539"/>
      <c r="H1067" s="1010"/>
      <c r="I1067" s="539"/>
      <c r="J1067" s="540"/>
      <c r="K1067" s="540"/>
      <c r="L1067" s="540"/>
      <c r="M1067" s="536"/>
      <c r="N1067" s="536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ht="15.75" customHeight="1">
      <c r="A1068" s="536"/>
      <c r="B1068" s="567"/>
      <c r="C1068" s="567"/>
      <c r="D1068" s="536"/>
      <c r="E1068" s="536"/>
      <c r="F1068" s="536"/>
      <c r="G1068" s="539"/>
      <c r="H1068" s="1010"/>
      <c r="I1068" s="539"/>
      <c r="J1068" s="540"/>
      <c r="K1068" s="540"/>
      <c r="L1068" s="540"/>
      <c r="M1068" s="536"/>
      <c r="N1068" s="536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ht="15.75" customHeight="1">
      <c r="A1069" s="536"/>
      <c r="B1069" s="567"/>
      <c r="C1069" s="567"/>
      <c r="D1069" s="536"/>
      <c r="E1069" s="536"/>
      <c r="F1069" s="536"/>
      <c r="G1069" s="539"/>
      <c r="H1069" s="1010"/>
      <c r="I1069" s="539"/>
      <c r="J1069" s="540"/>
      <c r="K1069" s="540"/>
      <c r="L1069" s="540"/>
      <c r="M1069" s="536"/>
      <c r="N1069" s="536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ht="15.75" customHeight="1">
      <c r="A1070" s="536"/>
      <c r="B1070" s="567"/>
      <c r="C1070" s="567"/>
      <c r="D1070" s="536"/>
      <c r="E1070" s="536"/>
      <c r="F1070" s="536"/>
      <c r="G1070" s="539"/>
      <c r="H1070" s="1010"/>
      <c r="I1070" s="539"/>
      <c r="J1070" s="540"/>
      <c r="K1070" s="540"/>
      <c r="L1070" s="540"/>
      <c r="M1070" s="536"/>
      <c r="N1070" s="536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ht="15.75" customHeight="1">
      <c r="A1071" s="536"/>
      <c r="B1071" s="567"/>
      <c r="C1071" s="567"/>
      <c r="D1071" s="536"/>
      <c r="E1071" s="536"/>
      <c r="F1071" s="536"/>
      <c r="G1071" s="539"/>
      <c r="H1071" s="1010"/>
      <c r="I1071" s="539"/>
      <c r="J1071" s="540"/>
      <c r="K1071" s="540"/>
      <c r="L1071" s="540"/>
      <c r="M1071" s="536"/>
      <c r="N1071" s="536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ht="15.75" customHeight="1">
      <c r="A1072" s="536"/>
      <c r="B1072" s="567"/>
      <c r="C1072" s="567"/>
      <c r="D1072" s="536"/>
      <c r="E1072" s="536"/>
      <c r="F1072" s="536"/>
      <c r="G1072" s="539"/>
      <c r="H1072" s="1010"/>
      <c r="I1072" s="539"/>
      <c r="J1072" s="540"/>
      <c r="K1072" s="540"/>
      <c r="L1072" s="540"/>
      <c r="M1072" s="536"/>
      <c r="N1072" s="536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ht="15.75" customHeight="1">
      <c r="A1073" s="536"/>
      <c r="B1073" s="567"/>
      <c r="C1073" s="567"/>
      <c r="D1073" s="536"/>
      <c r="E1073" s="536"/>
      <c r="F1073" s="536"/>
      <c r="G1073" s="539"/>
      <c r="H1073" s="1010"/>
      <c r="I1073" s="539"/>
      <c r="J1073" s="540"/>
      <c r="K1073" s="540"/>
      <c r="L1073" s="540"/>
      <c r="M1073" s="536"/>
      <c r="N1073" s="536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ht="15.75" customHeight="1">
      <c r="A1074" s="536"/>
      <c r="B1074" s="567"/>
      <c r="C1074" s="567"/>
      <c r="D1074" s="536"/>
      <c r="E1074" s="536"/>
      <c r="F1074" s="536"/>
      <c r="G1074" s="539"/>
      <c r="H1074" s="1010"/>
      <c r="I1074" s="539"/>
      <c r="J1074" s="540"/>
      <c r="K1074" s="540"/>
      <c r="L1074" s="540"/>
      <c r="M1074" s="536"/>
      <c r="N1074" s="536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ht="15.75" customHeight="1">
      <c r="A1075" s="536"/>
      <c r="B1075" s="567"/>
      <c r="C1075" s="567"/>
      <c r="D1075" s="536"/>
      <c r="E1075" s="536"/>
      <c r="F1075" s="536"/>
      <c r="G1075" s="539"/>
      <c r="H1075" s="1010"/>
      <c r="I1075" s="539"/>
      <c r="J1075" s="540"/>
      <c r="K1075" s="540"/>
      <c r="L1075" s="540"/>
      <c r="M1075" s="536"/>
      <c r="N1075" s="536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ht="15.75" customHeight="1">
      <c r="A1076" s="536"/>
      <c r="B1076" s="567"/>
      <c r="C1076" s="567"/>
      <c r="D1076" s="536"/>
      <c r="E1076" s="536"/>
      <c r="F1076" s="536"/>
      <c r="G1076" s="539"/>
      <c r="H1076" s="1010"/>
      <c r="I1076" s="539"/>
      <c r="J1076" s="540"/>
      <c r="K1076" s="540"/>
      <c r="L1076" s="540"/>
      <c r="M1076" s="536"/>
      <c r="N1076" s="536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ht="15.75" customHeight="1">
      <c r="A1077" s="536"/>
      <c r="B1077" s="567"/>
      <c r="C1077" s="567"/>
      <c r="D1077" s="536"/>
      <c r="E1077" s="536"/>
      <c r="F1077" s="536"/>
      <c r="G1077" s="539"/>
      <c r="H1077" s="1010"/>
      <c r="I1077" s="539"/>
      <c r="J1077" s="540"/>
      <c r="K1077" s="540"/>
      <c r="L1077" s="540"/>
      <c r="M1077" s="536"/>
      <c r="N1077" s="536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ht="15.75" customHeight="1">
      <c r="A1078" s="536"/>
      <c r="B1078" s="567"/>
      <c r="C1078" s="567"/>
      <c r="D1078" s="536"/>
      <c r="E1078" s="536"/>
      <c r="F1078" s="536"/>
      <c r="G1078" s="539"/>
      <c r="H1078" s="1010"/>
      <c r="I1078" s="539"/>
      <c r="J1078" s="540"/>
      <c r="K1078" s="540"/>
      <c r="L1078" s="540"/>
      <c r="M1078" s="536"/>
      <c r="N1078" s="536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ht="15.75" customHeight="1">
      <c r="A1079" s="536"/>
      <c r="B1079" s="567"/>
      <c r="C1079" s="567"/>
      <c r="D1079" s="536"/>
      <c r="E1079" s="536"/>
      <c r="F1079" s="536"/>
      <c r="G1079" s="539"/>
      <c r="H1079" s="1010"/>
      <c r="I1079" s="539"/>
      <c r="J1079" s="540"/>
      <c r="K1079" s="540"/>
      <c r="L1079" s="540"/>
      <c r="M1079" s="536"/>
      <c r="N1079" s="536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ht="15.75" customHeight="1">
      <c r="A1080" s="536"/>
      <c r="B1080" s="567"/>
      <c r="C1080" s="567"/>
      <c r="D1080" s="536"/>
      <c r="E1080" s="536"/>
      <c r="F1080" s="536"/>
      <c r="G1080" s="539"/>
      <c r="H1080" s="1010"/>
      <c r="I1080" s="539"/>
      <c r="J1080" s="540"/>
      <c r="K1080" s="540"/>
      <c r="L1080" s="540"/>
      <c r="M1080" s="536"/>
      <c r="N1080" s="536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ht="15.75" customHeight="1">
      <c r="A1081" s="536"/>
      <c r="B1081" s="567"/>
      <c r="C1081" s="567"/>
      <c r="D1081" s="536"/>
      <c r="E1081" s="536"/>
      <c r="F1081" s="536"/>
      <c r="G1081" s="539"/>
      <c r="H1081" s="1010"/>
      <c r="I1081" s="539"/>
      <c r="J1081" s="540"/>
      <c r="K1081" s="540"/>
      <c r="L1081" s="540"/>
      <c r="M1081" s="536"/>
      <c r="N1081" s="536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ht="15.75" customHeight="1">
      <c r="A1082" s="536"/>
      <c r="B1082" s="567"/>
      <c r="C1082" s="567"/>
      <c r="D1082" s="536"/>
      <c r="E1082" s="536"/>
      <c r="F1082" s="536"/>
      <c r="G1082" s="539"/>
      <c r="H1082" s="1010"/>
      <c r="I1082" s="539"/>
      <c r="J1082" s="540"/>
      <c r="K1082" s="540"/>
      <c r="L1082" s="540"/>
      <c r="M1082" s="536"/>
      <c r="N1082" s="536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ht="15.75" customHeight="1">
      <c r="A1083" s="536"/>
      <c r="B1083" s="567"/>
      <c r="C1083" s="567"/>
      <c r="D1083" s="536"/>
      <c r="E1083" s="536"/>
      <c r="F1083" s="536"/>
      <c r="G1083" s="539"/>
      <c r="H1083" s="1010"/>
      <c r="I1083" s="539"/>
      <c r="J1083" s="540"/>
      <c r="K1083" s="540"/>
      <c r="L1083" s="540"/>
      <c r="M1083" s="536"/>
      <c r="N1083" s="536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ht="15.75" customHeight="1">
      <c r="A1084" s="536"/>
      <c r="B1084" s="567"/>
      <c r="C1084" s="567"/>
      <c r="D1084" s="536"/>
      <c r="E1084" s="536"/>
      <c r="F1084" s="536"/>
      <c r="G1084" s="539"/>
      <c r="H1084" s="1010"/>
      <c r="I1084" s="539"/>
      <c r="J1084" s="540"/>
      <c r="K1084" s="540"/>
      <c r="L1084" s="540"/>
      <c r="M1084" s="536"/>
      <c r="N1084" s="536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ht="15.75" customHeight="1">
      <c r="A1085" s="536"/>
      <c r="B1085" s="567"/>
      <c r="C1085" s="567"/>
      <c r="D1085" s="536"/>
      <c r="E1085" s="536"/>
      <c r="F1085" s="536"/>
      <c r="G1085" s="539"/>
      <c r="H1085" s="1010"/>
      <c r="I1085" s="539"/>
      <c r="J1085" s="540"/>
      <c r="K1085" s="540"/>
      <c r="L1085" s="540"/>
      <c r="M1085" s="536"/>
      <c r="N1085" s="536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ht="15.75" customHeight="1">
      <c r="A1086" s="536"/>
      <c r="B1086" s="567"/>
      <c r="C1086" s="567"/>
      <c r="D1086" s="536"/>
      <c r="E1086" s="536"/>
      <c r="F1086" s="536"/>
      <c r="G1086" s="539"/>
      <c r="H1086" s="1010"/>
      <c r="I1086" s="539"/>
      <c r="J1086" s="540"/>
      <c r="K1086" s="540"/>
      <c r="L1086" s="540"/>
      <c r="M1086" s="536"/>
      <c r="N1086" s="536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ht="15.75" customHeight="1">
      <c r="A1087" s="536"/>
      <c r="B1087" s="567"/>
      <c r="C1087" s="567"/>
      <c r="D1087" s="536"/>
      <c r="E1087" s="536"/>
      <c r="F1087" s="536"/>
      <c r="G1087" s="539"/>
      <c r="H1087" s="1010"/>
      <c r="I1087" s="539"/>
      <c r="J1087" s="540"/>
      <c r="K1087" s="540"/>
      <c r="L1087" s="540"/>
      <c r="M1087" s="536"/>
      <c r="N1087" s="536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ht="15.75" customHeight="1">
      <c r="A1088" s="536"/>
      <c r="B1088" s="567"/>
      <c r="C1088" s="567"/>
      <c r="D1088" s="536"/>
      <c r="E1088" s="536"/>
      <c r="F1088" s="536"/>
      <c r="G1088" s="539"/>
      <c r="H1088" s="1010"/>
      <c r="I1088" s="539"/>
      <c r="J1088" s="540"/>
      <c r="K1088" s="540"/>
      <c r="L1088" s="540"/>
      <c r="M1088" s="536"/>
      <c r="N1088" s="536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ht="15.75" customHeight="1">
      <c r="A1089" s="536"/>
      <c r="B1089" s="567"/>
      <c r="C1089" s="567"/>
      <c r="D1089" s="536"/>
      <c r="E1089" s="536"/>
      <c r="F1089" s="536"/>
      <c r="G1089" s="539"/>
      <c r="H1089" s="1010"/>
      <c r="I1089" s="539"/>
      <c r="J1089" s="540"/>
      <c r="K1089" s="540"/>
      <c r="L1089" s="540"/>
      <c r="M1089" s="536"/>
      <c r="N1089" s="536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ht="15.75" customHeight="1">
      <c r="A1090" s="536"/>
      <c r="B1090" s="567"/>
      <c r="C1090" s="567"/>
      <c r="D1090" s="536"/>
      <c r="E1090" s="536"/>
      <c r="F1090" s="536"/>
      <c r="G1090" s="539"/>
      <c r="H1090" s="1010"/>
      <c r="I1090" s="539"/>
      <c r="J1090" s="540"/>
      <c r="K1090" s="540"/>
      <c r="L1090" s="540"/>
      <c r="M1090" s="536"/>
      <c r="N1090" s="536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ht="15.75" customHeight="1">
      <c r="A1091" s="536"/>
      <c r="B1091" s="567"/>
      <c r="C1091" s="567"/>
      <c r="D1091" s="536"/>
      <c r="E1091" s="536"/>
      <c r="F1091" s="536"/>
      <c r="G1091" s="539"/>
      <c r="H1091" s="1010"/>
      <c r="I1091" s="539"/>
      <c r="J1091" s="540"/>
      <c r="K1091" s="540"/>
      <c r="L1091" s="540"/>
      <c r="M1091" s="536"/>
      <c r="N1091" s="536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ht="15.75" customHeight="1">
      <c r="A1092" s="536"/>
      <c r="B1092" s="567"/>
      <c r="C1092" s="567"/>
      <c r="D1092" s="536"/>
      <c r="E1092" s="536"/>
      <c r="F1092" s="536"/>
      <c r="G1092" s="539"/>
      <c r="H1092" s="1010"/>
      <c r="I1092" s="539"/>
      <c r="J1092" s="540"/>
      <c r="K1092" s="540"/>
      <c r="L1092" s="540"/>
      <c r="M1092" s="536"/>
      <c r="N1092" s="536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ht="15.75" customHeight="1">
      <c r="A1093" s="536"/>
      <c r="B1093" s="567"/>
      <c r="C1093" s="567"/>
      <c r="D1093" s="536"/>
      <c r="E1093" s="536"/>
      <c r="F1093" s="536"/>
      <c r="G1093" s="539"/>
      <c r="H1093" s="1010"/>
      <c r="I1093" s="539"/>
      <c r="J1093" s="540"/>
      <c r="K1093" s="540"/>
      <c r="L1093" s="540"/>
      <c r="M1093" s="536"/>
      <c r="N1093" s="536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ht="15.75" customHeight="1">
      <c r="A1094" s="536"/>
      <c r="B1094" s="567"/>
      <c r="C1094" s="567"/>
      <c r="D1094" s="536"/>
      <c r="E1094" s="536"/>
      <c r="F1094" s="536"/>
      <c r="G1094" s="539"/>
      <c r="H1094" s="1010"/>
      <c r="I1094" s="539"/>
      <c r="J1094" s="540"/>
      <c r="K1094" s="540"/>
      <c r="L1094" s="540"/>
      <c r="M1094" s="536"/>
      <c r="N1094" s="536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ht="15.75" customHeight="1">
      <c r="A1095" s="536"/>
      <c r="B1095" s="567"/>
      <c r="C1095" s="567"/>
      <c r="D1095" s="536"/>
      <c r="E1095" s="536"/>
      <c r="F1095" s="536"/>
      <c r="G1095" s="539"/>
      <c r="H1095" s="1010"/>
      <c r="I1095" s="539"/>
      <c r="J1095" s="540"/>
      <c r="K1095" s="540"/>
      <c r="L1095" s="540"/>
      <c r="M1095" s="536"/>
      <c r="N1095" s="536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ht="15.75" customHeight="1">
      <c r="A1096" s="536"/>
      <c r="B1096" s="567"/>
      <c r="C1096" s="567"/>
      <c r="D1096" s="536"/>
      <c r="E1096" s="536"/>
      <c r="F1096" s="536"/>
      <c r="G1096" s="539"/>
      <c r="H1096" s="1010"/>
      <c r="I1096" s="539"/>
      <c r="J1096" s="540"/>
      <c r="K1096" s="540"/>
      <c r="L1096" s="540"/>
      <c r="M1096" s="536"/>
      <c r="N1096" s="536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ht="15.75" customHeight="1">
      <c r="A1097" s="536"/>
      <c r="B1097" s="567"/>
      <c r="C1097" s="567"/>
      <c r="D1097" s="536"/>
      <c r="E1097" s="536"/>
      <c r="F1097" s="536"/>
      <c r="G1097" s="539"/>
      <c r="H1097" s="1010"/>
      <c r="I1097" s="539"/>
      <c r="J1097" s="540"/>
      <c r="K1097" s="540"/>
      <c r="L1097" s="540"/>
      <c r="M1097" s="536"/>
      <c r="N1097" s="536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ht="15.75" customHeight="1">
      <c r="A1098" s="536"/>
      <c r="B1098" s="567"/>
      <c r="C1098" s="567"/>
      <c r="D1098" s="536"/>
      <c r="E1098" s="536"/>
      <c r="F1098" s="536"/>
      <c r="G1098" s="539"/>
      <c r="H1098" s="1010"/>
      <c r="I1098" s="539"/>
      <c r="J1098" s="540"/>
      <c r="K1098" s="540"/>
      <c r="L1098" s="540"/>
      <c r="M1098" s="536"/>
      <c r="N1098" s="536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ht="15.75" customHeight="1">
      <c r="A1099" s="536"/>
      <c r="B1099" s="567"/>
      <c r="C1099" s="567"/>
      <c r="D1099" s="536"/>
      <c r="E1099" s="536"/>
      <c r="F1099" s="536"/>
      <c r="G1099" s="539"/>
      <c r="H1099" s="1010"/>
      <c r="I1099" s="539"/>
      <c r="J1099" s="540"/>
      <c r="K1099" s="540"/>
      <c r="L1099" s="540"/>
      <c r="M1099" s="536"/>
      <c r="N1099" s="536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ht="15.75" customHeight="1">
      <c r="A1100" s="536"/>
      <c r="B1100" s="567"/>
      <c r="C1100" s="567"/>
      <c r="D1100" s="536"/>
      <c r="E1100" s="536"/>
      <c r="F1100" s="536"/>
      <c r="G1100" s="539"/>
      <c r="H1100" s="1010"/>
      <c r="I1100" s="539"/>
      <c r="J1100" s="540"/>
      <c r="K1100" s="540"/>
      <c r="L1100" s="540"/>
      <c r="M1100" s="536"/>
      <c r="N1100" s="536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ht="15.75" customHeight="1">
      <c r="A1101" s="536"/>
      <c r="B1101" s="567"/>
      <c r="C1101" s="567"/>
      <c r="D1101" s="536"/>
      <c r="E1101" s="536"/>
      <c r="F1101" s="536"/>
      <c r="G1101" s="539"/>
      <c r="H1101" s="1010"/>
      <c r="I1101" s="539"/>
      <c r="J1101" s="540"/>
      <c r="K1101" s="540"/>
      <c r="L1101" s="540"/>
      <c r="M1101" s="536"/>
      <c r="N1101" s="536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ht="15.75" customHeight="1">
      <c r="A1102" s="536"/>
      <c r="B1102" s="567"/>
      <c r="C1102" s="567"/>
      <c r="D1102" s="536"/>
      <c r="E1102" s="536"/>
      <c r="F1102" s="536"/>
      <c r="G1102" s="539"/>
      <c r="H1102" s="1010"/>
      <c r="I1102" s="539"/>
      <c r="J1102" s="540"/>
      <c r="K1102" s="540"/>
      <c r="L1102" s="540"/>
      <c r="M1102" s="536"/>
      <c r="N1102" s="536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ht="15.75" customHeight="1">
      <c r="A1103" s="536"/>
      <c r="B1103" s="567"/>
      <c r="C1103" s="567"/>
      <c r="D1103" s="536"/>
      <c r="E1103" s="536"/>
      <c r="F1103" s="536"/>
      <c r="G1103" s="539"/>
      <c r="H1103" s="1010"/>
      <c r="I1103" s="539"/>
      <c r="J1103" s="540"/>
      <c r="K1103" s="540"/>
      <c r="L1103" s="540"/>
      <c r="M1103" s="536"/>
      <c r="N1103" s="536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ht="15.75" customHeight="1">
      <c r="A1104" s="536"/>
      <c r="B1104" s="567"/>
      <c r="C1104" s="567"/>
      <c r="D1104" s="536"/>
      <c r="E1104" s="536"/>
      <c r="F1104" s="536"/>
      <c r="G1104" s="539"/>
      <c r="H1104" s="1010"/>
      <c r="I1104" s="539"/>
      <c r="J1104" s="540"/>
      <c r="K1104" s="540"/>
      <c r="L1104" s="540"/>
      <c r="M1104" s="536"/>
      <c r="N1104" s="536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ht="15.75" customHeight="1">
      <c r="A1105" s="536"/>
      <c r="B1105" s="567"/>
      <c r="C1105" s="567"/>
      <c r="D1105" s="536"/>
      <c r="E1105" s="536"/>
      <c r="F1105" s="536"/>
      <c r="G1105" s="539"/>
      <c r="H1105" s="1010"/>
      <c r="I1105" s="539"/>
      <c r="J1105" s="540"/>
      <c r="K1105" s="540"/>
      <c r="L1105" s="540"/>
      <c r="M1105" s="536"/>
      <c r="N1105" s="536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ht="15.75" customHeight="1">
      <c r="A1106" s="536"/>
      <c r="B1106" s="567"/>
      <c r="C1106" s="567"/>
      <c r="D1106" s="536"/>
      <c r="E1106" s="536"/>
      <c r="F1106" s="536"/>
      <c r="G1106" s="539"/>
      <c r="H1106" s="1010"/>
      <c r="I1106" s="539"/>
      <c r="J1106" s="540"/>
      <c r="K1106" s="540"/>
      <c r="L1106" s="540"/>
      <c r="M1106" s="536"/>
      <c r="N1106" s="536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ht="15.75" customHeight="1">
      <c r="A1107" s="536"/>
      <c r="B1107" s="567"/>
      <c r="C1107" s="567"/>
      <c r="D1107" s="536"/>
      <c r="E1107" s="536"/>
      <c r="F1107" s="536"/>
      <c r="G1107" s="539"/>
      <c r="H1107" s="1010"/>
      <c r="I1107" s="539"/>
      <c r="J1107" s="540"/>
      <c r="K1107" s="540"/>
      <c r="L1107" s="540"/>
      <c r="M1107" s="536"/>
      <c r="N1107" s="536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ht="15.75" customHeight="1">
      <c r="A1108" s="536"/>
      <c r="B1108" s="567"/>
      <c r="C1108" s="567"/>
      <c r="D1108" s="536"/>
      <c r="E1108" s="536"/>
      <c r="F1108" s="536"/>
      <c r="G1108" s="539"/>
      <c r="H1108" s="1010"/>
      <c r="I1108" s="539"/>
      <c r="J1108" s="540"/>
      <c r="K1108" s="540"/>
      <c r="L1108" s="540"/>
      <c r="M1108" s="536"/>
      <c r="N1108" s="536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ht="15.75" customHeight="1">
      <c r="A1109" s="536"/>
      <c r="B1109" s="567"/>
      <c r="C1109" s="567"/>
      <c r="D1109" s="536"/>
      <c r="E1109" s="536"/>
      <c r="F1109" s="536"/>
      <c r="G1109" s="539"/>
      <c r="H1109" s="1010"/>
      <c r="I1109" s="539"/>
      <c r="J1109" s="540"/>
      <c r="K1109" s="540"/>
      <c r="L1109" s="540"/>
      <c r="M1109" s="536"/>
      <c r="N1109" s="536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ht="15.75" customHeight="1">
      <c r="A1110" s="536"/>
      <c r="B1110" s="567"/>
      <c r="C1110" s="567"/>
      <c r="D1110" s="536"/>
      <c r="E1110" s="536"/>
      <c r="F1110" s="536"/>
      <c r="G1110" s="539"/>
      <c r="H1110" s="1010"/>
      <c r="I1110" s="539"/>
      <c r="J1110" s="540"/>
      <c r="K1110" s="540"/>
      <c r="L1110" s="540"/>
      <c r="M1110" s="536"/>
      <c r="N1110" s="536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ht="15.75" customHeight="1">
      <c r="A1111" s="536"/>
      <c r="B1111" s="567"/>
      <c r="C1111" s="567"/>
      <c r="D1111" s="536"/>
      <c r="E1111" s="536"/>
      <c r="F1111" s="536"/>
      <c r="G1111" s="539"/>
      <c r="H1111" s="1010"/>
      <c r="I1111" s="539"/>
      <c r="J1111" s="540"/>
      <c r="K1111" s="540"/>
      <c r="L1111" s="540"/>
      <c r="M1111" s="536"/>
      <c r="N1111" s="536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ht="15.75" customHeight="1">
      <c r="A1112" s="536"/>
      <c r="B1112" s="567"/>
      <c r="C1112" s="567"/>
      <c r="D1112" s="536"/>
      <c r="E1112" s="536"/>
      <c r="F1112" s="536"/>
      <c r="G1112" s="539"/>
      <c r="H1112" s="1010"/>
      <c r="I1112" s="539"/>
      <c r="J1112" s="540"/>
      <c r="K1112" s="540"/>
      <c r="L1112" s="540"/>
      <c r="M1112" s="536"/>
      <c r="N1112" s="536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ht="15.75" customHeight="1">
      <c r="A1113" s="536"/>
      <c r="B1113" s="567"/>
      <c r="C1113" s="567"/>
      <c r="D1113" s="536"/>
      <c r="E1113" s="536"/>
      <c r="F1113" s="536"/>
      <c r="G1113" s="539"/>
      <c r="H1113" s="1010"/>
      <c r="I1113" s="539"/>
      <c r="J1113" s="540"/>
      <c r="K1113" s="540"/>
      <c r="L1113" s="540"/>
      <c r="M1113" s="536"/>
      <c r="N1113" s="536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ht="15.75" customHeight="1">
      <c r="A1114" s="536"/>
      <c r="B1114" s="567"/>
      <c r="C1114" s="567"/>
      <c r="D1114" s="536"/>
      <c r="E1114" s="536"/>
      <c r="F1114" s="536"/>
      <c r="G1114" s="539"/>
      <c r="H1114" s="1010"/>
      <c r="I1114" s="539"/>
      <c r="J1114" s="540"/>
      <c r="K1114" s="540"/>
      <c r="L1114" s="540"/>
      <c r="M1114" s="536"/>
      <c r="N1114" s="536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ht="15.75" customHeight="1">
      <c r="A1115" s="536"/>
      <c r="B1115" s="567"/>
      <c r="C1115" s="567"/>
      <c r="D1115" s="536"/>
      <c r="E1115" s="536"/>
      <c r="F1115" s="536"/>
      <c r="G1115" s="539"/>
      <c r="H1115" s="1010"/>
      <c r="I1115" s="539"/>
      <c r="J1115" s="540"/>
      <c r="K1115" s="540"/>
      <c r="L1115" s="540"/>
      <c r="M1115" s="536"/>
      <c r="N1115" s="536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ht="15.75" customHeight="1">
      <c r="A1116" s="536"/>
      <c r="B1116" s="567"/>
      <c r="C1116" s="567"/>
      <c r="D1116" s="536"/>
      <c r="E1116" s="536"/>
      <c r="F1116" s="536"/>
      <c r="G1116" s="539"/>
      <c r="H1116" s="1010"/>
      <c r="I1116" s="539"/>
      <c r="J1116" s="540"/>
      <c r="K1116" s="540"/>
      <c r="L1116" s="540"/>
      <c r="M1116" s="536"/>
      <c r="N1116" s="536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ht="15.75" customHeight="1">
      <c r="A1117" s="536"/>
      <c r="B1117" s="567"/>
      <c r="C1117" s="567"/>
      <c r="D1117" s="536"/>
      <c r="E1117" s="536"/>
      <c r="F1117" s="536"/>
      <c r="G1117" s="539"/>
      <c r="H1117" s="1010"/>
      <c r="I1117" s="539"/>
      <c r="J1117" s="540"/>
      <c r="K1117" s="540"/>
      <c r="L1117" s="540"/>
      <c r="M1117" s="536"/>
      <c r="N1117" s="536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ht="15.75" customHeight="1">
      <c r="A1118" s="536"/>
      <c r="B1118" s="567"/>
      <c r="C1118" s="567"/>
      <c r="D1118" s="536"/>
      <c r="E1118" s="536"/>
      <c r="F1118" s="536"/>
      <c r="G1118" s="539"/>
      <c r="H1118" s="1010"/>
      <c r="I1118" s="539"/>
      <c r="J1118" s="540"/>
      <c r="K1118" s="540"/>
      <c r="L1118" s="540"/>
      <c r="M1118" s="536"/>
      <c r="N1118" s="536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ht="15.75" customHeight="1">
      <c r="A1119" s="536"/>
      <c r="B1119" s="567"/>
      <c r="C1119" s="567"/>
      <c r="D1119" s="536"/>
      <c r="E1119" s="536"/>
      <c r="F1119" s="536"/>
      <c r="G1119" s="539"/>
      <c r="H1119" s="1010"/>
      <c r="I1119" s="539"/>
      <c r="J1119" s="540"/>
      <c r="K1119" s="540"/>
      <c r="L1119" s="540"/>
      <c r="M1119" s="536"/>
      <c r="N1119" s="536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ht="15.75" customHeight="1">
      <c r="A1120" s="536"/>
      <c r="B1120" s="567"/>
      <c r="C1120" s="567"/>
      <c r="D1120" s="536"/>
      <c r="E1120" s="536"/>
      <c r="F1120" s="536"/>
      <c r="G1120" s="539"/>
      <c r="H1120" s="1010"/>
      <c r="I1120" s="539"/>
      <c r="J1120" s="540"/>
      <c r="K1120" s="540"/>
      <c r="L1120" s="540"/>
      <c r="M1120" s="536"/>
      <c r="N1120" s="536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ht="15.75" customHeight="1">
      <c r="A1121" s="536"/>
      <c r="B1121" s="567"/>
      <c r="C1121" s="567"/>
      <c r="D1121" s="536"/>
      <c r="E1121" s="536"/>
      <c r="F1121" s="536"/>
      <c r="G1121" s="539"/>
      <c r="H1121" s="1010"/>
      <c r="I1121" s="539"/>
      <c r="J1121" s="540"/>
      <c r="K1121" s="540"/>
      <c r="L1121" s="540"/>
      <c r="M1121" s="536"/>
      <c r="N1121" s="536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ht="15.75" customHeight="1">
      <c r="A1122" s="536"/>
      <c r="B1122" s="567"/>
      <c r="C1122" s="567"/>
      <c r="D1122" s="536"/>
      <c r="E1122" s="536"/>
      <c r="F1122" s="536"/>
      <c r="G1122" s="539"/>
      <c r="H1122" s="1010"/>
      <c r="I1122" s="539"/>
      <c r="J1122" s="540"/>
      <c r="K1122" s="540"/>
      <c r="L1122" s="540"/>
      <c r="M1122" s="536"/>
      <c r="N1122" s="536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ht="15.75" customHeight="1">
      <c r="A1123" s="536"/>
      <c r="B1123" s="567"/>
      <c r="C1123" s="567"/>
      <c r="D1123" s="536"/>
      <c r="E1123" s="536"/>
      <c r="F1123" s="536"/>
      <c r="G1123" s="539"/>
      <c r="H1123" s="1010"/>
      <c r="I1123" s="539"/>
      <c r="J1123" s="540"/>
      <c r="K1123" s="540"/>
      <c r="L1123" s="540"/>
      <c r="M1123" s="536"/>
      <c r="N1123" s="536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ht="15.75" customHeight="1">
      <c r="A1124" s="536"/>
      <c r="B1124" s="567"/>
      <c r="C1124" s="567"/>
      <c r="D1124" s="536"/>
      <c r="E1124" s="536"/>
      <c r="F1124" s="536"/>
      <c r="G1124" s="539"/>
      <c r="H1124" s="1010"/>
      <c r="I1124" s="539"/>
      <c r="J1124" s="540"/>
      <c r="K1124" s="540"/>
      <c r="L1124" s="540"/>
      <c r="M1124" s="536"/>
      <c r="N1124" s="536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ht="15.75" customHeight="1">
      <c r="A1125" s="536"/>
      <c r="B1125" s="567"/>
      <c r="C1125" s="567"/>
      <c r="D1125" s="536"/>
      <c r="E1125" s="536"/>
      <c r="F1125" s="536"/>
      <c r="G1125" s="539"/>
      <c r="H1125" s="1010"/>
      <c r="I1125" s="539"/>
      <c r="J1125" s="540"/>
      <c r="K1125" s="540"/>
      <c r="L1125" s="540"/>
      <c r="M1125" s="536"/>
      <c r="N1125" s="536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ht="15.75" customHeight="1">
      <c r="A1126" s="536"/>
      <c r="B1126" s="567"/>
      <c r="C1126" s="567"/>
      <c r="D1126" s="536"/>
      <c r="E1126" s="536"/>
      <c r="F1126" s="536"/>
      <c r="G1126" s="539"/>
      <c r="H1126" s="1010"/>
      <c r="I1126" s="539"/>
      <c r="J1126" s="540"/>
      <c r="K1126" s="540"/>
      <c r="L1126" s="540"/>
      <c r="M1126" s="536"/>
      <c r="N1126" s="536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ht="15.75" customHeight="1">
      <c r="A1127" s="536"/>
      <c r="B1127" s="567"/>
      <c r="C1127" s="567"/>
      <c r="D1127" s="536"/>
      <c r="E1127" s="536"/>
      <c r="F1127" s="536"/>
      <c r="G1127" s="539"/>
      <c r="H1127" s="1010"/>
      <c r="I1127" s="539"/>
      <c r="J1127" s="540"/>
      <c r="K1127" s="540"/>
      <c r="L1127" s="540"/>
      <c r="M1127" s="536"/>
      <c r="N1127" s="536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ht="15.75" customHeight="1">
      <c r="A1128" s="536"/>
      <c r="B1128" s="567"/>
      <c r="C1128" s="567"/>
      <c r="D1128" s="536"/>
      <c r="E1128" s="536"/>
      <c r="F1128" s="536"/>
      <c r="G1128" s="539"/>
      <c r="H1128" s="1010"/>
      <c r="I1128" s="539"/>
      <c r="J1128" s="540"/>
      <c r="K1128" s="540"/>
      <c r="L1128" s="540"/>
      <c r="M1128" s="536"/>
      <c r="N1128" s="536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ht="15.75" customHeight="1">
      <c r="A1129" s="536"/>
      <c r="B1129" s="567"/>
      <c r="C1129" s="567"/>
      <c r="D1129" s="536"/>
      <c r="E1129" s="536"/>
      <c r="F1129" s="536"/>
      <c r="G1129" s="539"/>
      <c r="H1129" s="1010"/>
      <c r="I1129" s="539"/>
      <c r="J1129" s="540"/>
      <c r="K1129" s="540"/>
      <c r="L1129" s="540"/>
      <c r="M1129" s="536"/>
      <c r="N1129" s="536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ht="15.75" customHeight="1">
      <c r="A1130" s="536"/>
      <c r="B1130" s="567"/>
      <c r="C1130" s="567"/>
      <c r="D1130" s="536"/>
      <c r="E1130" s="536"/>
      <c r="F1130" s="536"/>
      <c r="G1130" s="539"/>
      <c r="H1130" s="1010"/>
      <c r="I1130" s="539"/>
      <c r="J1130" s="540"/>
      <c r="K1130" s="540"/>
      <c r="L1130" s="540"/>
      <c r="M1130" s="536"/>
      <c r="N1130" s="536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ht="15.75" customHeight="1">
      <c r="A1131" s="536"/>
      <c r="B1131" s="567"/>
      <c r="C1131" s="567"/>
      <c r="D1131" s="536"/>
      <c r="E1131" s="536"/>
      <c r="F1131" s="536"/>
      <c r="G1131" s="539"/>
      <c r="H1131" s="1010"/>
      <c r="I1131" s="539"/>
      <c r="J1131" s="540"/>
      <c r="K1131" s="540"/>
      <c r="L1131" s="540"/>
      <c r="M1131" s="536"/>
      <c r="N1131" s="536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ht="15.75" customHeight="1">
      <c r="A1132" s="536"/>
      <c r="B1132" s="567"/>
      <c r="C1132" s="567"/>
      <c r="D1132" s="536"/>
      <c r="E1132" s="536"/>
      <c r="F1132" s="536"/>
      <c r="G1132" s="539"/>
      <c r="H1132" s="1010"/>
      <c r="I1132" s="539"/>
      <c r="J1132" s="540"/>
      <c r="K1132" s="540"/>
      <c r="L1132" s="540"/>
      <c r="M1132" s="536"/>
      <c r="N1132" s="536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ht="15.75" customHeight="1">
      <c r="A1133" s="536"/>
      <c r="B1133" s="567"/>
      <c r="C1133" s="567"/>
      <c r="D1133" s="536"/>
      <c r="E1133" s="536"/>
      <c r="F1133" s="536"/>
      <c r="G1133" s="539"/>
      <c r="H1133" s="1010"/>
      <c r="I1133" s="539"/>
      <c r="J1133" s="540"/>
      <c r="K1133" s="540"/>
      <c r="L1133" s="540"/>
      <c r="M1133" s="536"/>
      <c r="N1133" s="536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ht="15.75" customHeight="1">
      <c r="A1134" s="536"/>
      <c r="B1134" s="567"/>
      <c r="C1134" s="567"/>
      <c r="D1134" s="536"/>
      <c r="E1134" s="536"/>
      <c r="F1134" s="536"/>
      <c r="G1134" s="539"/>
      <c r="H1134" s="1010"/>
      <c r="I1134" s="539"/>
      <c r="J1134" s="540"/>
      <c r="K1134" s="540"/>
      <c r="L1134" s="540"/>
      <c r="M1134" s="536"/>
      <c r="N1134" s="536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ht="15.75" customHeight="1">
      <c r="A1135" s="536"/>
      <c r="B1135" s="567"/>
      <c r="C1135" s="567"/>
      <c r="D1135" s="536"/>
      <c r="E1135" s="536"/>
      <c r="F1135" s="536"/>
      <c r="G1135" s="539"/>
      <c r="H1135" s="1010"/>
      <c r="I1135" s="539"/>
      <c r="J1135" s="540"/>
      <c r="K1135" s="540"/>
      <c r="L1135" s="540"/>
      <c r="M1135" s="536"/>
      <c r="N1135" s="536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ht="15.75" customHeight="1">
      <c r="A1136" s="536"/>
      <c r="B1136" s="567"/>
      <c r="C1136" s="567"/>
      <c r="D1136" s="536"/>
      <c r="E1136" s="536"/>
      <c r="F1136" s="536"/>
      <c r="G1136" s="539"/>
      <c r="H1136" s="1010"/>
      <c r="I1136" s="539"/>
      <c r="J1136" s="540"/>
      <c r="K1136" s="540"/>
      <c r="L1136" s="540"/>
      <c r="M1136" s="536"/>
      <c r="N1136" s="536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ht="15.75" customHeight="1">
      <c r="A1137" s="536"/>
      <c r="B1137" s="567"/>
      <c r="C1137" s="567"/>
      <c r="D1137" s="536"/>
      <c r="E1137" s="536"/>
      <c r="F1137" s="536"/>
      <c r="G1137" s="539"/>
      <c r="H1137" s="1010"/>
      <c r="I1137" s="539"/>
      <c r="J1137" s="540"/>
      <c r="K1137" s="540"/>
      <c r="L1137" s="540"/>
      <c r="M1137" s="536"/>
      <c r="N1137" s="536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ht="15.75" customHeight="1">
      <c r="A1138" s="536"/>
      <c r="B1138" s="567"/>
      <c r="C1138" s="567"/>
      <c r="D1138" s="536"/>
      <c r="E1138" s="536"/>
      <c r="F1138" s="536"/>
      <c r="G1138" s="539"/>
      <c r="H1138" s="1010"/>
      <c r="I1138" s="539"/>
      <c r="J1138" s="540"/>
      <c r="K1138" s="540"/>
      <c r="L1138" s="540"/>
      <c r="M1138" s="536"/>
      <c r="N1138" s="536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ht="15.75" customHeight="1">
      <c r="A1139" s="536"/>
      <c r="B1139" s="567"/>
      <c r="C1139" s="567"/>
      <c r="D1139" s="536"/>
      <c r="E1139" s="536"/>
      <c r="F1139" s="536"/>
      <c r="G1139" s="539"/>
      <c r="H1139" s="1010"/>
      <c r="I1139" s="539"/>
      <c r="J1139" s="540"/>
      <c r="K1139" s="540"/>
      <c r="L1139" s="540"/>
      <c r="M1139" s="536"/>
      <c r="N1139" s="536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ht="15.75" customHeight="1">
      <c r="A1140" s="536"/>
      <c r="B1140" s="567"/>
      <c r="C1140" s="567"/>
      <c r="D1140" s="536"/>
      <c r="E1140" s="536"/>
      <c r="F1140" s="536"/>
      <c r="G1140" s="539"/>
      <c r="H1140" s="1010"/>
      <c r="I1140" s="539"/>
      <c r="J1140" s="540"/>
      <c r="K1140" s="540"/>
      <c r="L1140" s="540"/>
      <c r="M1140" s="536"/>
      <c r="N1140" s="536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ht="15.75" customHeight="1">
      <c r="A1141" s="536"/>
      <c r="B1141" s="567"/>
      <c r="C1141" s="567"/>
      <c r="D1141" s="536"/>
      <c r="E1141" s="536"/>
      <c r="F1141" s="536"/>
      <c r="G1141" s="539"/>
      <c r="H1141" s="1010"/>
      <c r="I1141" s="539"/>
      <c r="J1141" s="540"/>
      <c r="K1141" s="540"/>
      <c r="L1141" s="540"/>
      <c r="M1141" s="536"/>
      <c r="N1141" s="536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ht="15.75" customHeight="1">
      <c r="A1142" s="536"/>
      <c r="B1142" s="567"/>
      <c r="C1142" s="567"/>
      <c r="D1142" s="536"/>
      <c r="E1142" s="536"/>
      <c r="F1142" s="536"/>
      <c r="G1142" s="539"/>
      <c r="H1142" s="1010"/>
      <c r="I1142" s="539"/>
      <c r="J1142" s="540"/>
      <c r="K1142" s="540"/>
      <c r="L1142" s="540"/>
      <c r="M1142" s="536"/>
      <c r="N1142" s="536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ht="15.75" customHeight="1">
      <c r="A1143" s="536"/>
      <c r="B1143" s="567"/>
      <c r="C1143" s="567"/>
      <c r="D1143" s="536"/>
      <c r="E1143" s="536"/>
      <c r="F1143" s="536"/>
      <c r="G1143" s="539"/>
      <c r="H1143" s="1010"/>
      <c r="I1143" s="539"/>
      <c r="J1143" s="540"/>
      <c r="K1143" s="540"/>
      <c r="L1143" s="540"/>
      <c r="M1143" s="536"/>
      <c r="N1143" s="536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ht="15.75" customHeight="1">
      <c r="A1144" s="536"/>
      <c r="B1144" s="567"/>
      <c r="C1144" s="567"/>
      <c r="D1144" s="536"/>
      <c r="E1144" s="536"/>
      <c r="F1144" s="536"/>
      <c r="G1144" s="539"/>
      <c r="H1144" s="1010"/>
      <c r="I1144" s="539"/>
      <c r="J1144" s="540"/>
      <c r="K1144" s="540"/>
      <c r="L1144" s="540"/>
      <c r="M1144" s="536"/>
      <c r="N1144" s="536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ht="15.75" customHeight="1">
      <c r="A1145" s="536"/>
      <c r="B1145" s="567"/>
      <c r="C1145" s="567"/>
      <c r="D1145" s="536"/>
      <c r="E1145" s="536"/>
      <c r="F1145" s="536"/>
      <c r="G1145" s="539"/>
      <c r="H1145" s="1010"/>
      <c r="I1145" s="539"/>
      <c r="J1145" s="540"/>
      <c r="K1145" s="540"/>
      <c r="L1145" s="540"/>
      <c r="M1145" s="536"/>
      <c r="N1145" s="536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ht="15.75" customHeight="1">
      <c r="A1146" s="536"/>
      <c r="B1146" s="567"/>
      <c r="C1146" s="567"/>
      <c r="D1146" s="536"/>
      <c r="E1146" s="536"/>
      <c r="F1146" s="536"/>
      <c r="G1146" s="539"/>
      <c r="H1146" s="1010"/>
      <c r="I1146" s="539"/>
      <c r="J1146" s="540"/>
      <c r="K1146" s="540"/>
      <c r="L1146" s="540"/>
      <c r="M1146" s="536"/>
      <c r="N1146" s="536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ht="15.75" customHeight="1">
      <c r="A1147" s="536"/>
      <c r="B1147" s="567"/>
      <c r="C1147" s="567"/>
      <c r="D1147" s="536"/>
      <c r="E1147" s="536"/>
      <c r="F1147" s="536"/>
      <c r="G1147" s="539"/>
      <c r="H1147" s="1010"/>
      <c r="I1147" s="539"/>
      <c r="J1147" s="540"/>
      <c r="K1147" s="540"/>
      <c r="L1147" s="540"/>
      <c r="M1147" s="536"/>
      <c r="N1147" s="536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ht="15.75" customHeight="1">
      <c r="A1148" s="536"/>
      <c r="B1148" s="567"/>
      <c r="C1148" s="567"/>
      <c r="D1148" s="536"/>
      <c r="E1148" s="536"/>
      <c r="F1148" s="536"/>
      <c r="G1148" s="539"/>
      <c r="H1148" s="1010"/>
      <c r="I1148" s="539"/>
      <c r="J1148" s="540"/>
      <c r="K1148" s="540"/>
      <c r="L1148" s="540"/>
      <c r="M1148" s="536"/>
      <c r="N1148" s="536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ht="15.75" customHeight="1">
      <c r="A1149" s="536"/>
      <c r="B1149" s="567"/>
      <c r="C1149" s="567"/>
      <c r="D1149" s="536"/>
      <c r="E1149" s="536"/>
      <c r="F1149" s="536"/>
      <c r="G1149" s="539"/>
      <c r="H1149" s="1010"/>
      <c r="I1149" s="539"/>
      <c r="J1149" s="540"/>
      <c r="K1149" s="540"/>
      <c r="L1149" s="540"/>
      <c r="M1149" s="536"/>
      <c r="N1149" s="536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ht="15.75" customHeight="1">
      <c r="A1150" s="536"/>
      <c r="B1150" s="567"/>
      <c r="C1150" s="567"/>
      <c r="D1150" s="536"/>
      <c r="E1150" s="536"/>
      <c r="F1150" s="536"/>
      <c r="G1150" s="539"/>
      <c r="H1150" s="1010"/>
      <c r="I1150" s="539"/>
      <c r="J1150" s="540"/>
      <c r="K1150" s="540"/>
      <c r="L1150" s="540"/>
      <c r="M1150" s="536"/>
      <c r="N1150" s="536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ht="15.75" customHeight="1">
      <c r="A1151" s="536"/>
      <c r="B1151" s="567"/>
      <c r="C1151" s="567"/>
      <c r="D1151" s="536"/>
      <c r="E1151" s="536"/>
      <c r="F1151" s="536"/>
      <c r="G1151" s="539"/>
      <c r="H1151" s="1010"/>
      <c r="I1151" s="539"/>
      <c r="J1151" s="540"/>
      <c r="K1151" s="540"/>
      <c r="L1151" s="540"/>
      <c r="M1151" s="536"/>
      <c r="N1151" s="536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ht="15.75" customHeight="1">
      <c r="A1152" s="536"/>
      <c r="B1152" s="567"/>
      <c r="C1152" s="567"/>
      <c r="D1152" s="536"/>
      <c r="E1152" s="536"/>
      <c r="F1152" s="536"/>
      <c r="G1152" s="539"/>
      <c r="H1152" s="1010"/>
      <c r="I1152" s="539"/>
      <c r="J1152" s="540"/>
      <c r="K1152" s="540"/>
      <c r="L1152" s="540"/>
      <c r="M1152" s="536"/>
      <c r="N1152" s="536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ht="15.75" customHeight="1">
      <c r="A1153" s="536"/>
      <c r="B1153" s="567"/>
      <c r="C1153" s="567"/>
      <c r="D1153" s="536"/>
      <c r="E1153" s="536"/>
      <c r="F1153" s="536"/>
      <c r="G1153" s="539"/>
      <c r="H1153" s="1010"/>
      <c r="I1153" s="539"/>
      <c r="J1153" s="540"/>
      <c r="K1153" s="540"/>
      <c r="L1153" s="540"/>
      <c r="M1153" s="536"/>
      <c r="N1153" s="536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ht="15.75" customHeight="1">
      <c r="A1154" s="536"/>
      <c r="B1154" s="567"/>
      <c r="C1154" s="567"/>
      <c r="D1154" s="536"/>
      <c r="E1154" s="536"/>
      <c r="F1154" s="536"/>
      <c r="G1154" s="539"/>
      <c r="H1154" s="1010"/>
      <c r="I1154" s="539"/>
      <c r="J1154" s="540"/>
      <c r="K1154" s="540"/>
      <c r="L1154" s="540"/>
      <c r="M1154" s="536"/>
      <c r="N1154" s="536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ht="15.75" customHeight="1">
      <c r="A1155" s="536"/>
      <c r="B1155" s="567"/>
      <c r="C1155" s="567"/>
      <c r="D1155" s="536"/>
      <c r="E1155" s="536"/>
      <c r="F1155" s="536"/>
      <c r="G1155" s="539"/>
      <c r="H1155" s="1010"/>
      <c r="I1155" s="539"/>
      <c r="J1155" s="540"/>
      <c r="K1155" s="540"/>
      <c r="L1155" s="540"/>
      <c r="M1155" s="536"/>
      <c r="N1155" s="536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ht="15.75" customHeight="1">
      <c r="A1156" s="536"/>
      <c r="B1156" s="567"/>
      <c r="C1156" s="567"/>
      <c r="D1156" s="536"/>
      <c r="E1156" s="536"/>
      <c r="F1156" s="536"/>
      <c r="G1156" s="539"/>
      <c r="H1156" s="1010"/>
      <c r="I1156" s="539"/>
      <c r="J1156" s="540"/>
      <c r="K1156" s="540"/>
      <c r="L1156" s="540"/>
      <c r="M1156" s="536"/>
      <c r="N1156" s="536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ht="15.75" customHeight="1">
      <c r="A1157" s="536"/>
      <c r="B1157" s="567"/>
      <c r="C1157" s="567"/>
      <c r="D1157" s="536"/>
      <c r="E1157" s="536"/>
      <c r="F1157" s="536"/>
      <c r="G1157" s="539"/>
      <c r="H1157" s="1010"/>
      <c r="I1157" s="539"/>
      <c r="J1157" s="540"/>
      <c r="K1157" s="540"/>
      <c r="L1157" s="540"/>
      <c r="M1157" s="536"/>
      <c r="N1157" s="536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ht="15.75" customHeight="1">
      <c r="A1158" s="536"/>
      <c r="B1158" s="567"/>
      <c r="C1158" s="567"/>
      <c r="D1158" s="536"/>
      <c r="E1158" s="536"/>
      <c r="F1158" s="536"/>
      <c r="G1158" s="539"/>
      <c r="H1158" s="1010"/>
      <c r="I1158" s="539"/>
      <c r="J1158" s="540"/>
      <c r="K1158" s="540"/>
      <c r="L1158" s="540"/>
      <c r="M1158" s="536"/>
      <c r="N1158" s="536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ht="15.75" customHeight="1">
      <c r="A1159" s="536"/>
      <c r="B1159" s="567"/>
      <c r="C1159" s="567"/>
      <c r="D1159" s="536"/>
      <c r="E1159" s="536"/>
      <c r="F1159" s="536"/>
      <c r="G1159" s="539"/>
      <c r="H1159" s="1010"/>
      <c r="I1159" s="539"/>
      <c r="J1159" s="540"/>
      <c r="K1159" s="540"/>
      <c r="L1159" s="540"/>
      <c r="M1159" s="536"/>
      <c r="N1159" s="536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ht="15.75" customHeight="1">
      <c r="A1160" s="536"/>
      <c r="B1160" s="567"/>
      <c r="C1160" s="567"/>
      <c r="D1160" s="536"/>
      <c r="E1160" s="536"/>
      <c r="F1160" s="536"/>
      <c r="G1160" s="539"/>
      <c r="H1160" s="1010"/>
      <c r="I1160" s="539"/>
      <c r="J1160" s="540"/>
      <c r="K1160" s="540"/>
      <c r="L1160" s="540"/>
      <c r="M1160" s="536"/>
      <c r="N1160" s="536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ht="15.75" customHeight="1">
      <c r="A1161" s="536"/>
      <c r="B1161" s="567"/>
      <c r="C1161" s="567"/>
      <c r="D1161" s="536"/>
      <c r="E1161" s="536"/>
      <c r="F1161" s="536"/>
      <c r="G1161" s="539"/>
      <c r="H1161" s="1010"/>
      <c r="I1161" s="539"/>
      <c r="J1161" s="540"/>
      <c r="K1161" s="540"/>
      <c r="L1161" s="540"/>
      <c r="M1161" s="536"/>
      <c r="N1161" s="536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ht="15.75" customHeight="1">
      <c r="A1162" s="536"/>
      <c r="B1162" s="567"/>
      <c r="C1162" s="567"/>
      <c r="D1162" s="536"/>
      <c r="E1162" s="536"/>
      <c r="F1162" s="536"/>
      <c r="G1162" s="539"/>
      <c r="H1162" s="1010"/>
      <c r="I1162" s="539"/>
      <c r="J1162" s="540"/>
      <c r="K1162" s="540"/>
      <c r="L1162" s="540"/>
      <c r="M1162" s="536"/>
      <c r="N1162" s="536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ht="15.75" customHeight="1">
      <c r="A1163" s="536"/>
      <c r="B1163" s="567"/>
      <c r="C1163" s="567"/>
      <c r="D1163" s="536"/>
      <c r="E1163" s="536"/>
      <c r="F1163" s="536"/>
      <c r="G1163" s="539"/>
      <c r="H1163" s="1010"/>
      <c r="I1163" s="539"/>
      <c r="J1163" s="540"/>
      <c r="K1163" s="540"/>
      <c r="L1163" s="540"/>
      <c r="M1163" s="536"/>
      <c r="N1163" s="536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ht="15.75" customHeight="1">
      <c r="A1164" s="536"/>
      <c r="B1164" s="567"/>
      <c r="C1164" s="567"/>
      <c r="D1164" s="536"/>
      <c r="E1164" s="536"/>
      <c r="F1164" s="536"/>
      <c r="G1164" s="539"/>
      <c r="H1164" s="1010"/>
      <c r="I1164" s="539"/>
      <c r="J1164" s="540"/>
      <c r="K1164" s="540"/>
      <c r="L1164" s="540"/>
      <c r="M1164" s="536"/>
      <c r="N1164" s="536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ht="15.75" customHeight="1">
      <c r="A1165" s="536"/>
      <c r="B1165" s="567"/>
      <c r="C1165" s="567"/>
      <c r="D1165" s="536"/>
      <c r="E1165" s="536"/>
      <c r="F1165" s="536"/>
      <c r="G1165" s="539"/>
      <c r="H1165" s="1010"/>
      <c r="I1165" s="539"/>
      <c r="J1165" s="540"/>
      <c r="K1165" s="540"/>
      <c r="L1165" s="540"/>
      <c r="M1165" s="536"/>
      <c r="N1165" s="536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ht="15.75" customHeight="1">
      <c r="A1166" s="536"/>
      <c r="B1166" s="567"/>
      <c r="C1166" s="567"/>
      <c r="D1166" s="536"/>
      <c r="E1166" s="536"/>
      <c r="F1166" s="536"/>
      <c r="G1166" s="539"/>
      <c r="H1166" s="1010"/>
      <c r="I1166" s="539"/>
      <c r="J1166" s="540"/>
      <c r="K1166" s="540"/>
      <c r="L1166" s="540"/>
      <c r="M1166" s="536"/>
      <c r="N1166" s="536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ht="15.75" customHeight="1">
      <c r="A1167" s="536"/>
      <c r="B1167" s="567"/>
      <c r="C1167" s="567"/>
      <c r="D1167" s="536"/>
      <c r="E1167" s="536"/>
      <c r="F1167" s="536"/>
      <c r="G1167" s="539"/>
      <c r="H1167" s="1010"/>
      <c r="I1167" s="539"/>
      <c r="J1167" s="540"/>
      <c r="K1167" s="540"/>
      <c r="L1167" s="540"/>
      <c r="M1167" s="536"/>
      <c r="N1167" s="536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ht="15.75" customHeight="1">
      <c r="A1168" s="536"/>
      <c r="B1168" s="567"/>
      <c r="C1168" s="567"/>
      <c r="D1168" s="536"/>
      <c r="E1168" s="536"/>
      <c r="F1168" s="536"/>
      <c r="G1168" s="539"/>
      <c r="H1168" s="1010"/>
      <c r="I1168" s="539"/>
      <c r="J1168" s="540"/>
      <c r="K1168" s="540"/>
      <c r="L1168" s="540"/>
      <c r="M1168" s="536"/>
      <c r="N1168" s="536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ht="15.75" customHeight="1">
      <c r="A1169" s="536"/>
      <c r="B1169" s="567"/>
      <c r="C1169" s="567"/>
      <c r="D1169" s="536"/>
      <c r="E1169" s="536"/>
      <c r="F1169" s="536"/>
      <c r="G1169" s="539"/>
      <c r="H1169" s="1010"/>
      <c r="I1169" s="539"/>
      <c r="J1169" s="540"/>
      <c r="K1169" s="540"/>
      <c r="L1169" s="540"/>
      <c r="M1169" s="536"/>
      <c r="N1169" s="536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ht="15.75" customHeight="1">
      <c r="A1170" s="536"/>
      <c r="B1170" s="567"/>
      <c r="C1170" s="567"/>
      <c r="D1170" s="536"/>
      <c r="E1170" s="536"/>
      <c r="F1170" s="536"/>
      <c r="G1170" s="539"/>
      <c r="H1170" s="1010"/>
      <c r="I1170" s="539"/>
      <c r="J1170" s="540"/>
      <c r="K1170" s="540"/>
      <c r="L1170" s="540"/>
      <c r="M1170" s="536"/>
      <c r="N1170" s="536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ht="15.75" customHeight="1">
      <c r="A1171" s="536"/>
      <c r="B1171" s="567"/>
      <c r="C1171" s="567"/>
      <c r="D1171" s="536"/>
      <c r="E1171" s="536"/>
      <c r="F1171" s="536"/>
      <c r="G1171" s="539"/>
      <c r="H1171" s="1010"/>
      <c r="I1171" s="539"/>
      <c r="J1171" s="540"/>
      <c r="K1171" s="540"/>
      <c r="L1171" s="540"/>
      <c r="M1171" s="536"/>
      <c r="N1171" s="536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ht="15.75" customHeight="1">
      <c r="A1172" s="536"/>
      <c r="B1172" s="567"/>
      <c r="C1172" s="567"/>
      <c r="D1172" s="536"/>
      <c r="E1172" s="536"/>
      <c r="F1172" s="536"/>
      <c r="G1172" s="539"/>
      <c r="H1172" s="1010"/>
      <c r="I1172" s="539"/>
      <c r="J1172" s="540"/>
      <c r="K1172" s="540"/>
      <c r="L1172" s="540"/>
      <c r="M1172" s="536"/>
      <c r="N1172" s="536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ht="15.75" customHeight="1">
      <c r="A1173" s="536"/>
      <c r="B1173" s="567"/>
      <c r="C1173" s="567"/>
      <c r="D1173" s="536"/>
      <c r="E1173" s="536"/>
      <c r="F1173" s="536"/>
      <c r="G1173" s="539"/>
      <c r="H1173" s="1010"/>
      <c r="I1173" s="539"/>
      <c r="J1173" s="540"/>
      <c r="K1173" s="540"/>
      <c r="L1173" s="540"/>
      <c r="M1173" s="536"/>
      <c r="N1173" s="536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ht="15.75" customHeight="1">
      <c r="A1174" s="536"/>
      <c r="B1174" s="567"/>
      <c r="C1174" s="567"/>
      <c r="D1174" s="536"/>
      <c r="E1174" s="536"/>
      <c r="F1174" s="536"/>
      <c r="G1174" s="539"/>
      <c r="H1174" s="1010"/>
      <c r="I1174" s="539"/>
      <c r="J1174" s="540"/>
      <c r="K1174" s="540"/>
      <c r="L1174" s="540"/>
      <c r="M1174" s="536"/>
      <c r="N1174" s="536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ht="15.75" customHeight="1">
      <c r="A1175" s="536"/>
      <c r="B1175" s="567"/>
      <c r="C1175" s="567"/>
      <c r="D1175" s="536"/>
      <c r="E1175" s="536"/>
      <c r="F1175" s="536"/>
      <c r="G1175" s="539"/>
      <c r="H1175" s="1010"/>
      <c r="I1175" s="539"/>
      <c r="J1175" s="540"/>
      <c r="K1175" s="540"/>
      <c r="L1175" s="540"/>
      <c r="M1175" s="536"/>
      <c r="N1175" s="536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ht="15.75" customHeight="1">
      <c r="A1176" s="536"/>
      <c r="B1176" s="567"/>
      <c r="C1176" s="567"/>
      <c r="D1176" s="536"/>
      <c r="E1176" s="536"/>
      <c r="F1176" s="536"/>
      <c r="G1176" s="539"/>
      <c r="H1176" s="1010"/>
      <c r="I1176" s="539"/>
      <c r="J1176" s="540"/>
      <c r="K1176" s="540"/>
      <c r="L1176" s="540"/>
      <c r="M1176" s="536"/>
      <c r="N1176" s="536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ht="15.75" customHeight="1">
      <c r="A1177" s="536"/>
      <c r="B1177" s="567"/>
      <c r="C1177" s="567"/>
      <c r="D1177" s="536"/>
      <c r="E1177" s="536"/>
      <c r="F1177" s="536"/>
      <c r="G1177" s="539"/>
      <c r="H1177" s="1010"/>
      <c r="I1177" s="539"/>
      <c r="J1177" s="540"/>
      <c r="K1177" s="540"/>
      <c r="L1177" s="540"/>
      <c r="M1177" s="536"/>
      <c r="N1177" s="536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ht="15.75" customHeight="1">
      <c r="A1178" s="536"/>
      <c r="B1178" s="567"/>
      <c r="C1178" s="567"/>
      <c r="D1178" s="536"/>
      <c r="E1178" s="536"/>
      <c r="F1178" s="536"/>
      <c r="G1178" s="539"/>
      <c r="H1178" s="1010"/>
      <c r="I1178" s="539"/>
      <c r="J1178" s="540"/>
      <c r="K1178" s="540"/>
      <c r="L1178" s="540"/>
      <c r="M1178" s="536"/>
      <c r="N1178" s="536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ht="15.75" customHeight="1">
      <c r="A1179" s="536"/>
      <c r="B1179" s="567"/>
      <c r="C1179" s="567"/>
      <c r="D1179" s="536"/>
      <c r="E1179" s="536"/>
      <c r="F1179" s="536"/>
      <c r="G1179" s="539"/>
      <c r="H1179" s="1010"/>
      <c r="I1179" s="539"/>
      <c r="J1179" s="540"/>
      <c r="K1179" s="540"/>
      <c r="L1179" s="540"/>
      <c r="M1179" s="536"/>
      <c r="N1179" s="536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ht="15.75" customHeight="1">
      <c r="A1180" s="536"/>
      <c r="B1180" s="567"/>
      <c r="C1180" s="567"/>
      <c r="D1180" s="536"/>
      <c r="E1180" s="536"/>
      <c r="F1180" s="536"/>
      <c r="G1180" s="539"/>
      <c r="H1180" s="1010"/>
      <c r="I1180" s="539"/>
      <c r="J1180" s="540"/>
      <c r="K1180" s="540"/>
      <c r="L1180" s="540"/>
      <c r="M1180" s="536"/>
      <c r="N1180" s="536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ht="15.75" customHeight="1">
      <c r="A1181" s="536"/>
      <c r="B1181" s="567"/>
      <c r="C1181" s="567"/>
      <c r="D1181" s="536"/>
      <c r="E1181" s="536"/>
      <c r="F1181" s="536"/>
      <c r="G1181" s="539"/>
      <c r="H1181" s="1010"/>
      <c r="I1181" s="539"/>
      <c r="J1181" s="540"/>
      <c r="K1181" s="540"/>
      <c r="L1181" s="540"/>
      <c r="M1181" s="536"/>
      <c r="N1181" s="536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ht="15.75" customHeight="1">
      <c r="A1182" s="536"/>
      <c r="B1182" s="567"/>
      <c r="C1182" s="567"/>
      <c r="D1182" s="536"/>
      <c r="E1182" s="536"/>
      <c r="F1182" s="536"/>
      <c r="G1182" s="539"/>
      <c r="H1182" s="1010"/>
      <c r="I1182" s="539"/>
      <c r="J1182" s="540"/>
      <c r="K1182" s="540"/>
      <c r="L1182" s="540"/>
      <c r="M1182" s="536"/>
      <c r="N1182" s="536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ht="15.75" customHeight="1">
      <c r="A1183" s="536"/>
      <c r="B1183" s="567"/>
      <c r="C1183" s="567"/>
      <c r="D1183" s="536"/>
      <c r="E1183" s="536"/>
      <c r="F1183" s="536"/>
      <c r="G1183" s="539"/>
      <c r="H1183" s="1010"/>
      <c r="I1183" s="539"/>
      <c r="J1183" s="540"/>
      <c r="K1183" s="540"/>
      <c r="L1183" s="540"/>
      <c r="M1183" s="536"/>
      <c r="N1183" s="536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ht="15.75" customHeight="1">
      <c r="A1184" s="536"/>
      <c r="B1184" s="567"/>
      <c r="C1184" s="567"/>
      <c r="D1184" s="536"/>
      <c r="E1184" s="536"/>
      <c r="F1184" s="536"/>
      <c r="G1184" s="539"/>
      <c r="H1184" s="1010"/>
      <c r="I1184" s="539"/>
      <c r="J1184" s="540"/>
      <c r="K1184" s="540"/>
      <c r="L1184" s="540"/>
      <c r="M1184" s="536"/>
      <c r="N1184" s="536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ht="15.75" customHeight="1">
      <c r="A1185" s="536"/>
      <c r="B1185" s="567"/>
      <c r="C1185" s="567"/>
      <c r="D1185" s="536"/>
      <c r="E1185" s="536"/>
      <c r="F1185" s="536"/>
      <c r="G1185" s="539"/>
      <c r="H1185" s="1010"/>
      <c r="I1185" s="539"/>
      <c r="J1185" s="540"/>
      <c r="K1185" s="540"/>
      <c r="L1185" s="540"/>
      <c r="M1185" s="536"/>
      <c r="N1185" s="536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ht="15.75" customHeight="1">
      <c r="A1186" s="536"/>
      <c r="B1186" s="567"/>
      <c r="C1186" s="567"/>
      <c r="D1186" s="536"/>
      <c r="E1186" s="536"/>
      <c r="F1186" s="536"/>
      <c r="G1186" s="539"/>
      <c r="H1186" s="1010"/>
      <c r="I1186" s="539"/>
      <c r="J1186" s="540"/>
      <c r="K1186" s="540"/>
      <c r="L1186" s="540"/>
      <c r="M1186" s="536"/>
      <c r="N1186" s="536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ht="15.75" customHeight="1">
      <c r="A1187" s="536"/>
      <c r="B1187" s="567"/>
      <c r="C1187" s="567"/>
      <c r="D1187" s="536"/>
      <c r="E1187" s="536"/>
      <c r="F1187" s="536"/>
      <c r="G1187" s="539"/>
      <c r="H1187" s="1010"/>
      <c r="I1187" s="539"/>
      <c r="J1187" s="540"/>
      <c r="K1187" s="540"/>
      <c r="L1187" s="540"/>
      <c r="M1187" s="536"/>
      <c r="N1187" s="536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ht="15.75" customHeight="1">
      <c r="A1188" s="536"/>
      <c r="B1188" s="567"/>
      <c r="C1188" s="567"/>
      <c r="D1188" s="536"/>
      <c r="E1188" s="536"/>
      <c r="F1188" s="536"/>
      <c r="G1188" s="539"/>
      <c r="H1188" s="1010"/>
      <c r="I1188" s="539"/>
      <c r="J1188" s="540"/>
      <c r="K1188" s="540"/>
      <c r="L1188" s="540"/>
      <c r="M1188" s="536"/>
      <c r="N1188" s="536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ht="15.75" customHeight="1">
      <c r="A1189" s="536"/>
      <c r="B1189" s="567"/>
      <c r="C1189" s="567"/>
      <c r="D1189" s="536"/>
      <c r="E1189" s="536"/>
      <c r="F1189" s="536"/>
      <c r="G1189" s="539"/>
      <c r="H1189" s="1010"/>
      <c r="I1189" s="539"/>
      <c r="J1189" s="540"/>
      <c r="K1189" s="540"/>
      <c r="L1189" s="540"/>
      <c r="M1189" s="536"/>
      <c r="N1189" s="536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ht="15.75" customHeight="1">
      <c r="A1190" s="536"/>
      <c r="B1190" s="567"/>
      <c r="C1190" s="567"/>
      <c r="D1190" s="536"/>
      <c r="E1190" s="536"/>
      <c r="F1190" s="536"/>
      <c r="G1190" s="539"/>
      <c r="H1190" s="1010"/>
      <c r="I1190" s="539"/>
      <c r="J1190" s="540"/>
      <c r="K1190" s="540"/>
      <c r="L1190" s="540"/>
      <c r="M1190" s="536"/>
      <c r="N1190" s="536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ht="15.75" customHeight="1">
      <c r="A1191" s="536"/>
      <c r="B1191" s="567"/>
      <c r="C1191" s="567"/>
      <c r="D1191" s="536"/>
      <c r="E1191" s="536"/>
      <c r="F1191" s="536"/>
      <c r="G1191" s="539"/>
      <c r="H1191" s="1010"/>
      <c r="I1191" s="539"/>
      <c r="J1191" s="540"/>
      <c r="K1191" s="540"/>
      <c r="L1191" s="540"/>
      <c r="M1191" s="536"/>
      <c r="N1191" s="536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ht="15.75" customHeight="1">
      <c r="A1192" s="536"/>
      <c r="B1192" s="567"/>
      <c r="C1192" s="567"/>
      <c r="D1192" s="536"/>
      <c r="E1192" s="536"/>
      <c r="F1192" s="536"/>
      <c r="G1192" s="539"/>
      <c r="H1192" s="1010"/>
      <c r="I1192" s="539"/>
      <c r="J1192" s="540"/>
      <c r="K1192" s="540"/>
      <c r="L1192" s="540"/>
      <c r="M1192" s="536"/>
      <c r="N1192" s="536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ht="15.75" customHeight="1">
      <c r="A1193" s="536"/>
      <c r="B1193" s="567"/>
      <c r="C1193" s="567"/>
      <c r="D1193" s="536"/>
      <c r="E1193" s="536"/>
      <c r="F1193" s="536"/>
      <c r="G1193" s="539"/>
      <c r="H1193" s="1010"/>
      <c r="I1193" s="539"/>
      <c r="J1193" s="540"/>
      <c r="K1193" s="540"/>
      <c r="L1193" s="540"/>
      <c r="M1193" s="536"/>
      <c r="N1193" s="536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ht="15.75" customHeight="1">
      <c r="A1194" s="536"/>
      <c r="B1194" s="567"/>
      <c r="C1194" s="567"/>
      <c r="D1194" s="536"/>
      <c r="E1194" s="536"/>
      <c r="F1194" s="536"/>
      <c r="G1194" s="539"/>
      <c r="H1194" s="1010"/>
      <c r="I1194" s="539"/>
      <c r="J1194" s="540"/>
      <c r="K1194" s="540"/>
      <c r="L1194" s="540"/>
      <c r="M1194" s="536"/>
      <c r="N1194" s="536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ht="15.75" customHeight="1">
      <c r="A1195" s="536"/>
      <c r="B1195" s="567"/>
      <c r="C1195" s="567"/>
      <c r="D1195" s="536"/>
      <c r="E1195" s="536"/>
      <c r="F1195" s="536"/>
      <c r="G1195" s="539"/>
      <c r="H1195" s="1010"/>
      <c r="I1195" s="539"/>
      <c r="J1195" s="540"/>
      <c r="K1195" s="540"/>
      <c r="L1195" s="540"/>
      <c r="M1195" s="536"/>
      <c r="N1195" s="536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ht="15.75" customHeight="1">
      <c r="A1196" s="536"/>
      <c r="B1196" s="567"/>
      <c r="C1196" s="567"/>
      <c r="D1196" s="536"/>
      <c r="E1196" s="536"/>
      <c r="F1196" s="536"/>
      <c r="G1196" s="539"/>
      <c r="H1196" s="1010"/>
      <c r="I1196" s="539"/>
      <c r="J1196" s="540"/>
      <c r="K1196" s="540"/>
      <c r="L1196" s="540"/>
      <c r="M1196" s="536"/>
      <c r="N1196" s="536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ht="15.75" customHeight="1">
      <c r="A1197" s="536"/>
      <c r="B1197" s="567"/>
      <c r="C1197" s="567"/>
      <c r="D1197" s="536"/>
      <c r="E1197" s="536"/>
      <c r="F1197" s="536"/>
      <c r="G1197" s="539"/>
      <c r="H1197" s="1010"/>
      <c r="I1197" s="539"/>
      <c r="J1197" s="540"/>
      <c r="K1197" s="540"/>
      <c r="L1197" s="540"/>
      <c r="M1197" s="536"/>
      <c r="N1197" s="536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ht="15.75" customHeight="1">
      <c r="A1198" s="536"/>
      <c r="B1198" s="567"/>
      <c r="C1198" s="567"/>
      <c r="D1198" s="536"/>
      <c r="E1198" s="536"/>
      <c r="F1198" s="536"/>
      <c r="G1198" s="539"/>
      <c r="H1198" s="1010"/>
      <c r="I1198" s="539"/>
      <c r="J1198" s="540"/>
      <c r="K1198" s="540"/>
      <c r="L1198" s="540"/>
      <c r="M1198" s="536"/>
      <c r="N1198" s="536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ht="15.75" customHeight="1">
      <c r="A1199" s="536"/>
      <c r="B1199" s="567"/>
      <c r="C1199" s="567"/>
      <c r="D1199" s="536"/>
      <c r="E1199" s="536"/>
      <c r="F1199" s="536"/>
      <c r="G1199" s="539"/>
      <c r="H1199" s="1010"/>
      <c r="I1199" s="539"/>
      <c r="J1199" s="540"/>
      <c r="K1199" s="540"/>
      <c r="L1199" s="540"/>
      <c r="M1199" s="536"/>
      <c r="N1199" s="536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ht="15.75" customHeight="1">
      <c r="A1200" s="536"/>
      <c r="B1200" s="567"/>
      <c r="C1200" s="567"/>
      <c r="D1200" s="536"/>
      <c r="E1200" s="536"/>
      <c r="F1200" s="536"/>
      <c r="G1200" s="539"/>
      <c r="H1200" s="1010"/>
      <c r="I1200" s="539"/>
      <c r="J1200" s="540"/>
      <c r="K1200" s="540"/>
      <c r="L1200" s="540"/>
      <c r="M1200" s="536"/>
      <c r="N1200" s="536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ht="15.75" customHeight="1">
      <c r="A1201" s="536"/>
      <c r="B1201" s="567"/>
      <c r="C1201" s="567"/>
      <c r="D1201" s="536"/>
      <c r="E1201" s="536"/>
      <c r="F1201" s="536"/>
      <c r="G1201" s="539"/>
      <c r="H1201" s="1010"/>
      <c r="I1201" s="539"/>
      <c r="J1201" s="540"/>
      <c r="K1201" s="540"/>
      <c r="L1201" s="540"/>
      <c r="M1201" s="536"/>
      <c r="N1201" s="536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ht="15.75" customHeight="1">
      <c r="A1202" s="536"/>
      <c r="B1202" s="567"/>
      <c r="C1202" s="567"/>
      <c r="D1202" s="536"/>
      <c r="E1202" s="536"/>
      <c r="F1202" s="536"/>
      <c r="G1202" s="539"/>
      <c r="H1202" s="1010"/>
      <c r="I1202" s="539"/>
      <c r="J1202" s="540"/>
      <c r="K1202" s="540"/>
      <c r="L1202" s="540"/>
      <c r="M1202" s="536"/>
      <c r="N1202" s="536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ht="15.75" customHeight="1">
      <c r="A1203" s="536"/>
      <c r="B1203" s="567"/>
      <c r="C1203" s="567"/>
      <c r="D1203" s="536"/>
      <c r="E1203" s="536"/>
      <c r="F1203" s="536"/>
      <c r="G1203" s="539"/>
      <c r="H1203" s="1010"/>
      <c r="I1203" s="539"/>
      <c r="J1203" s="540"/>
      <c r="K1203" s="540"/>
      <c r="L1203" s="540"/>
      <c r="M1203" s="536"/>
      <c r="N1203" s="536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ht="15.75" customHeight="1">
      <c r="A1204" s="536"/>
      <c r="B1204" s="567"/>
      <c r="C1204" s="567"/>
      <c r="D1204" s="536"/>
      <c r="E1204" s="536"/>
      <c r="F1204" s="536"/>
      <c r="G1204" s="539"/>
      <c r="H1204" s="1010"/>
      <c r="I1204" s="539"/>
      <c r="J1204" s="540"/>
      <c r="K1204" s="540"/>
      <c r="L1204" s="540"/>
      <c r="M1204" s="536"/>
      <c r="N1204" s="536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ht="15.75" customHeight="1">
      <c r="A1205" s="536"/>
      <c r="B1205" s="567"/>
      <c r="C1205" s="567"/>
      <c r="D1205" s="536"/>
      <c r="E1205" s="536"/>
      <c r="F1205" s="536"/>
      <c r="G1205" s="539"/>
      <c r="H1205" s="1010"/>
      <c r="I1205" s="539"/>
      <c r="J1205" s="540"/>
      <c r="K1205" s="540"/>
      <c r="L1205" s="540"/>
      <c r="M1205" s="536"/>
      <c r="N1205" s="536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ht="15.75" customHeight="1">
      <c r="A1206" s="536"/>
      <c r="B1206" s="567"/>
      <c r="C1206" s="567"/>
      <c r="D1206" s="536"/>
      <c r="E1206" s="536"/>
      <c r="F1206" s="536"/>
      <c r="G1206" s="539"/>
      <c r="H1206" s="1010"/>
      <c r="I1206" s="539"/>
      <c r="J1206" s="540"/>
      <c r="K1206" s="540"/>
      <c r="L1206" s="540"/>
      <c r="M1206" s="536"/>
      <c r="N1206" s="536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ht="15.75" customHeight="1">
      <c r="A1207" s="536"/>
      <c r="B1207" s="567"/>
      <c r="C1207" s="567"/>
      <c r="D1207" s="536"/>
      <c r="E1207" s="536"/>
      <c r="F1207" s="536"/>
      <c r="G1207" s="539"/>
      <c r="H1207" s="1010"/>
      <c r="I1207" s="539"/>
      <c r="J1207" s="540"/>
      <c r="K1207" s="540"/>
      <c r="L1207" s="540"/>
      <c r="M1207" s="536"/>
      <c r="N1207" s="536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ht="15.75" customHeight="1">
      <c r="A1208" s="536"/>
      <c r="B1208" s="567"/>
      <c r="C1208" s="567"/>
      <c r="D1208" s="536"/>
      <c r="E1208" s="536"/>
      <c r="F1208" s="536"/>
      <c r="G1208" s="539"/>
      <c r="H1208" s="1010"/>
      <c r="I1208" s="539"/>
      <c r="J1208" s="540"/>
      <c r="K1208" s="540"/>
      <c r="L1208" s="540"/>
      <c r="M1208" s="536"/>
      <c r="N1208" s="536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ht="15.75" customHeight="1">
      <c r="A1209" s="536"/>
      <c r="B1209" s="567"/>
      <c r="C1209" s="567"/>
      <c r="D1209" s="536"/>
      <c r="E1209" s="536"/>
      <c r="F1209" s="536"/>
      <c r="G1209" s="539"/>
      <c r="H1209" s="1010"/>
      <c r="I1209" s="539"/>
      <c r="J1209" s="540"/>
      <c r="K1209" s="540"/>
      <c r="L1209" s="540"/>
      <c r="M1209" s="536"/>
      <c r="N1209" s="536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ht="15.75" customHeight="1">
      <c r="A1210" s="536"/>
      <c r="B1210" s="567"/>
      <c r="C1210" s="567"/>
      <c r="D1210" s="536"/>
      <c r="E1210" s="536"/>
      <c r="F1210" s="536"/>
      <c r="G1210" s="539"/>
      <c r="H1210" s="1010"/>
      <c r="I1210" s="539"/>
      <c r="J1210" s="540"/>
      <c r="K1210" s="540"/>
      <c r="L1210" s="540"/>
      <c r="M1210" s="536"/>
      <c r="N1210" s="536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ht="15.75" customHeight="1">
      <c r="A1211" s="536"/>
      <c r="B1211" s="567"/>
      <c r="C1211" s="567"/>
      <c r="D1211" s="536"/>
      <c r="E1211" s="536"/>
      <c r="F1211" s="536"/>
      <c r="G1211" s="539"/>
      <c r="H1211" s="1010"/>
      <c r="I1211" s="539"/>
      <c r="J1211" s="540"/>
      <c r="K1211" s="540"/>
      <c r="L1211" s="540"/>
      <c r="M1211" s="536"/>
      <c r="N1211" s="536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ht="15.75" customHeight="1">
      <c r="A1212" s="536"/>
      <c r="B1212" s="567"/>
      <c r="C1212" s="567"/>
      <c r="D1212" s="536"/>
      <c r="E1212" s="536"/>
      <c r="F1212" s="536"/>
      <c r="G1212" s="539"/>
      <c r="H1212" s="1010"/>
      <c r="I1212" s="539"/>
      <c r="J1212" s="540"/>
      <c r="K1212" s="540"/>
      <c r="L1212" s="540"/>
      <c r="M1212" s="536"/>
      <c r="N1212" s="536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ht="15.75" customHeight="1">
      <c r="A1213" s="536"/>
      <c r="B1213" s="567"/>
      <c r="C1213" s="567"/>
      <c r="D1213" s="536"/>
      <c r="E1213" s="536"/>
      <c r="F1213" s="536"/>
      <c r="G1213" s="539"/>
      <c r="H1213" s="1010"/>
      <c r="I1213" s="539"/>
      <c r="J1213" s="540"/>
      <c r="K1213" s="540"/>
      <c r="L1213" s="540"/>
      <c r="M1213" s="536"/>
      <c r="N1213" s="536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ht="15.75" customHeight="1">
      <c r="A1214" s="536"/>
      <c r="B1214" s="567"/>
      <c r="C1214" s="567"/>
      <c r="D1214" s="536"/>
      <c r="E1214" s="536"/>
      <c r="F1214" s="536"/>
      <c r="G1214" s="539"/>
      <c r="H1214" s="1010"/>
      <c r="I1214" s="539"/>
      <c r="J1214" s="540"/>
      <c r="K1214" s="540"/>
      <c r="L1214" s="540"/>
      <c r="M1214" s="536"/>
      <c r="N1214" s="536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</sheetData>
  <autoFilter ref="$A$4:$X$349"/>
  <mergeCells count="1">
    <mergeCell ref="A2:S2"/>
  </mergeCells>
  <hyperlinks>
    <hyperlink r:id="rId4" ref="G6"/>
    <hyperlink r:id="rId5" ref="J6"/>
    <hyperlink r:id="rId6" ref="G7"/>
    <hyperlink r:id="rId7" ref="J7"/>
    <hyperlink r:id="rId8" ref="G8"/>
    <hyperlink r:id="rId9" ref="J8"/>
    <hyperlink r:id="rId10" ref="G9"/>
    <hyperlink r:id="rId11" ref="J9"/>
    <hyperlink r:id="rId12" ref="G10"/>
    <hyperlink r:id="rId13" ref="J10"/>
    <hyperlink r:id="rId14" ref="G11"/>
    <hyperlink r:id="rId15" ref="J11"/>
    <hyperlink r:id="rId16" ref="G12"/>
    <hyperlink r:id="rId17" ref="J12"/>
    <hyperlink r:id="rId18" ref="G13"/>
    <hyperlink r:id="rId19" ref="J13"/>
    <hyperlink r:id="rId20" ref="G14"/>
    <hyperlink r:id="rId21" ref="J14"/>
    <hyperlink r:id="rId22" ref="G15"/>
    <hyperlink r:id="rId23" ref="J15"/>
    <hyperlink r:id="rId24" ref="G16"/>
    <hyperlink r:id="rId25" ref="J16"/>
    <hyperlink r:id="rId26" ref="G17"/>
    <hyperlink r:id="rId27" ref="J17"/>
    <hyperlink r:id="rId28" ref="G18"/>
    <hyperlink r:id="rId29" ref="G19"/>
    <hyperlink r:id="rId30" ref="G20"/>
    <hyperlink r:id="rId31" ref="G21"/>
    <hyperlink r:id="rId32" ref="G22"/>
    <hyperlink r:id="rId33" ref="G23"/>
    <hyperlink r:id="rId34" ref="G24"/>
    <hyperlink r:id="rId35" ref="G25"/>
    <hyperlink r:id="rId36" ref="G26"/>
    <hyperlink r:id="rId37" ref="G28"/>
    <hyperlink r:id="rId38" ref="J28"/>
    <hyperlink r:id="rId39" ref="G29"/>
    <hyperlink r:id="rId40" ref="J29"/>
    <hyperlink r:id="rId41" ref="G30"/>
    <hyperlink r:id="rId42" ref="G31"/>
    <hyperlink r:id="rId43" ref="G32"/>
    <hyperlink r:id="rId44" ref="J32"/>
    <hyperlink r:id="rId45" ref="G33"/>
    <hyperlink r:id="rId46" ref="G34"/>
    <hyperlink r:id="rId47" ref="G35"/>
    <hyperlink r:id="rId48" ref="G36"/>
    <hyperlink r:id="rId49" ref="G38"/>
    <hyperlink r:id="rId50" ref="J38"/>
    <hyperlink r:id="rId51" ref="G39"/>
    <hyperlink r:id="rId52" ref="J39"/>
    <hyperlink r:id="rId53" ref="G40"/>
    <hyperlink r:id="rId54" ref="J40"/>
    <hyperlink r:id="rId55" ref="G41"/>
    <hyperlink r:id="rId56" ref="J41"/>
    <hyperlink r:id="rId57" ref="G42"/>
    <hyperlink r:id="rId58" ref="J42"/>
    <hyperlink r:id="rId59" ref="G43"/>
    <hyperlink r:id="rId60" ref="J43"/>
    <hyperlink r:id="rId61" ref="G44"/>
    <hyperlink r:id="rId62" ref="J44"/>
    <hyperlink r:id="rId63" ref="G45"/>
    <hyperlink r:id="rId64" ref="G46"/>
    <hyperlink r:id="rId65" ref="G47"/>
    <hyperlink r:id="rId66" ref="G48"/>
    <hyperlink r:id="rId67" ref="G49"/>
    <hyperlink r:id="rId68" ref="G51"/>
    <hyperlink r:id="rId69" ref="J51"/>
    <hyperlink r:id="rId70" ref="G52"/>
    <hyperlink r:id="rId71" ref="J52"/>
    <hyperlink r:id="rId72" ref="G53"/>
    <hyperlink r:id="rId73" ref="J53"/>
    <hyperlink r:id="rId74" ref="G54"/>
    <hyperlink r:id="rId75" ref="J54"/>
    <hyperlink r:id="rId76" ref="G55"/>
    <hyperlink r:id="rId77" ref="J55"/>
    <hyperlink r:id="rId78" ref="G56"/>
    <hyperlink r:id="rId79" ref="J56"/>
    <hyperlink r:id="rId80" ref="G57"/>
    <hyperlink r:id="rId81" ref="J57"/>
    <hyperlink r:id="rId82" ref="G58"/>
    <hyperlink r:id="rId83" ref="J58"/>
    <hyperlink r:id="rId84" ref="G59"/>
    <hyperlink r:id="rId85" ref="J59"/>
    <hyperlink r:id="rId86" ref="G60"/>
    <hyperlink r:id="rId87" ref="J60"/>
    <hyperlink r:id="rId88" ref="G61"/>
    <hyperlink r:id="rId89" ref="J61"/>
    <hyperlink r:id="rId90" ref="G62"/>
    <hyperlink r:id="rId91" ref="J62"/>
    <hyperlink r:id="rId92" ref="G63"/>
    <hyperlink r:id="rId93" ref="J63"/>
    <hyperlink r:id="rId94" ref="G64"/>
    <hyperlink r:id="rId95" ref="J64"/>
    <hyperlink r:id="rId96" ref="G65"/>
    <hyperlink r:id="rId97" ref="J65"/>
    <hyperlink r:id="rId98" ref="G66"/>
    <hyperlink r:id="rId99" ref="J66"/>
    <hyperlink r:id="rId100" ref="G67"/>
    <hyperlink r:id="rId101" ref="J67"/>
    <hyperlink r:id="rId102" ref="G68"/>
    <hyperlink r:id="rId103" ref="J68"/>
    <hyperlink r:id="rId104" ref="G69"/>
    <hyperlink r:id="rId105" ref="G70"/>
    <hyperlink r:id="rId106" ref="G71"/>
    <hyperlink r:id="rId107" ref="G72"/>
    <hyperlink r:id="rId108" ref="G73"/>
    <hyperlink r:id="rId109" ref="G74"/>
    <hyperlink r:id="rId110" ref="G75"/>
    <hyperlink r:id="rId111" ref="G76"/>
    <hyperlink r:id="rId112" ref="G78"/>
    <hyperlink r:id="rId113" ref="J78"/>
    <hyperlink r:id="rId114" ref="G80"/>
    <hyperlink r:id="rId115" ref="G81"/>
    <hyperlink r:id="rId116" ref="G83"/>
    <hyperlink r:id="rId117" ref="G84"/>
    <hyperlink r:id="rId118" ref="G86"/>
    <hyperlink r:id="rId119" ref="G87"/>
    <hyperlink r:id="rId120" ref="G88"/>
    <hyperlink r:id="rId121" ref="G91"/>
    <hyperlink r:id="rId122" ref="G92"/>
    <hyperlink r:id="rId123" ref="G94"/>
    <hyperlink r:id="rId124" ref="G96"/>
    <hyperlink r:id="rId125" ref="C98"/>
    <hyperlink r:id="rId126" ref="G99"/>
    <hyperlink r:id="rId127" ref="J99"/>
    <hyperlink r:id="rId128" ref="G100"/>
    <hyperlink r:id="rId129" ref="J100"/>
    <hyperlink r:id="rId130" ref="G101"/>
    <hyperlink r:id="rId131" ref="J101"/>
    <hyperlink r:id="rId132" ref="G102"/>
    <hyperlink r:id="rId133" ref="J102"/>
    <hyperlink r:id="rId134" ref="G103"/>
    <hyperlink r:id="rId135" ref="J103"/>
    <hyperlink r:id="rId136" ref="G104"/>
    <hyperlink r:id="rId137" ref="J104"/>
    <hyperlink r:id="rId138" ref="G105"/>
    <hyperlink r:id="rId139" ref="J105"/>
    <hyperlink r:id="rId140" ref="G106"/>
    <hyperlink r:id="rId141" ref="J106"/>
    <hyperlink r:id="rId142" ref="G107"/>
    <hyperlink r:id="rId143" ref="J107"/>
    <hyperlink r:id="rId144" ref="G108"/>
    <hyperlink r:id="rId145" ref="J108"/>
    <hyperlink r:id="rId146" ref="G109"/>
    <hyperlink r:id="rId147" ref="J109"/>
    <hyperlink r:id="rId148" ref="G110"/>
    <hyperlink r:id="rId149" ref="G111"/>
    <hyperlink r:id="rId150" ref="G112"/>
    <hyperlink r:id="rId151" ref="G113"/>
    <hyperlink r:id="rId152" ref="G114"/>
    <hyperlink r:id="rId153" ref="G115"/>
    <hyperlink r:id="rId154" ref="G116"/>
    <hyperlink r:id="rId155" ref="G117"/>
    <hyperlink r:id="rId156" ref="G118"/>
    <hyperlink r:id="rId157" ref="G119"/>
    <hyperlink r:id="rId158" ref="G120"/>
    <hyperlink r:id="rId159" ref="G121"/>
    <hyperlink r:id="rId160" ref="G122"/>
    <hyperlink r:id="rId161" ref="G123"/>
    <hyperlink r:id="rId162" ref="G124"/>
    <hyperlink r:id="rId163" ref="G125"/>
    <hyperlink r:id="rId164" ref="G126"/>
    <hyperlink r:id="rId165" ref="G127"/>
    <hyperlink r:id="rId166" ref="G128"/>
    <hyperlink r:id="rId167" ref="G129"/>
    <hyperlink r:id="rId168" ref="G130"/>
    <hyperlink r:id="rId169" ref="G131"/>
    <hyperlink r:id="rId170" ref="G132"/>
    <hyperlink r:id="rId171" ref="G133"/>
    <hyperlink r:id="rId172" ref="G134"/>
    <hyperlink r:id="rId173" ref="G135"/>
    <hyperlink r:id="rId174" ref="G136"/>
    <hyperlink r:id="rId175" ref="G137"/>
    <hyperlink r:id="rId176" ref="G138"/>
    <hyperlink r:id="rId177" ref="G139"/>
    <hyperlink r:id="rId178" ref="G140"/>
    <hyperlink r:id="rId179" ref="G141"/>
    <hyperlink r:id="rId180" ref="G142"/>
    <hyperlink r:id="rId181" ref="G143"/>
    <hyperlink r:id="rId182" ref="G144"/>
    <hyperlink r:id="rId183" ref="G145"/>
    <hyperlink r:id="rId184" ref="G146"/>
    <hyperlink r:id="rId185" ref="G147"/>
    <hyperlink r:id="rId186" ref="G148"/>
    <hyperlink r:id="rId187" ref="G149"/>
    <hyperlink r:id="rId188" ref="G150"/>
    <hyperlink r:id="rId189" ref="G151"/>
    <hyperlink r:id="rId190" ref="G152"/>
    <hyperlink r:id="rId191" ref="G153"/>
    <hyperlink r:id="rId192" ref="G154"/>
    <hyperlink r:id="rId193" ref="G155"/>
    <hyperlink r:id="rId194" ref="G156"/>
    <hyperlink r:id="rId195" ref="G157"/>
    <hyperlink r:id="rId196" ref="G158"/>
    <hyperlink r:id="rId197" ref="G159"/>
    <hyperlink r:id="rId198" ref="G160"/>
    <hyperlink r:id="rId199" ref="G161"/>
    <hyperlink r:id="rId200" ref="G162"/>
    <hyperlink r:id="rId201" ref="G163"/>
    <hyperlink r:id="rId202" ref="G164"/>
    <hyperlink r:id="rId203" ref="G165"/>
    <hyperlink r:id="rId204" ref="G166"/>
    <hyperlink r:id="rId205" ref="G167"/>
    <hyperlink r:id="rId206" ref="G168"/>
    <hyperlink r:id="rId207" ref="G169"/>
    <hyperlink r:id="rId208" ref="G170"/>
    <hyperlink r:id="rId209" ref="G171"/>
    <hyperlink r:id="rId210" ref="G172"/>
    <hyperlink r:id="rId211" ref="G173"/>
    <hyperlink r:id="rId212" ref="G174"/>
    <hyperlink r:id="rId213" ref="G175"/>
    <hyperlink r:id="rId214" ref="G176"/>
    <hyperlink r:id="rId215" ref="G177"/>
    <hyperlink r:id="rId216" ref="G178"/>
    <hyperlink r:id="rId217" ref="G179"/>
    <hyperlink r:id="rId218" ref="G180"/>
    <hyperlink r:id="rId219" ref="G181"/>
    <hyperlink r:id="rId220" ref="G182"/>
    <hyperlink r:id="rId221" ref="G183"/>
    <hyperlink r:id="rId222" ref="G184"/>
    <hyperlink r:id="rId223" ref="G185"/>
    <hyperlink r:id="rId224" ref="G186"/>
    <hyperlink r:id="rId225" ref="G187"/>
    <hyperlink r:id="rId226" ref="G193"/>
    <hyperlink r:id="rId227" ref="G195"/>
    <hyperlink r:id="rId228" ref="G203"/>
    <hyperlink r:id="rId229" ref="G205"/>
    <hyperlink r:id="rId230" ref="G206"/>
    <hyperlink r:id="rId231" ref="G207"/>
    <hyperlink r:id="rId232" ref="G208"/>
    <hyperlink r:id="rId233" ref="G209"/>
    <hyperlink r:id="rId234" ref="G210"/>
    <hyperlink r:id="rId235" ref="G211"/>
    <hyperlink r:id="rId236" ref="G212"/>
    <hyperlink r:id="rId237" ref="G220"/>
    <hyperlink r:id="rId238" ref="G222"/>
    <hyperlink r:id="rId239" ref="J222"/>
    <hyperlink r:id="rId240" ref="G223"/>
    <hyperlink r:id="rId241" ref="J223"/>
    <hyperlink r:id="rId242" ref="G224"/>
    <hyperlink r:id="rId243" ref="J224"/>
    <hyperlink r:id="rId244" ref="G225"/>
    <hyperlink r:id="rId245" ref="J225"/>
    <hyperlink r:id="rId246" ref="G227"/>
    <hyperlink r:id="rId247" ref="J227"/>
    <hyperlink r:id="rId248" ref="G228"/>
    <hyperlink r:id="rId249" ref="G229"/>
    <hyperlink r:id="rId250" ref="G230"/>
    <hyperlink r:id="rId251" ref="G231"/>
    <hyperlink r:id="rId252" ref="G234"/>
    <hyperlink r:id="rId253" ref="G235"/>
    <hyperlink r:id="rId254" ref="G236"/>
    <hyperlink r:id="rId255" ref="G237"/>
    <hyperlink r:id="rId256" ref="G238"/>
    <hyperlink r:id="rId257" ref="G239"/>
    <hyperlink r:id="rId258" ref="G240"/>
    <hyperlink r:id="rId259" ref="G241"/>
    <hyperlink r:id="rId260" ref="G243"/>
    <hyperlink r:id="rId261" ref="G245"/>
    <hyperlink r:id="rId262" ref="G246"/>
    <hyperlink r:id="rId263" ref="G247"/>
    <hyperlink r:id="rId264" ref="G252"/>
    <hyperlink r:id="rId265" ref="G253"/>
    <hyperlink r:id="rId266" ref="G254"/>
    <hyperlink r:id="rId267" ref="G260"/>
    <hyperlink r:id="rId268" ref="G261"/>
    <hyperlink r:id="rId269" ref="G263"/>
    <hyperlink r:id="rId270" ref="G264"/>
    <hyperlink r:id="rId271" ref="G265"/>
    <hyperlink r:id="rId272" ref="G266"/>
    <hyperlink r:id="rId273" ref="G267"/>
    <hyperlink r:id="rId274" ref="G268"/>
    <hyperlink r:id="rId275" ref="G270"/>
    <hyperlink r:id="rId276" ref="G271"/>
    <hyperlink r:id="rId277" ref="G273"/>
    <hyperlink r:id="rId278" ref="J273"/>
    <hyperlink r:id="rId279" ref="G274"/>
    <hyperlink r:id="rId280" ref="J274"/>
    <hyperlink r:id="rId281" ref="G276"/>
    <hyperlink r:id="rId282" ref="J276"/>
    <hyperlink r:id="rId283" ref="G277"/>
    <hyperlink r:id="rId284" ref="G278"/>
    <hyperlink r:id="rId285" ref="G279"/>
    <hyperlink r:id="rId286" ref="G280"/>
    <hyperlink r:id="rId287" ref="G281"/>
    <hyperlink r:id="rId288" ref="G282"/>
    <hyperlink r:id="rId289" ref="G283"/>
    <hyperlink r:id="rId290" ref="G284"/>
    <hyperlink r:id="rId291" ref="G285"/>
    <hyperlink r:id="rId292" ref="G286"/>
    <hyperlink r:id="rId293" ref="G287"/>
    <hyperlink r:id="rId294" ref="G288"/>
    <hyperlink r:id="rId295" ref="G289"/>
    <hyperlink r:id="rId296" ref="G290"/>
    <hyperlink r:id="rId297" ref="G291"/>
    <hyperlink r:id="rId298" ref="G292"/>
    <hyperlink r:id="rId299" ref="G293"/>
    <hyperlink r:id="rId300" ref="G294"/>
    <hyperlink r:id="rId301" ref="G295"/>
    <hyperlink r:id="rId302" ref="G301"/>
    <hyperlink r:id="rId303" ref="G302"/>
    <hyperlink r:id="rId304" ref="G323"/>
    <hyperlink r:id="rId305" ref="G324"/>
    <hyperlink r:id="rId306" ref="G325"/>
    <hyperlink r:id="rId307" ref="G326"/>
    <hyperlink r:id="rId308" ref="G327"/>
    <hyperlink r:id="rId309" ref="G328"/>
    <hyperlink r:id="rId310" ref="G329"/>
    <hyperlink r:id="rId311" ref="J331"/>
    <hyperlink r:id="rId312" ref="G332"/>
    <hyperlink r:id="rId313" ref="J332"/>
    <hyperlink r:id="rId314" ref="J333"/>
    <hyperlink r:id="rId315" ref="J334"/>
    <hyperlink r:id="rId316" ref="G335"/>
    <hyperlink r:id="rId317" ref="J335"/>
    <hyperlink r:id="rId318" ref="G336"/>
    <hyperlink r:id="rId319" ref="G337"/>
    <hyperlink r:id="rId320" ref="J338"/>
    <hyperlink r:id="rId321" ref="J339"/>
  </hyperlinks>
  <printOptions/>
  <pageMargins bottom="1.0" footer="0.0" header="0.0" left="1.0" right="1.0" top="1.0"/>
  <pageSetup fitToHeight="0" paperSize="9" orientation="portrait"/>
  <drawing r:id="rId322"/>
  <legacyDrawing r:id="rId3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3.57"/>
    <col customWidth="1" min="2" max="2" width="42.71"/>
    <col customWidth="1" min="4" max="4" width="21.43"/>
    <col customWidth="1" min="5" max="5" width="18.29"/>
    <col customWidth="1" min="6" max="6" width="21.29"/>
    <col customWidth="1" min="7" max="7" width="16.0"/>
    <col customWidth="1" min="8" max="8" width="17.43"/>
    <col customWidth="1" min="9" max="9" width="15.14"/>
    <col customWidth="1" min="10" max="10" width="15.0"/>
    <col customWidth="1" min="12" max="12" width="24.43"/>
  </cols>
  <sheetData>
    <row r="1">
      <c r="A1" s="1"/>
      <c r="C1" s="1"/>
      <c r="D1" s="1"/>
      <c r="E1" s="1"/>
      <c r="F1" s="1"/>
      <c r="J1" s="4"/>
    </row>
    <row r="2" ht="23.25" customHeight="1">
      <c r="A2" s="7" t="s">
        <v>3</v>
      </c>
    </row>
    <row r="3">
      <c r="A3" s="12" t="s">
        <v>8</v>
      </c>
      <c r="B3" s="12" t="s">
        <v>13</v>
      </c>
      <c r="C3" s="12" t="s">
        <v>5</v>
      </c>
      <c r="D3" s="16" t="s">
        <v>15</v>
      </c>
      <c r="E3" s="16" t="s">
        <v>10</v>
      </c>
      <c r="F3" s="16" t="s">
        <v>11</v>
      </c>
      <c r="G3" s="18" t="s">
        <v>12</v>
      </c>
      <c r="H3" s="22" t="s">
        <v>19</v>
      </c>
      <c r="I3" s="25" t="s">
        <v>24</v>
      </c>
      <c r="J3" s="28" t="s">
        <v>25</v>
      </c>
      <c r="K3" s="29" t="s">
        <v>27</v>
      </c>
      <c r="L3" s="25" t="s">
        <v>28</v>
      </c>
    </row>
    <row r="4">
      <c r="A4" s="33">
        <v>1.0</v>
      </c>
      <c r="B4" s="35" t="s">
        <v>29</v>
      </c>
      <c r="C4" s="33">
        <v>2020.0</v>
      </c>
      <c r="D4" s="36">
        <v>9.61582391008E11</v>
      </c>
      <c r="E4" s="44" t="s">
        <v>30</v>
      </c>
      <c r="F4" s="45" t="s">
        <v>43</v>
      </c>
      <c r="G4" s="47" t="s">
        <v>45</v>
      </c>
      <c r="H4" s="48" t="s">
        <v>47</v>
      </c>
      <c r="I4" s="53"/>
      <c r="J4" s="54"/>
      <c r="K4" s="55">
        <v>5.51604167E8</v>
      </c>
      <c r="L4" s="55">
        <v>3459238.0</v>
      </c>
    </row>
    <row r="5">
      <c r="A5" s="58">
        <v>2.0</v>
      </c>
      <c r="B5" s="35" t="s">
        <v>53</v>
      </c>
      <c r="C5" s="33">
        <v>2021.0</v>
      </c>
      <c r="D5" s="36">
        <v>9.61582391145E11</v>
      </c>
      <c r="E5" s="44" t="s">
        <v>55</v>
      </c>
      <c r="F5" s="45" t="s">
        <v>59</v>
      </c>
      <c r="G5" s="47" t="s">
        <v>45</v>
      </c>
      <c r="H5" s="48" t="s">
        <v>47</v>
      </c>
      <c r="I5" s="53"/>
      <c r="J5" s="54"/>
      <c r="K5" s="55">
        <v>4.5209375E8</v>
      </c>
      <c r="L5" s="55">
        <v>3320349.0</v>
      </c>
    </row>
    <row r="6">
      <c r="A6" s="33">
        <v>3.0</v>
      </c>
      <c r="B6" s="35" t="s">
        <v>60</v>
      </c>
      <c r="C6" s="58">
        <v>2022.0</v>
      </c>
      <c r="D6" s="36">
        <v>9.61884301016E11</v>
      </c>
      <c r="E6" s="44" t="s">
        <v>61</v>
      </c>
      <c r="F6" s="45" t="s">
        <v>66</v>
      </c>
      <c r="G6" s="47" t="s">
        <v>45</v>
      </c>
      <c r="H6" s="48" t="s">
        <v>47</v>
      </c>
      <c r="I6" s="53"/>
      <c r="J6" s="54"/>
      <c r="K6" s="55">
        <v>7.29322917E8</v>
      </c>
      <c r="L6" s="55">
        <v>2103682.0</v>
      </c>
    </row>
    <row r="7">
      <c r="A7" s="33">
        <v>4.0</v>
      </c>
      <c r="B7" s="35" t="s">
        <v>53</v>
      </c>
      <c r="C7" s="58">
        <v>2022.0</v>
      </c>
      <c r="D7" s="78">
        <v>9.61582391103E11</v>
      </c>
      <c r="E7" s="44" t="s">
        <v>68</v>
      </c>
      <c r="F7" s="45" t="s">
        <v>77</v>
      </c>
      <c r="G7" s="47" t="s">
        <v>45</v>
      </c>
      <c r="H7" s="48" t="s">
        <v>78</v>
      </c>
      <c r="I7" s="81">
        <v>2.2343E7</v>
      </c>
      <c r="J7" s="54">
        <f>I7*14</f>
        <v>312802000</v>
      </c>
      <c r="K7" s="55">
        <v>1.6953125E8</v>
      </c>
      <c r="L7" s="55">
        <v>2103682.0</v>
      </c>
    </row>
    <row r="8">
      <c r="A8" s="58">
        <v>5.0</v>
      </c>
      <c r="B8" s="84" t="s">
        <v>74</v>
      </c>
      <c r="C8" s="47">
        <v>2012.0</v>
      </c>
      <c r="D8" s="86" t="s">
        <v>81</v>
      </c>
      <c r="E8" s="92" t="s">
        <v>82</v>
      </c>
      <c r="F8" s="94" t="s">
        <v>93</v>
      </c>
      <c r="G8" s="47" t="s">
        <v>45</v>
      </c>
      <c r="H8" s="48" t="s">
        <v>47</v>
      </c>
      <c r="I8" s="53"/>
      <c r="J8" s="54"/>
      <c r="K8" s="55">
        <v>3.890625E8</v>
      </c>
      <c r="L8" s="55">
        <v>4278587.0</v>
      </c>
    </row>
    <row r="9">
      <c r="A9" s="33">
        <v>6.0</v>
      </c>
      <c r="B9" s="35" t="s">
        <v>94</v>
      </c>
      <c r="C9" s="33">
        <v>2022.0</v>
      </c>
      <c r="D9" s="78" t="s">
        <v>95</v>
      </c>
      <c r="E9" s="99" t="s">
        <v>96</v>
      </c>
      <c r="F9" s="100" t="s">
        <v>104</v>
      </c>
      <c r="G9" s="47" t="s">
        <v>45</v>
      </c>
      <c r="H9" s="48" t="s">
        <v>47</v>
      </c>
      <c r="I9" s="37"/>
      <c r="J9" s="54"/>
      <c r="K9" s="55">
        <v>7.70952813E8</v>
      </c>
      <c r="L9" s="55">
        <v>1242337.0</v>
      </c>
    </row>
    <row r="10">
      <c r="A10" s="33">
        <v>7.0</v>
      </c>
      <c r="B10" s="35" t="s">
        <v>94</v>
      </c>
      <c r="C10" s="33">
        <v>2022.0</v>
      </c>
      <c r="D10" s="78" t="s">
        <v>106</v>
      </c>
      <c r="E10" s="99" t="s">
        <v>108</v>
      </c>
      <c r="F10" s="100" t="s">
        <v>128</v>
      </c>
      <c r="G10" s="47" t="s">
        <v>45</v>
      </c>
      <c r="H10" s="48" t="s">
        <v>47</v>
      </c>
      <c r="I10" s="37"/>
      <c r="J10" s="54"/>
      <c r="K10" s="55">
        <v>7.70952813E8</v>
      </c>
      <c r="L10" s="55">
        <v>815972.0</v>
      </c>
    </row>
    <row r="11">
      <c r="A11" s="58">
        <v>8.0</v>
      </c>
      <c r="B11" s="35" t="s">
        <v>94</v>
      </c>
      <c r="C11" s="113">
        <v>2022.0</v>
      </c>
      <c r="D11" s="114" t="s">
        <v>133</v>
      </c>
      <c r="E11" s="116" t="s">
        <v>135</v>
      </c>
      <c r="F11" s="100" t="s">
        <v>144</v>
      </c>
      <c r="G11" s="47" t="s">
        <v>45</v>
      </c>
      <c r="H11" s="48" t="s">
        <v>47</v>
      </c>
      <c r="I11" s="37"/>
      <c r="J11" s="54"/>
      <c r="K11" s="55">
        <v>7.1386875E8</v>
      </c>
      <c r="L11" s="55">
        <v>1515221.0</v>
      </c>
    </row>
    <row r="12">
      <c r="A12" s="33">
        <v>9.0</v>
      </c>
      <c r="B12" s="35" t="s">
        <v>94</v>
      </c>
      <c r="C12" s="113">
        <v>2022.0</v>
      </c>
      <c r="D12" s="114" t="s">
        <v>151</v>
      </c>
      <c r="E12" s="116" t="s">
        <v>153</v>
      </c>
      <c r="F12" s="100" t="s">
        <v>158</v>
      </c>
      <c r="G12" s="47" t="s">
        <v>45</v>
      </c>
      <c r="H12" s="48" t="s">
        <v>47</v>
      </c>
      <c r="I12" s="37"/>
      <c r="J12" s="54"/>
      <c r="K12" s="55">
        <v>7.1386875E8</v>
      </c>
      <c r="L12" s="55">
        <v>1584695.0</v>
      </c>
    </row>
    <row r="13">
      <c r="A13" s="33">
        <v>10.0</v>
      </c>
      <c r="B13" s="35" t="s">
        <v>159</v>
      </c>
      <c r="C13" s="113">
        <v>2023.0</v>
      </c>
      <c r="D13" s="114" t="s">
        <v>160</v>
      </c>
      <c r="E13" s="116" t="s">
        <v>162</v>
      </c>
      <c r="F13" s="100" t="s">
        <v>164</v>
      </c>
      <c r="G13" s="47" t="s">
        <v>45</v>
      </c>
      <c r="H13" s="48" t="s">
        <v>165</v>
      </c>
      <c r="I13" s="81">
        <v>2.6545103E7</v>
      </c>
      <c r="J13" s="54">
        <f>I13*23</f>
        <v>610537369</v>
      </c>
      <c r="K13" s="55">
        <v>1.456875E8</v>
      </c>
      <c r="L13" s="55">
        <v>1035426.0</v>
      </c>
    </row>
    <row r="14">
      <c r="A14" s="58">
        <v>11.0</v>
      </c>
      <c r="B14" s="118" t="s">
        <v>172</v>
      </c>
      <c r="C14" s="47">
        <v>2011.0</v>
      </c>
      <c r="D14" s="86" t="s">
        <v>174</v>
      </c>
      <c r="E14" s="92" t="s">
        <v>175</v>
      </c>
      <c r="F14" s="45" t="s">
        <v>183</v>
      </c>
      <c r="G14" s="47" t="s">
        <v>45</v>
      </c>
      <c r="H14" s="48" t="s">
        <v>47</v>
      </c>
      <c r="I14" s="37"/>
      <c r="J14" s="54"/>
      <c r="K14" s="55">
        <v>2.625E8</v>
      </c>
      <c r="L14" s="55">
        <v>2.292472E7</v>
      </c>
    </row>
    <row r="15">
      <c r="A15" s="1"/>
      <c r="C15" s="1"/>
      <c r="D15" s="1"/>
      <c r="E15" s="1"/>
      <c r="F15" s="1"/>
      <c r="J15" s="4"/>
    </row>
    <row r="16">
      <c r="A16" s="1"/>
      <c r="C16" s="1"/>
      <c r="D16" s="1"/>
      <c r="E16" s="1"/>
      <c r="F16" s="1"/>
      <c r="J16" s="4"/>
    </row>
    <row r="17">
      <c r="A17" s="1"/>
      <c r="C17" s="1"/>
      <c r="D17" s="1"/>
      <c r="E17" s="1"/>
      <c r="F17" s="1"/>
      <c r="J17" s="4"/>
    </row>
    <row r="18">
      <c r="A18" s="123" t="s">
        <v>8</v>
      </c>
      <c r="B18" s="123" t="s">
        <v>13</v>
      </c>
      <c r="C18" s="123" t="s">
        <v>5</v>
      </c>
      <c r="D18" s="124" t="s">
        <v>15</v>
      </c>
      <c r="E18" s="124" t="s">
        <v>195</v>
      </c>
      <c r="F18" s="124" t="s">
        <v>196</v>
      </c>
      <c r="G18" s="124" t="s">
        <v>9</v>
      </c>
      <c r="J18" s="4"/>
    </row>
    <row r="19">
      <c r="A19" s="48">
        <v>1.0</v>
      </c>
      <c r="B19" s="53" t="s">
        <v>20</v>
      </c>
      <c r="C19" s="48">
        <v>2022.0</v>
      </c>
      <c r="D19" s="48">
        <v>9.6188430206E11</v>
      </c>
      <c r="E19" s="48" t="s">
        <v>200</v>
      </c>
      <c r="F19" s="48" t="s">
        <v>84</v>
      </c>
      <c r="G19" s="125" t="s">
        <v>40</v>
      </c>
      <c r="J19" s="4"/>
    </row>
    <row r="20">
      <c r="A20" s="48">
        <v>2.0</v>
      </c>
      <c r="B20" s="53" t="s">
        <v>208</v>
      </c>
      <c r="C20" s="48">
        <v>2022.0</v>
      </c>
      <c r="D20" s="127">
        <v>9.61582391152E11</v>
      </c>
      <c r="E20" s="48" t="s">
        <v>200</v>
      </c>
      <c r="F20" s="48" t="s">
        <v>84</v>
      </c>
      <c r="G20" s="125" t="s">
        <v>40</v>
      </c>
      <c r="J20" s="4"/>
    </row>
    <row r="21">
      <c r="A21" s="48">
        <v>3.0</v>
      </c>
      <c r="B21" s="53" t="s">
        <v>53</v>
      </c>
      <c r="C21" s="48">
        <v>2024.0</v>
      </c>
      <c r="D21" s="48">
        <v>9.6158239166E11</v>
      </c>
      <c r="E21" s="48" t="s">
        <v>200</v>
      </c>
      <c r="F21" s="48" t="s">
        <v>84</v>
      </c>
      <c r="G21" s="125" t="s">
        <v>40</v>
      </c>
      <c r="J21" s="4"/>
    </row>
    <row r="22">
      <c r="A22" s="48">
        <v>4.0</v>
      </c>
      <c r="B22" s="53" t="s">
        <v>216</v>
      </c>
      <c r="C22" s="131">
        <v>2022.0</v>
      </c>
      <c r="D22" s="48" t="s">
        <v>217</v>
      </c>
      <c r="E22" s="48" t="s">
        <v>218</v>
      </c>
      <c r="F22" s="48" t="s">
        <v>84</v>
      </c>
      <c r="G22" s="133" t="s">
        <v>219</v>
      </c>
      <c r="J22" s="4"/>
    </row>
    <row r="23">
      <c r="A23" s="48">
        <v>5.0</v>
      </c>
      <c r="B23" s="53" t="s">
        <v>221</v>
      </c>
      <c r="C23" s="131">
        <v>2022.0</v>
      </c>
      <c r="D23" s="48" t="s">
        <v>222</v>
      </c>
      <c r="E23" s="48" t="s">
        <v>91</v>
      </c>
      <c r="F23" s="48" t="s">
        <v>84</v>
      </c>
      <c r="G23" s="133" t="s">
        <v>155</v>
      </c>
      <c r="J23" s="4"/>
    </row>
    <row r="24">
      <c r="A24" s="48">
        <v>6.0</v>
      </c>
      <c r="B24" s="53" t="s">
        <v>117</v>
      </c>
      <c r="C24" s="48">
        <v>2023.0</v>
      </c>
      <c r="D24" s="48" t="s">
        <v>223</v>
      </c>
      <c r="E24" s="48" t="s">
        <v>218</v>
      </c>
      <c r="F24" s="48" t="s">
        <v>84</v>
      </c>
      <c r="G24" s="134" t="s">
        <v>126</v>
      </c>
      <c r="J24" s="4"/>
    </row>
    <row r="25">
      <c r="A25" s="48">
        <v>7.0</v>
      </c>
      <c r="B25" s="53" t="s">
        <v>117</v>
      </c>
      <c r="C25" s="48">
        <v>2023.0</v>
      </c>
      <c r="D25" s="48" t="s">
        <v>224</v>
      </c>
      <c r="E25" s="48" t="s">
        <v>218</v>
      </c>
      <c r="F25" s="48" t="s">
        <v>84</v>
      </c>
      <c r="G25" s="134" t="s">
        <v>126</v>
      </c>
      <c r="J25" s="4"/>
    </row>
    <row r="26">
      <c r="A26" s="48">
        <v>8.0</v>
      </c>
      <c r="B26" s="53" t="s">
        <v>117</v>
      </c>
      <c r="C26" s="48">
        <v>2023.0</v>
      </c>
      <c r="D26" s="48" t="s">
        <v>227</v>
      </c>
      <c r="E26" s="48" t="s">
        <v>218</v>
      </c>
      <c r="F26" s="48" t="s">
        <v>84</v>
      </c>
      <c r="G26" s="134" t="s">
        <v>126</v>
      </c>
      <c r="J26" s="4"/>
    </row>
    <row r="27">
      <c r="A27" s="48">
        <v>9.0</v>
      </c>
      <c r="B27" s="53" t="s">
        <v>192</v>
      </c>
      <c r="C27" s="48">
        <v>2023.0</v>
      </c>
      <c r="D27" s="48" t="s">
        <v>229</v>
      </c>
      <c r="E27" s="48" t="s">
        <v>230</v>
      </c>
      <c r="F27" s="48" t="s">
        <v>84</v>
      </c>
      <c r="G27" s="58" t="s">
        <v>201</v>
      </c>
      <c r="J27" s="4"/>
    </row>
    <row r="28">
      <c r="A28" s="48">
        <v>10.0</v>
      </c>
      <c r="B28" s="53" t="s">
        <v>231</v>
      </c>
      <c r="C28" s="48">
        <v>2019.0</v>
      </c>
      <c r="D28" s="48" t="s">
        <v>233</v>
      </c>
      <c r="E28" s="48" t="s">
        <v>234</v>
      </c>
      <c r="F28" s="48" t="s">
        <v>84</v>
      </c>
      <c r="G28" s="139" t="s">
        <v>235</v>
      </c>
      <c r="J28" s="4"/>
    </row>
    <row r="29">
      <c r="A29" s="48">
        <v>11.0</v>
      </c>
      <c r="B29" s="53" t="s">
        <v>237</v>
      </c>
      <c r="C29" s="48">
        <v>2019.0</v>
      </c>
      <c r="D29" s="48" t="s">
        <v>238</v>
      </c>
      <c r="E29" s="48" t="s">
        <v>239</v>
      </c>
      <c r="F29" s="48" t="s">
        <v>84</v>
      </c>
      <c r="G29" s="139" t="s">
        <v>235</v>
      </c>
      <c r="J29" s="4"/>
    </row>
    <row r="30">
      <c r="A30" s="48">
        <v>12.0</v>
      </c>
      <c r="B30" s="53" t="s">
        <v>240</v>
      </c>
      <c r="C30" s="48">
        <v>2023.0</v>
      </c>
      <c r="D30" s="48" t="s">
        <v>241</v>
      </c>
      <c r="E30" s="48" t="s">
        <v>242</v>
      </c>
      <c r="F30" s="48" t="s">
        <v>84</v>
      </c>
      <c r="G30" s="139" t="s">
        <v>243</v>
      </c>
      <c r="J30" s="4"/>
    </row>
    <row r="31">
      <c r="A31" s="48">
        <v>13.0</v>
      </c>
      <c r="B31" s="53" t="s">
        <v>240</v>
      </c>
      <c r="C31" s="48">
        <v>2023.0</v>
      </c>
      <c r="D31" s="48" t="s">
        <v>244</v>
      </c>
      <c r="E31" s="48" t="s">
        <v>242</v>
      </c>
      <c r="F31" s="48" t="s">
        <v>84</v>
      </c>
      <c r="G31" s="139" t="s">
        <v>243</v>
      </c>
      <c r="J31" s="4"/>
    </row>
    <row r="32">
      <c r="A32" s="1"/>
      <c r="C32" s="1"/>
      <c r="D32" s="1"/>
      <c r="E32" s="1"/>
      <c r="F32" s="1"/>
      <c r="J32" s="4"/>
    </row>
    <row r="33">
      <c r="A33" s="1"/>
      <c r="C33" s="1"/>
      <c r="D33" s="1"/>
      <c r="E33" s="1"/>
      <c r="F33" s="1"/>
      <c r="J33" s="4"/>
    </row>
    <row r="34">
      <c r="A34" s="1"/>
      <c r="C34" s="1"/>
      <c r="D34" s="1"/>
      <c r="E34" s="1"/>
      <c r="F34" s="1"/>
      <c r="J34" s="4"/>
    </row>
    <row r="35">
      <c r="A35" s="1"/>
      <c r="C35" s="1"/>
      <c r="D35" s="1"/>
      <c r="E35" s="1"/>
      <c r="F35" s="1"/>
      <c r="J35" s="4"/>
    </row>
    <row r="36">
      <c r="A36" s="1"/>
      <c r="C36" s="1"/>
      <c r="D36" s="1"/>
      <c r="E36" s="1"/>
      <c r="F36" s="1"/>
      <c r="J36" s="4"/>
    </row>
    <row r="37">
      <c r="A37" s="1"/>
      <c r="C37" s="1"/>
      <c r="D37" s="1"/>
      <c r="E37" s="1"/>
      <c r="F37" s="1"/>
      <c r="J37" s="4"/>
    </row>
    <row r="38">
      <c r="A38" s="1"/>
      <c r="C38" s="1"/>
      <c r="D38" s="1"/>
      <c r="E38" s="1"/>
      <c r="F38" s="1"/>
      <c r="J38" s="4"/>
    </row>
    <row r="39">
      <c r="A39" s="1"/>
      <c r="C39" s="1"/>
      <c r="D39" s="1"/>
      <c r="E39" s="1"/>
      <c r="F39" s="1"/>
      <c r="J39" s="4"/>
    </row>
    <row r="40">
      <c r="A40" s="1"/>
      <c r="C40" s="1"/>
      <c r="D40" s="1"/>
      <c r="E40" s="1"/>
      <c r="F40" s="1"/>
      <c r="J40" s="4"/>
    </row>
    <row r="41">
      <c r="A41" s="1"/>
      <c r="C41" s="1"/>
      <c r="D41" s="1"/>
      <c r="E41" s="1"/>
      <c r="F41" s="1"/>
      <c r="J41" s="4"/>
    </row>
    <row r="42">
      <c r="A42" s="1"/>
      <c r="C42" s="1"/>
      <c r="D42" s="1"/>
      <c r="E42" s="1"/>
      <c r="F42" s="1"/>
      <c r="J42" s="4"/>
    </row>
    <row r="43">
      <c r="A43" s="1"/>
      <c r="C43" s="1"/>
      <c r="D43" s="1"/>
      <c r="E43" s="1"/>
      <c r="F43" s="1"/>
      <c r="J43" s="4"/>
    </row>
    <row r="44">
      <c r="A44" s="1"/>
      <c r="C44" s="1"/>
      <c r="D44" s="1"/>
      <c r="E44" s="1"/>
      <c r="F44" s="1"/>
      <c r="J44" s="4"/>
    </row>
    <row r="45">
      <c r="A45" s="1"/>
      <c r="C45" s="1"/>
      <c r="D45" s="1"/>
      <c r="E45" s="1"/>
      <c r="F45" s="1"/>
      <c r="J45" s="4"/>
    </row>
    <row r="46">
      <c r="A46" s="1"/>
      <c r="C46" s="1"/>
      <c r="D46" s="1"/>
      <c r="E46" s="1"/>
      <c r="F46" s="1"/>
      <c r="J46" s="4"/>
    </row>
    <row r="47">
      <c r="A47" s="1"/>
      <c r="C47" s="1"/>
      <c r="D47" s="1"/>
      <c r="E47" s="1"/>
      <c r="F47" s="1"/>
      <c r="J47" s="4"/>
    </row>
    <row r="48">
      <c r="A48" s="1"/>
      <c r="C48" s="1"/>
      <c r="D48" s="1"/>
      <c r="E48" s="1"/>
      <c r="F48" s="1"/>
      <c r="J48" s="4"/>
    </row>
    <row r="49">
      <c r="A49" s="1"/>
      <c r="C49" s="1"/>
      <c r="D49" s="1"/>
      <c r="E49" s="1"/>
      <c r="F49" s="1"/>
      <c r="J49" s="4"/>
    </row>
    <row r="50">
      <c r="A50" s="1"/>
      <c r="C50" s="1"/>
      <c r="D50" s="1"/>
      <c r="E50" s="1"/>
      <c r="F50" s="1"/>
      <c r="J50" s="4"/>
    </row>
    <row r="51">
      <c r="A51" s="1"/>
      <c r="C51" s="1"/>
      <c r="D51" s="1"/>
      <c r="E51" s="1"/>
      <c r="F51" s="1"/>
      <c r="J51" s="4"/>
    </row>
    <row r="52">
      <c r="A52" s="1"/>
      <c r="C52" s="1"/>
      <c r="D52" s="1"/>
      <c r="E52" s="1"/>
      <c r="F52" s="1"/>
      <c r="J52" s="4"/>
    </row>
    <row r="53">
      <c r="A53" s="1"/>
      <c r="C53" s="1"/>
      <c r="D53" s="1"/>
      <c r="E53" s="1"/>
      <c r="F53" s="1"/>
      <c r="J53" s="4"/>
    </row>
    <row r="54">
      <c r="A54" s="1"/>
      <c r="C54" s="1"/>
      <c r="D54" s="1"/>
      <c r="E54" s="1"/>
      <c r="F54" s="1"/>
      <c r="J54" s="4"/>
    </row>
    <row r="55">
      <c r="A55" s="1"/>
      <c r="C55" s="1"/>
      <c r="D55" s="1"/>
      <c r="E55" s="1"/>
      <c r="F55" s="1"/>
      <c r="J55" s="4"/>
    </row>
    <row r="56">
      <c r="A56" s="1"/>
      <c r="C56" s="1"/>
      <c r="D56" s="1"/>
      <c r="E56" s="1"/>
      <c r="F56" s="1"/>
      <c r="J56" s="4"/>
    </row>
    <row r="57">
      <c r="A57" s="1"/>
      <c r="C57" s="1"/>
      <c r="D57" s="1"/>
      <c r="E57" s="1"/>
      <c r="F57" s="1"/>
      <c r="J57" s="4"/>
    </row>
    <row r="58">
      <c r="A58" s="1"/>
      <c r="C58" s="1"/>
      <c r="D58" s="1"/>
      <c r="E58" s="1"/>
      <c r="F58" s="1"/>
      <c r="J58" s="4"/>
    </row>
    <row r="59">
      <c r="A59" s="1"/>
      <c r="C59" s="1"/>
      <c r="D59" s="1"/>
      <c r="E59" s="1"/>
      <c r="F59" s="1"/>
      <c r="J59" s="4"/>
    </row>
    <row r="60">
      <c r="A60" s="1"/>
      <c r="C60" s="1"/>
      <c r="D60" s="1"/>
      <c r="E60" s="1"/>
      <c r="F60" s="1"/>
      <c r="J60" s="4"/>
    </row>
    <row r="61">
      <c r="A61" s="1"/>
      <c r="C61" s="1"/>
      <c r="D61" s="1"/>
      <c r="E61" s="1"/>
      <c r="F61" s="1"/>
      <c r="J61" s="4"/>
    </row>
    <row r="62">
      <c r="A62" s="1"/>
      <c r="C62" s="1"/>
      <c r="D62" s="1"/>
      <c r="E62" s="1"/>
      <c r="F62" s="1"/>
      <c r="J62" s="4"/>
    </row>
    <row r="63">
      <c r="A63" s="1"/>
      <c r="C63" s="1"/>
      <c r="D63" s="1"/>
      <c r="E63" s="1"/>
      <c r="F63" s="1"/>
      <c r="J63" s="4"/>
    </row>
    <row r="64">
      <c r="A64" s="1"/>
      <c r="C64" s="1"/>
      <c r="D64" s="1"/>
      <c r="E64" s="1"/>
      <c r="F64" s="1"/>
      <c r="J64" s="4"/>
    </row>
    <row r="65">
      <c r="A65" s="1"/>
      <c r="C65" s="1"/>
      <c r="D65" s="1"/>
      <c r="E65" s="1"/>
      <c r="F65" s="1"/>
      <c r="J65" s="4"/>
    </row>
    <row r="66">
      <c r="A66" s="1"/>
      <c r="C66" s="1"/>
      <c r="D66" s="1"/>
      <c r="E66" s="1"/>
      <c r="F66" s="1"/>
      <c r="J66" s="4"/>
    </row>
    <row r="67">
      <c r="A67" s="1"/>
      <c r="C67" s="1"/>
      <c r="D67" s="1"/>
      <c r="E67" s="1"/>
      <c r="F67" s="1"/>
      <c r="J67" s="4"/>
    </row>
    <row r="68">
      <c r="A68" s="1"/>
      <c r="C68" s="1"/>
      <c r="D68" s="1"/>
      <c r="E68" s="1"/>
      <c r="F68" s="1"/>
      <c r="J68" s="4"/>
    </row>
    <row r="69">
      <c r="A69" s="1"/>
      <c r="C69" s="1"/>
      <c r="D69" s="1"/>
      <c r="E69" s="1"/>
      <c r="F69" s="1"/>
      <c r="J69" s="4"/>
    </row>
    <row r="70">
      <c r="A70" s="1"/>
      <c r="C70" s="1"/>
      <c r="D70" s="1"/>
      <c r="E70" s="1"/>
      <c r="F70" s="1"/>
      <c r="J70" s="4"/>
    </row>
    <row r="71">
      <c r="A71" s="1"/>
      <c r="C71" s="1"/>
      <c r="D71" s="1"/>
      <c r="E71" s="1"/>
      <c r="F71" s="1"/>
      <c r="J71" s="4"/>
    </row>
    <row r="72">
      <c r="A72" s="1"/>
      <c r="C72" s="1"/>
      <c r="D72" s="1"/>
      <c r="E72" s="1"/>
      <c r="F72" s="1"/>
      <c r="J72" s="4"/>
    </row>
    <row r="73">
      <c r="A73" s="1"/>
      <c r="C73" s="1"/>
      <c r="D73" s="1"/>
      <c r="E73" s="1"/>
      <c r="F73" s="1"/>
      <c r="J73" s="4"/>
    </row>
    <row r="74">
      <c r="A74" s="1"/>
      <c r="C74" s="1"/>
      <c r="D74" s="1"/>
      <c r="E74" s="1"/>
      <c r="F74" s="1"/>
      <c r="J74" s="4"/>
    </row>
    <row r="75">
      <c r="A75" s="1"/>
      <c r="C75" s="1"/>
      <c r="D75" s="1"/>
      <c r="E75" s="1"/>
      <c r="F75" s="1"/>
      <c r="J75" s="4"/>
    </row>
    <row r="76">
      <c r="A76" s="1"/>
      <c r="C76" s="1"/>
      <c r="D76" s="1"/>
      <c r="E76" s="1"/>
      <c r="F76" s="1"/>
      <c r="J76" s="4"/>
    </row>
    <row r="77">
      <c r="A77" s="1"/>
      <c r="C77" s="1"/>
      <c r="D77" s="1"/>
      <c r="E77" s="1"/>
      <c r="F77" s="1"/>
      <c r="J77" s="4"/>
    </row>
    <row r="78">
      <c r="A78" s="1"/>
      <c r="C78" s="1"/>
      <c r="D78" s="1"/>
      <c r="E78" s="1"/>
      <c r="F78" s="1"/>
      <c r="J78" s="4"/>
    </row>
    <row r="79">
      <c r="A79" s="1"/>
      <c r="C79" s="1"/>
      <c r="D79" s="1"/>
      <c r="E79" s="1"/>
      <c r="F79" s="1"/>
      <c r="J79" s="4"/>
    </row>
    <row r="80">
      <c r="A80" s="1"/>
      <c r="C80" s="1"/>
      <c r="D80" s="1"/>
      <c r="E80" s="1"/>
      <c r="F80" s="1"/>
      <c r="J80" s="4"/>
    </row>
    <row r="81">
      <c r="A81" s="1"/>
      <c r="C81" s="1"/>
      <c r="D81" s="1"/>
      <c r="E81" s="1"/>
      <c r="F81" s="1"/>
      <c r="J81" s="4"/>
    </row>
    <row r="82">
      <c r="A82" s="1"/>
      <c r="C82" s="1"/>
      <c r="D82" s="1"/>
      <c r="E82" s="1"/>
      <c r="F82" s="1"/>
      <c r="J82" s="4"/>
    </row>
    <row r="83">
      <c r="A83" s="1"/>
      <c r="C83" s="1"/>
      <c r="D83" s="1"/>
      <c r="E83" s="1"/>
      <c r="F83" s="1"/>
      <c r="J83" s="4"/>
    </row>
    <row r="84">
      <c r="A84" s="1"/>
      <c r="C84" s="1"/>
      <c r="D84" s="1"/>
      <c r="E84" s="1"/>
      <c r="F84" s="1"/>
      <c r="J84" s="4"/>
    </row>
    <row r="85">
      <c r="A85" s="1"/>
      <c r="C85" s="1"/>
      <c r="D85" s="1"/>
      <c r="E85" s="1"/>
      <c r="F85" s="1"/>
      <c r="J85" s="4"/>
    </row>
    <row r="86">
      <c r="A86" s="1"/>
      <c r="C86" s="1"/>
      <c r="D86" s="1"/>
      <c r="E86" s="1"/>
      <c r="F86" s="1"/>
      <c r="J86" s="4"/>
    </row>
    <row r="87">
      <c r="A87" s="1"/>
      <c r="C87" s="1"/>
      <c r="D87" s="1"/>
      <c r="E87" s="1"/>
      <c r="F87" s="1"/>
      <c r="J87" s="4"/>
    </row>
    <row r="88">
      <c r="A88" s="1"/>
      <c r="C88" s="1"/>
      <c r="D88" s="1"/>
      <c r="E88" s="1"/>
      <c r="F88" s="1"/>
      <c r="J88" s="4"/>
    </row>
    <row r="89">
      <c r="A89" s="1"/>
      <c r="C89" s="1"/>
      <c r="D89" s="1"/>
      <c r="E89" s="1"/>
      <c r="F89" s="1"/>
      <c r="J89" s="4"/>
    </row>
    <row r="90">
      <c r="A90" s="1"/>
      <c r="C90" s="1"/>
      <c r="D90" s="1"/>
      <c r="E90" s="1"/>
      <c r="F90" s="1"/>
      <c r="J90" s="4"/>
    </row>
    <row r="91">
      <c r="A91" s="1"/>
      <c r="C91" s="1"/>
      <c r="D91" s="1"/>
      <c r="E91" s="1"/>
      <c r="F91" s="1"/>
      <c r="J91" s="4"/>
    </row>
    <row r="92">
      <c r="A92" s="1"/>
      <c r="C92" s="1"/>
      <c r="D92" s="1"/>
      <c r="E92" s="1"/>
      <c r="F92" s="1"/>
      <c r="J92" s="4"/>
    </row>
    <row r="93">
      <c r="A93" s="1"/>
      <c r="C93" s="1"/>
      <c r="D93" s="1"/>
      <c r="E93" s="1"/>
      <c r="F93" s="1"/>
      <c r="J93" s="4"/>
    </row>
    <row r="94">
      <c r="A94" s="1"/>
      <c r="C94" s="1"/>
      <c r="D94" s="1"/>
      <c r="E94" s="1"/>
      <c r="F94" s="1"/>
      <c r="J94" s="4"/>
    </row>
    <row r="95">
      <c r="A95" s="1"/>
      <c r="C95" s="1"/>
      <c r="D95" s="1"/>
      <c r="E95" s="1"/>
      <c r="F95" s="1"/>
      <c r="J95" s="4"/>
    </row>
    <row r="96">
      <c r="A96" s="1"/>
      <c r="C96" s="1"/>
      <c r="D96" s="1"/>
      <c r="E96" s="1"/>
      <c r="F96" s="1"/>
      <c r="J96" s="4"/>
    </row>
    <row r="97">
      <c r="A97" s="1"/>
      <c r="C97" s="1"/>
      <c r="D97" s="1"/>
      <c r="E97" s="1"/>
      <c r="F97" s="1"/>
      <c r="J97" s="4"/>
    </row>
    <row r="98">
      <c r="A98" s="1"/>
      <c r="C98" s="1"/>
      <c r="D98" s="1"/>
      <c r="E98" s="1"/>
      <c r="F98" s="1"/>
      <c r="J98" s="4"/>
    </row>
    <row r="99">
      <c r="A99" s="1"/>
      <c r="C99" s="1"/>
      <c r="D99" s="1"/>
      <c r="E99" s="1"/>
      <c r="F99" s="1"/>
      <c r="J99" s="4"/>
    </row>
    <row r="100">
      <c r="A100" s="1"/>
      <c r="C100" s="1"/>
      <c r="D100" s="1"/>
      <c r="E100" s="1"/>
      <c r="F100" s="1"/>
      <c r="J100" s="4"/>
    </row>
    <row r="101">
      <c r="A101" s="1"/>
      <c r="C101" s="1"/>
      <c r="D101" s="1"/>
      <c r="E101" s="1"/>
      <c r="F101" s="1"/>
      <c r="J101" s="4"/>
    </row>
    <row r="102">
      <c r="A102" s="1"/>
      <c r="C102" s="1"/>
      <c r="D102" s="1"/>
      <c r="E102" s="1"/>
      <c r="F102" s="1"/>
      <c r="J102" s="4"/>
    </row>
    <row r="103">
      <c r="A103" s="1"/>
      <c r="C103" s="1"/>
      <c r="D103" s="1"/>
      <c r="E103" s="1"/>
      <c r="F103" s="1"/>
      <c r="J103" s="4"/>
    </row>
    <row r="104">
      <c r="A104" s="1"/>
      <c r="C104" s="1"/>
      <c r="D104" s="1"/>
      <c r="E104" s="1"/>
      <c r="F104" s="1"/>
      <c r="J104" s="4"/>
    </row>
    <row r="105">
      <c r="A105" s="1"/>
      <c r="C105" s="1"/>
      <c r="D105" s="1"/>
      <c r="E105" s="1"/>
      <c r="F105" s="1"/>
      <c r="J105" s="4"/>
    </row>
    <row r="106">
      <c r="A106" s="1"/>
      <c r="C106" s="1"/>
      <c r="D106" s="1"/>
      <c r="E106" s="1"/>
      <c r="F106" s="1"/>
      <c r="J106" s="4"/>
    </row>
    <row r="107">
      <c r="A107" s="1"/>
      <c r="C107" s="1"/>
      <c r="D107" s="1"/>
      <c r="E107" s="1"/>
      <c r="F107" s="1"/>
      <c r="J107" s="4"/>
    </row>
    <row r="108">
      <c r="A108" s="1"/>
      <c r="C108" s="1"/>
      <c r="D108" s="1"/>
      <c r="E108" s="1"/>
      <c r="F108" s="1"/>
      <c r="J108" s="4"/>
    </row>
    <row r="109">
      <c r="A109" s="1"/>
      <c r="C109" s="1"/>
      <c r="D109" s="1"/>
      <c r="E109" s="1"/>
      <c r="F109" s="1"/>
      <c r="J109" s="4"/>
    </row>
    <row r="110">
      <c r="A110" s="1"/>
      <c r="C110" s="1"/>
      <c r="D110" s="1"/>
      <c r="E110" s="1"/>
      <c r="F110" s="1"/>
      <c r="J110" s="4"/>
    </row>
    <row r="111">
      <c r="A111" s="1"/>
      <c r="C111" s="1"/>
      <c r="D111" s="1"/>
      <c r="E111" s="1"/>
      <c r="F111" s="1"/>
      <c r="J111" s="4"/>
    </row>
    <row r="112">
      <c r="A112" s="1"/>
      <c r="C112" s="1"/>
      <c r="D112" s="1"/>
      <c r="E112" s="1"/>
      <c r="F112" s="1"/>
      <c r="J112" s="4"/>
    </row>
    <row r="113">
      <c r="A113" s="1"/>
      <c r="C113" s="1"/>
      <c r="D113" s="1"/>
      <c r="E113" s="1"/>
      <c r="F113" s="1"/>
      <c r="J113" s="4"/>
    </row>
    <row r="114">
      <c r="A114" s="1"/>
      <c r="C114" s="1"/>
      <c r="D114" s="1"/>
      <c r="E114" s="1"/>
      <c r="F114" s="1"/>
      <c r="J114" s="4"/>
    </row>
    <row r="115">
      <c r="A115" s="1"/>
      <c r="C115" s="1"/>
      <c r="D115" s="1"/>
      <c r="E115" s="1"/>
      <c r="F115" s="1"/>
      <c r="J115" s="4"/>
    </row>
    <row r="116">
      <c r="A116" s="1"/>
      <c r="C116" s="1"/>
      <c r="D116" s="1"/>
      <c r="E116" s="1"/>
      <c r="F116" s="1"/>
      <c r="J116" s="4"/>
    </row>
    <row r="117">
      <c r="A117" s="1"/>
      <c r="C117" s="1"/>
      <c r="D117" s="1"/>
      <c r="E117" s="1"/>
      <c r="F117" s="1"/>
      <c r="J117" s="4"/>
    </row>
    <row r="118">
      <c r="A118" s="1"/>
      <c r="C118" s="1"/>
      <c r="D118" s="1"/>
      <c r="E118" s="1"/>
      <c r="F118" s="1"/>
      <c r="J118" s="4"/>
    </row>
    <row r="119">
      <c r="A119" s="1"/>
      <c r="C119" s="1"/>
      <c r="D119" s="1"/>
      <c r="E119" s="1"/>
      <c r="F119" s="1"/>
      <c r="J119" s="4"/>
    </row>
    <row r="120">
      <c r="A120" s="1"/>
      <c r="C120" s="1"/>
      <c r="D120" s="1"/>
      <c r="E120" s="1"/>
      <c r="F120" s="1"/>
      <c r="J120" s="4"/>
    </row>
    <row r="121">
      <c r="A121" s="1"/>
      <c r="C121" s="1"/>
      <c r="D121" s="1"/>
      <c r="E121" s="1"/>
      <c r="F121" s="1"/>
      <c r="J121" s="4"/>
    </row>
    <row r="122">
      <c r="A122" s="1"/>
      <c r="C122" s="1"/>
      <c r="D122" s="1"/>
      <c r="E122" s="1"/>
      <c r="F122" s="1"/>
      <c r="J122" s="4"/>
    </row>
    <row r="123">
      <c r="A123" s="1"/>
      <c r="C123" s="1"/>
      <c r="D123" s="1"/>
      <c r="E123" s="1"/>
      <c r="F123" s="1"/>
      <c r="J123" s="4"/>
    </row>
    <row r="124">
      <c r="A124" s="1"/>
      <c r="C124" s="1"/>
      <c r="D124" s="1"/>
      <c r="E124" s="1"/>
      <c r="F124" s="1"/>
      <c r="J124" s="4"/>
    </row>
    <row r="125">
      <c r="A125" s="1"/>
      <c r="C125" s="1"/>
      <c r="D125" s="1"/>
      <c r="E125" s="1"/>
      <c r="F125" s="1"/>
      <c r="J125" s="4"/>
    </row>
    <row r="126">
      <c r="A126" s="1"/>
      <c r="C126" s="1"/>
      <c r="D126" s="1"/>
      <c r="E126" s="1"/>
      <c r="F126" s="1"/>
      <c r="J126" s="4"/>
    </row>
    <row r="127">
      <c r="A127" s="1"/>
      <c r="C127" s="1"/>
      <c r="D127" s="1"/>
      <c r="E127" s="1"/>
      <c r="F127" s="1"/>
      <c r="J127" s="4"/>
    </row>
    <row r="128">
      <c r="A128" s="1"/>
      <c r="C128" s="1"/>
      <c r="D128" s="1"/>
      <c r="E128" s="1"/>
      <c r="F128" s="1"/>
      <c r="J128" s="4"/>
    </row>
    <row r="129">
      <c r="A129" s="1"/>
      <c r="C129" s="1"/>
      <c r="D129" s="1"/>
      <c r="E129" s="1"/>
      <c r="F129" s="1"/>
      <c r="J129" s="4"/>
    </row>
    <row r="130">
      <c r="A130" s="1"/>
      <c r="C130" s="1"/>
      <c r="D130" s="1"/>
      <c r="E130" s="1"/>
      <c r="F130" s="1"/>
      <c r="J130" s="4"/>
    </row>
    <row r="131">
      <c r="A131" s="1"/>
      <c r="C131" s="1"/>
      <c r="D131" s="1"/>
      <c r="E131" s="1"/>
      <c r="F131" s="1"/>
      <c r="J131" s="4"/>
    </row>
    <row r="132">
      <c r="A132" s="1"/>
      <c r="C132" s="1"/>
      <c r="D132" s="1"/>
      <c r="E132" s="1"/>
      <c r="F132" s="1"/>
      <c r="J132" s="4"/>
    </row>
    <row r="133">
      <c r="A133" s="1"/>
      <c r="C133" s="1"/>
      <c r="D133" s="1"/>
      <c r="E133" s="1"/>
      <c r="F133" s="1"/>
      <c r="J133" s="4"/>
    </row>
    <row r="134">
      <c r="A134" s="1"/>
      <c r="C134" s="1"/>
      <c r="D134" s="1"/>
      <c r="E134" s="1"/>
      <c r="F134" s="1"/>
      <c r="J134" s="4"/>
    </row>
    <row r="135">
      <c r="A135" s="1"/>
      <c r="C135" s="1"/>
      <c r="D135" s="1"/>
      <c r="E135" s="1"/>
      <c r="F135" s="1"/>
      <c r="J135" s="4"/>
    </row>
    <row r="136">
      <c r="A136" s="1"/>
      <c r="C136" s="1"/>
      <c r="D136" s="1"/>
      <c r="E136" s="1"/>
      <c r="F136" s="1"/>
      <c r="J136" s="4"/>
    </row>
    <row r="137">
      <c r="A137" s="1"/>
      <c r="C137" s="1"/>
      <c r="D137" s="1"/>
      <c r="E137" s="1"/>
      <c r="F137" s="1"/>
      <c r="J137" s="4"/>
    </row>
    <row r="138">
      <c r="A138" s="1"/>
      <c r="C138" s="1"/>
      <c r="D138" s="1"/>
      <c r="E138" s="1"/>
      <c r="F138" s="1"/>
      <c r="J138" s="4"/>
    </row>
    <row r="139">
      <c r="A139" s="1"/>
      <c r="C139" s="1"/>
      <c r="D139" s="1"/>
      <c r="E139" s="1"/>
      <c r="F139" s="1"/>
      <c r="J139" s="4"/>
    </row>
    <row r="140">
      <c r="A140" s="1"/>
      <c r="C140" s="1"/>
      <c r="D140" s="1"/>
      <c r="E140" s="1"/>
      <c r="F140" s="1"/>
      <c r="J140" s="4"/>
    </row>
    <row r="141">
      <c r="A141" s="1"/>
      <c r="C141" s="1"/>
      <c r="D141" s="1"/>
      <c r="E141" s="1"/>
      <c r="F141" s="1"/>
      <c r="J141" s="4"/>
    </row>
    <row r="142">
      <c r="A142" s="1"/>
      <c r="C142" s="1"/>
      <c r="D142" s="1"/>
      <c r="E142" s="1"/>
      <c r="F142" s="1"/>
      <c r="J142" s="4"/>
    </row>
    <row r="143">
      <c r="A143" s="1"/>
      <c r="C143" s="1"/>
      <c r="D143" s="1"/>
      <c r="E143" s="1"/>
      <c r="F143" s="1"/>
      <c r="J143" s="4"/>
    </row>
    <row r="144">
      <c r="A144" s="1"/>
      <c r="C144" s="1"/>
      <c r="D144" s="1"/>
      <c r="E144" s="1"/>
      <c r="F144" s="1"/>
      <c r="J144" s="4"/>
    </row>
    <row r="145">
      <c r="A145" s="1"/>
      <c r="C145" s="1"/>
      <c r="D145" s="1"/>
      <c r="E145" s="1"/>
      <c r="F145" s="1"/>
      <c r="J145" s="4"/>
    </row>
    <row r="146">
      <c r="A146" s="1"/>
      <c r="C146" s="1"/>
      <c r="D146" s="1"/>
      <c r="E146" s="1"/>
      <c r="F146" s="1"/>
      <c r="J146" s="4"/>
    </row>
    <row r="147">
      <c r="A147" s="1"/>
      <c r="C147" s="1"/>
      <c r="D147" s="1"/>
      <c r="E147" s="1"/>
      <c r="F147" s="1"/>
      <c r="J147" s="4"/>
    </row>
    <row r="148">
      <c r="A148" s="1"/>
      <c r="C148" s="1"/>
      <c r="D148" s="1"/>
      <c r="E148" s="1"/>
      <c r="F148" s="1"/>
      <c r="J148" s="4"/>
    </row>
    <row r="149">
      <c r="A149" s="1"/>
      <c r="C149" s="1"/>
      <c r="D149" s="1"/>
      <c r="E149" s="1"/>
      <c r="F149" s="1"/>
      <c r="J149" s="4"/>
    </row>
    <row r="150">
      <c r="A150" s="1"/>
      <c r="C150" s="1"/>
      <c r="D150" s="1"/>
      <c r="E150" s="1"/>
      <c r="F150" s="1"/>
      <c r="J150" s="4"/>
    </row>
    <row r="151">
      <c r="A151" s="1"/>
      <c r="C151" s="1"/>
      <c r="D151" s="1"/>
      <c r="E151" s="1"/>
      <c r="F151" s="1"/>
      <c r="J151" s="4"/>
    </row>
    <row r="152">
      <c r="A152" s="1"/>
      <c r="C152" s="1"/>
      <c r="D152" s="1"/>
      <c r="E152" s="1"/>
      <c r="F152" s="1"/>
      <c r="J152" s="4"/>
    </row>
    <row r="153">
      <c r="A153" s="1"/>
      <c r="C153" s="1"/>
      <c r="D153" s="1"/>
      <c r="E153" s="1"/>
      <c r="F153" s="1"/>
      <c r="J153" s="4"/>
    </row>
    <row r="154">
      <c r="A154" s="1"/>
      <c r="C154" s="1"/>
      <c r="D154" s="1"/>
      <c r="E154" s="1"/>
      <c r="F154" s="1"/>
      <c r="J154" s="4"/>
    </row>
    <row r="155">
      <c r="A155" s="1"/>
      <c r="C155" s="1"/>
      <c r="D155" s="1"/>
      <c r="E155" s="1"/>
      <c r="F155" s="1"/>
      <c r="J155" s="4"/>
    </row>
    <row r="156">
      <c r="A156" s="1"/>
      <c r="C156" s="1"/>
      <c r="D156" s="1"/>
      <c r="E156" s="1"/>
      <c r="F156" s="1"/>
      <c r="J156" s="4"/>
    </row>
    <row r="157">
      <c r="A157" s="1"/>
      <c r="C157" s="1"/>
      <c r="D157" s="1"/>
      <c r="E157" s="1"/>
      <c r="F157" s="1"/>
      <c r="J157" s="4"/>
    </row>
    <row r="158">
      <c r="A158" s="1"/>
      <c r="C158" s="1"/>
      <c r="D158" s="1"/>
      <c r="E158" s="1"/>
      <c r="F158" s="1"/>
      <c r="J158" s="4"/>
    </row>
    <row r="159">
      <c r="A159" s="1"/>
      <c r="C159" s="1"/>
      <c r="D159" s="1"/>
      <c r="E159" s="1"/>
      <c r="F159" s="1"/>
      <c r="J159" s="4"/>
    </row>
    <row r="160">
      <c r="A160" s="1"/>
      <c r="C160" s="1"/>
      <c r="D160" s="1"/>
      <c r="E160" s="1"/>
      <c r="F160" s="1"/>
      <c r="J160" s="4"/>
    </row>
    <row r="161">
      <c r="A161" s="1"/>
      <c r="C161" s="1"/>
      <c r="D161" s="1"/>
      <c r="E161" s="1"/>
      <c r="F161" s="1"/>
      <c r="J161" s="4"/>
    </row>
    <row r="162">
      <c r="A162" s="1"/>
      <c r="C162" s="1"/>
      <c r="D162" s="1"/>
      <c r="E162" s="1"/>
      <c r="F162" s="1"/>
      <c r="J162" s="4"/>
    </row>
    <row r="163">
      <c r="A163" s="1"/>
      <c r="C163" s="1"/>
      <c r="D163" s="1"/>
      <c r="E163" s="1"/>
      <c r="F163" s="1"/>
      <c r="J163" s="4"/>
    </row>
    <row r="164">
      <c r="A164" s="1"/>
      <c r="C164" s="1"/>
      <c r="D164" s="1"/>
      <c r="E164" s="1"/>
      <c r="F164" s="1"/>
      <c r="J164" s="4"/>
    </row>
    <row r="165">
      <c r="A165" s="1"/>
      <c r="C165" s="1"/>
      <c r="D165" s="1"/>
      <c r="E165" s="1"/>
      <c r="F165" s="1"/>
      <c r="J165" s="4"/>
    </row>
    <row r="166">
      <c r="A166" s="1"/>
      <c r="C166" s="1"/>
      <c r="D166" s="1"/>
      <c r="E166" s="1"/>
      <c r="F166" s="1"/>
      <c r="J166" s="4"/>
    </row>
    <row r="167">
      <c r="A167" s="1"/>
      <c r="C167" s="1"/>
      <c r="D167" s="1"/>
      <c r="E167" s="1"/>
      <c r="F167" s="1"/>
      <c r="J167" s="4"/>
    </row>
    <row r="168">
      <c r="A168" s="1"/>
      <c r="C168" s="1"/>
      <c r="D168" s="1"/>
      <c r="E168" s="1"/>
      <c r="F168" s="1"/>
      <c r="J168" s="4"/>
    </row>
    <row r="169">
      <c r="A169" s="1"/>
      <c r="C169" s="1"/>
      <c r="D169" s="1"/>
      <c r="E169" s="1"/>
      <c r="F169" s="1"/>
      <c r="J169" s="4"/>
    </row>
    <row r="170">
      <c r="A170" s="1"/>
      <c r="C170" s="1"/>
      <c r="D170" s="1"/>
      <c r="E170" s="1"/>
      <c r="F170" s="1"/>
      <c r="J170" s="4"/>
    </row>
    <row r="171">
      <c r="A171" s="1"/>
      <c r="C171" s="1"/>
      <c r="D171" s="1"/>
      <c r="E171" s="1"/>
      <c r="F171" s="1"/>
      <c r="J171" s="4"/>
    </row>
    <row r="172">
      <c r="A172" s="1"/>
      <c r="C172" s="1"/>
      <c r="D172" s="1"/>
      <c r="E172" s="1"/>
      <c r="F172" s="1"/>
      <c r="J172" s="4"/>
    </row>
    <row r="173">
      <c r="A173" s="1"/>
      <c r="C173" s="1"/>
      <c r="D173" s="1"/>
      <c r="E173" s="1"/>
      <c r="F173" s="1"/>
      <c r="J173" s="4"/>
    </row>
    <row r="174">
      <c r="A174" s="1"/>
      <c r="C174" s="1"/>
      <c r="D174" s="1"/>
      <c r="E174" s="1"/>
      <c r="F174" s="1"/>
      <c r="J174" s="4"/>
    </row>
    <row r="175">
      <c r="A175" s="1"/>
      <c r="C175" s="1"/>
      <c r="D175" s="1"/>
      <c r="E175" s="1"/>
      <c r="F175" s="1"/>
      <c r="J175" s="4"/>
    </row>
    <row r="176">
      <c r="A176" s="1"/>
      <c r="C176" s="1"/>
      <c r="D176" s="1"/>
      <c r="E176" s="1"/>
      <c r="F176" s="1"/>
      <c r="J176" s="4"/>
    </row>
    <row r="177">
      <c r="A177" s="1"/>
      <c r="C177" s="1"/>
      <c r="D177" s="1"/>
      <c r="E177" s="1"/>
      <c r="F177" s="1"/>
      <c r="J177" s="4"/>
    </row>
    <row r="178">
      <c r="A178" s="1"/>
      <c r="C178" s="1"/>
      <c r="D178" s="1"/>
      <c r="E178" s="1"/>
      <c r="F178" s="1"/>
      <c r="J178" s="4"/>
    </row>
    <row r="179">
      <c r="A179" s="1"/>
      <c r="C179" s="1"/>
      <c r="D179" s="1"/>
      <c r="E179" s="1"/>
      <c r="F179" s="1"/>
      <c r="J179" s="4"/>
    </row>
    <row r="180">
      <c r="A180" s="1"/>
      <c r="C180" s="1"/>
      <c r="D180" s="1"/>
      <c r="E180" s="1"/>
      <c r="F180" s="1"/>
      <c r="J180" s="4"/>
    </row>
    <row r="181">
      <c r="A181" s="1"/>
      <c r="C181" s="1"/>
      <c r="D181" s="1"/>
      <c r="E181" s="1"/>
      <c r="F181" s="1"/>
      <c r="J181" s="4"/>
    </row>
    <row r="182">
      <c r="A182" s="1"/>
      <c r="C182" s="1"/>
      <c r="D182" s="1"/>
      <c r="E182" s="1"/>
      <c r="F182" s="1"/>
      <c r="J182" s="4"/>
    </row>
    <row r="183">
      <c r="A183" s="1"/>
      <c r="C183" s="1"/>
      <c r="D183" s="1"/>
      <c r="E183" s="1"/>
      <c r="F183" s="1"/>
      <c r="J183" s="4"/>
    </row>
    <row r="184">
      <c r="A184" s="1"/>
      <c r="C184" s="1"/>
      <c r="D184" s="1"/>
      <c r="E184" s="1"/>
      <c r="F184" s="1"/>
      <c r="J184" s="4"/>
    </row>
    <row r="185">
      <c r="A185" s="1"/>
      <c r="C185" s="1"/>
      <c r="D185" s="1"/>
      <c r="E185" s="1"/>
      <c r="F185" s="1"/>
      <c r="J185" s="4"/>
    </row>
    <row r="186">
      <c r="A186" s="1"/>
      <c r="C186" s="1"/>
      <c r="D186" s="1"/>
      <c r="E186" s="1"/>
      <c r="F186" s="1"/>
      <c r="J186" s="4"/>
    </row>
    <row r="187">
      <c r="A187" s="1"/>
      <c r="C187" s="1"/>
      <c r="D187" s="1"/>
      <c r="E187" s="1"/>
      <c r="F187" s="1"/>
      <c r="J187" s="4"/>
    </row>
    <row r="188">
      <c r="A188" s="1"/>
      <c r="C188" s="1"/>
      <c r="D188" s="1"/>
      <c r="E188" s="1"/>
      <c r="F188" s="1"/>
      <c r="J188" s="4"/>
    </row>
    <row r="189">
      <c r="A189" s="1"/>
      <c r="C189" s="1"/>
      <c r="D189" s="1"/>
      <c r="E189" s="1"/>
      <c r="F189" s="1"/>
      <c r="J189" s="4"/>
    </row>
    <row r="190">
      <c r="A190" s="1"/>
      <c r="C190" s="1"/>
      <c r="D190" s="1"/>
      <c r="E190" s="1"/>
      <c r="F190" s="1"/>
      <c r="J190" s="4"/>
    </row>
    <row r="191">
      <c r="A191" s="1"/>
      <c r="C191" s="1"/>
      <c r="D191" s="1"/>
      <c r="E191" s="1"/>
      <c r="F191" s="1"/>
      <c r="J191" s="4"/>
    </row>
    <row r="192">
      <c r="A192" s="1"/>
      <c r="C192" s="1"/>
      <c r="D192" s="1"/>
      <c r="E192" s="1"/>
      <c r="F192" s="1"/>
      <c r="J192" s="4"/>
    </row>
    <row r="193">
      <c r="A193" s="1"/>
      <c r="C193" s="1"/>
      <c r="D193" s="1"/>
      <c r="E193" s="1"/>
      <c r="F193" s="1"/>
      <c r="J193" s="4"/>
    </row>
    <row r="194">
      <c r="A194" s="1"/>
      <c r="C194" s="1"/>
      <c r="D194" s="1"/>
      <c r="E194" s="1"/>
      <c r="F194" s="1"/>
      <c r="J194" s="4"/>
    </row>
    <row r="195">
      <c r="A195" s="1"/>
      <c r="C195" s="1"/>
      <c r="D195" s="1"/>
      <c r="E195" s="1"/>
      <c r="F195" s="1"/>
      <c r="J195" s="4"/>
    </row>
    <row r="196">
      <c r="A196" s="1"/>
      <c r="C196" s="1"/>
      <c r="D196" s="1"/>
      <c r="E196" s="1"/>
      <c r="F196" s="1"/>
      <c r="J196" s="4"/>
    </row>
    <row r="197">
      <c r="A197" s="1"/>
      <c r="C197" s="1"/>
      <c r="D197" s="1"/>
      <c r="E197" s="1"/>
      <c r="F197" s="1"/>
      <c r="J197" s="4"/>
    </row>
    <row r="198">
      <c r="A198" s="1"/>
      <c r="C198" s="1"/>
      <c r="D198" s="1"/>
      <c r="E198" s="1"/>
      <c r="F198" s="1"/>
      <c r="J198" s="4"/>
    </row>
    <row r="199">
      <c r="A199" s="1"/>
      <c r="C199" s="1"/>
      <c r="D199" s="1"/>
      <c r="E199" s="1"/>
      <c r="F199" s="1"/>
      <c r="J199" s="4"/>
    </row>
    <row r="200">
      <c r="A200" s="1"/>
      <c r="C200" s="1"/>
      <c r="D200" s="1"/>
      <c r="E200" s="1"/>
      <c r="F200" s="1"/>
      <c r="J200" s="4"/>
    </row>
    <row r="201">
      <c r="A201" s="1"/>
      <c r="C201" s="1"/>
      <c r="D201" s="1"/>
      <c r="E201" s="1"/>
      <c r="F201" s="1"/>
      <c r="J201" s="4"/>
    </row>
    <row r="202">
      <c r="A202" s="1"/>
      <c r="C202" s="1"/>
      <c r="D202" s="1"/>
      <c r="E202" s="1"/>
      <c r="F202" s="1"/>
      <c r="J202" s="4"/>
    </row>
    <row r="203">
      <c r="A203" s="1"/>
      <c r="C203" s="1"/>
      <c r="D203" s="1"/>
      <c r="E203" s="1"/>
      <c r="F203" s="1"/>
      <c r="J203" s="4"/>
    </row>
    <row r="204">
      <c r="A204" s="1"/>
      <c r="C204" s="1"/>
      <c r="D204" s="1"/>
      <c r="E204" s="1"/>
      <c r="F204" s="1"/>
      <c r="J204" s="4"/>
    </row>
    <row r="205">
      <c r="A205" s="1"/>
      <c r="C205" s="1"/>
      <c r="D205" s="1"/>
      <c r="E205" s="1"/>
      <c r="F205" s="1"/>
      <c r="J205" s="4"/>
    </row>
    <row r="206">
      <c r="A206" s="1"/>
      <c r="C206" s="1"/>
      <c r="D206" s="1"/>
      <c r="E206" s="1"/>
      <c r="F206" s="1"/>
      <c r="J206" s="4"/>
    </row>
    <row r="207">
      <c r="A207" s="1"/>
      <c r="C207" s="1"/>
      <c r="D207" s="1"/>
      <c r="E207" s="1"/>
      <c r="F207" s="1"/>
      <c r="J207" s="4"/>
    </row>
    <row r="208">
      <c r="A208" s="1"/>
      <c r="C208" s="1"/>
      <c r="D208" s="1"/>
      <c r="E208" s="1"/>
      <c r="F208" s="1"/>
      <c r="J208" s="4"/>
    </row>
    <row r="209">
      <c r="A209" s="1"/>
      <c r="C209" s="1"/>
      <c r="D209" s="1"/>
      <c r="E209" s="1"/>
      <c r="F209" s="1"/>
      <c r="J209" s="4"/>
    </row>
    <row r="210">
      <c r="A210" s="1"/>
      <c r="C210" s="1"/>
      <c r="D210" s="1"/>
      <c r="E210" s="1"/>
      <c r="F210" s="1"/>
      <c r="J210" s="4"/>
    </row>
    <row r="211">
      <c r="A211" s="1"/>
      <c r="C211" s="1"/>
      <c r="D211" s="1"/>
      <c r="E211" s="1"/>
      <c r="F211" s="1"/>
      <c r="J211" s="4"/>
    </row>
    <row r="212">
      <c r="A212" s="1"/>
      <c r="C212" s="1"/>
      <c r="D212" s="1"/>
      <c r="E212" s="1"/>
      <c r="F212" s="1"/>
      <c r="J212" s="4"/>
    </row>
    <row r="213">
      <c r="A213" s="1"/>
      <c r="C213" s="1"/>
      <c r="D213" s="1"/>
      <c r="E213" s="1"/>
      <c r="F213" s="1"/>
      <c r="J213" s="4"/>
    </row>
    <row r="214">
      <c r="A214" s="1"/>
      <c r="C214" s="1"/>
      <c r="D214" s="1"/>
      <c r="E214" s="1"/>
      <c r="F214" s="1"/>
      <c r="J214" s="4"/>
    </row>
    <row r="215">
      <c r="A215" s="1"/>
      <c r="C215" s="1"/>
      <c r="D215" s="1"/>
      <c r="E215" s="1"/>
      <c r="F215" s="1"/>
      <c r="J215" s="4"/>
    </row>
    <row r="216">
      <c r="A216" s="1"/>
      <c r="C216" s="1"/>
      <c r="D216" s="1"/>
      <c r="E216" s="1"/>
      <c r="F216" s="1"/>
      <c r="J216" s="4"/>
    </row>
    <row r="217">
      <c r="A217" s="1"/>
      <c r="C217" s="1"/>
      <c r="D217" s="1"/>
      <c r="E217" s="1"/>
      <c r="F217" s="1"/>
      <c r="J217" s="4"/>
    </row>
    <row r="218">
      <c r="A218" s="1"/>
      <c r="C218" s="1"/>
      <c r="D218" s="1"/>
      <c r="E218" s="1"/>
      <c r="F218" s="1"/>
      <c r="J218" s="4"/>
    </row>
    <row r="219">
      <c r="A219" s="1"/>
      <c r="C219" s="1"/>
      <c r="D219" s="1"/>
      <c r="E219" s="1"/>
      <c r="F219" s="1"/>
      <c r="J219" s="4"/>
    </row>
    <row r="220">
      <c r="A220" s="1"/>
      <c r="C220" s="1"/>
      <c r="D220" s="1"/>
      <c r="E220" s="1"/>
      <c r="F220" s="1"/>
      <c r="J220" s="4"/>
    </row>
    <row r="221">
      <c r="A221" s="1"/>
      <c r="C221" s="1"/>
      <c r="D221" s="1"/>
      <c r="E221" s="1"/>
      <c r="F221" s="1"/>
      <c r="J221" s="4"/>
    </row>
    <row r="222">
      <c r="A222" s="1"/>
      <c r="C222" s="1"/>
      <c r="D222" s="1"/>
      <c r="E222" s="1"/>
      <c r="F222" s="1"/>
      <c r="J222" s="4"/>
    </row>
    <row r="223">
      <c r="A223" s="1"/>
      <c r="C223" s="1"/>
      <c r="D223" s="1"/>
      <c r="E223" s="1"/>
      <c r="F223" s="1"/>
      <c r="J223" s="4"/>
    </row>
    <row r="224">
      <c r="A224" s="1"/>
      <c r="C224" s="1"/>
      <c r="D224" s="1"/>
      <c r="E224" s="1"/>
      <c r="F224" s="1"/>
      <c r="J224" s="4"/>
    </row>
    <row r="225">
      <c r="A225" s="1"/>
      <c r="C225" s="1"/>
      <c r="D225" s="1"/>
      <c r="E225" s="1"/>
      <c r="F225" s="1"/>
      <c r="J225" s="4"/>
    </row>
    <row r="226">
      <c r="A226" s="1"/>
      <c r="C226" s="1"/>
      <c r="D226" s="1"/>
      <c r="E226" s="1"/>
      <c r="F226" s="1"/>
      <c r="J226" s="4"/>
    </row>
    <row r="227">
      <c r="A227" s="1"/>
      <c r="C227" s="1"/>
      <c r="D227" s="1"/>
      <c r="E227" s="1"/>
      <c r="F227" s="1"/>
      <c r="J227" s="4"/>
    </row>
    <row r="228">
      <c r="A228" s="1"/>
      <c r="C228" s="1"/>
      <c r="D228" s="1"/>
      <c r="E228" s="1"/>
      <c r="F228" s="1"/>
      <c r="J228" s="4"/>
    </row>
    <row r="229">
      <c r="A229" s="1"/>
      <c r="C229" s="1"/>
      <c r="D229" s="1"/>
      <c r="E229" s="1"/>
      <c r="F229" s="1"/>
      <c r="J229" s="4"/>
    </row>
    <row r="230">
      <c r="A230" s="1"/>
      <c r="C230" s="1"/>
      <c r="D230" s="1"/>
      <c r="E230" s="1"/>
      <c r="F230" s="1"/>
      <c r="J230" s="4"/>
    </row>
    <row r="231">
      <c r="A231" s="1"/>
      <c r="C231" s="1"/>
      <c r="D231" s="1"/>
      <c r="E231" s="1"/>
      <c r="F231" s="1"/>
      <c r="J231" s="4"/>
    </row>
    <row r="232">
      <c r="A232" s="1"/>
      <c r="C232" s="1"/>
      <c r="D232" s="1"/>
      <c r="E232" s="1"/>
      <c r="F232" s="1"/>
      <c r="J232" s="4"/>
    </row>
    <row r="233">
      <c r="A233" s="1"/>
      <c r="C233" s="1"/>
      <c r="D233" s="1"/>
      <c r="E233" s="1"/>
      <c r="F233" s="1"/>
      <c r="J233" s="4"/>
    </row>
    <row r="234">
      <c r="A234" s="1"/>
      <c r="C234" s="1"/>
      <c r="D234" s="1"/>
      <c r="E234" s="1"/>
      <c r="F234" s="1"/>
      <c r="J234" s="4"/>
    </row>
    <row r="235">
      <c r="A235" s="1"/>
      <c r="C235" s="1"/>
      <c r="D235" s="1"/>
      <c r="E235" s="1"/>
      <c r="F235" s="1"/>
      <c r="J235" s="4"/>
    </row>
    <row r="236">
      <c r="A236" s="1"/>
      <c r="C236" s="1"/>
      <c r="D236" s="1"/>
      <c r="E236" s="1"/>
      <c r="F236" s="1"/>
      <c r="J236" s="4"/>
    </row>
    <row r="237">
      <c r="A237" s="1"/>
      <c r="C237" s="1"/>
      <c r="D237" s="1"/>
      <c r="E237" s="1"/>
      <c r="F237" s="1"/>
      <c r="J237" s="4"/>
    </row>
    <row r="238">
      <c r="A238" s="1"/>
      <c r="C238" s="1"/>
      <c r="D238" s="1"/>
      <c r="E238" s="1"/>
      <c r="F238" s="1"/>
      <c r="J238" s="4"/>
    </row>
    <row r="239">
      <c r="A239" s="1"/>
      <c r="C239" s="1"/>
      <c r="D239" s="1"/>
      <c r="E239" s="1"/>
      <c r="F239" s="1"/>
      <c r="J239" s="4"/>
    </row>
    <row r="240">
      <c r="A240" s="1"/>
      <c r="C240" s="1"/>
      <c r="D240" s="1"/>
      <c r="E240" s="1"/>
      <c r="F240" s="1"/>
      <c r="J240" s="4"/>
    </row>
    <row r="241">
      <c r="A241" s="1"/>
      <c r="C241" s="1"/>
      <c r="D241" s="1"/>
      <c r="E241" s="1"/>
      <c r="F241" s="1"/>
      <c r="J241" s="4"/>
    </row>
    <row r="242">
      <c r="A242" s="1"/>
      <c r="C242" s="1"/>
      <c r="D242" s="1"/>
      <c r="E242" s="1"/>
      <c r="F242" s="1"/>
      <c r="J242" s="4"/>
    </row>
    <row r="243">
      <c r="A243" s="1"/>
      <c r="C243" s="1"/>
      <c r="D243" s="1"/>
      <c r="E243" s="1"/>
      <c r="F243" s="1"/>
      <c r="J243" s="4"/>
    </row>
    <row r="244">
      <c r="A244" s="1"/>
      <c r="C244" s="1"/>
      <c r="D244" s="1"/>
      <c r="E244" s="1"/>
      <c r="F244" s="1"/>
      <c r="J244" s="4"/>
    </row>
    <row r="245">
      <c r="A245" s="1"/>
      <c r="C245" s="1"/>
      <c r="D245" s="1"/>
      <c r="E245" s="1"/>
      <c r="F245" s="1"/>
      <c r="J245" s="4"/>
    </row>
    <row r="246">
      <c r="A246" s="1"/>
      <c r="C246" s="1"/>
      <c r="D246" s="1"/>
      <c r="E246" s="1"/>
      <c r="F246" s="1"/>
      <c r="J246" s="4"/>
    </row>
    <row r="247">
      <c r="A247" s="1"/>
      <c r="C247" s="1"/>
      <c r="D247" s="1"/>
      <c r="E247" s="1"/>
      <c r="F247" s="1"/>
      <c r="J247" s="4"/>
    </row>
    <row r="248">
      <c r="A248" s="1"/>
      <c r="C248" s="1"/>
      <c r="D248" s="1"/>
      <c r="E248" s="1"/>
      <c r="F248" s="1"/>
      <c r="J248" s="4"/>
    </row>
    <row r="249">
      <c r="A249" s="1"/>
      <c r="C249" s="1"/>
      <c r="D249" s="1"/>
      <c r="E249" s="1"/>
      <c r="F249" s="1"/>
      <c r="J249" s="4"/>
    </row>
    <row r="250">
      <c r="A250" s="1"/>
      <c r="C250" s="1"/>
      <c r="D250" s="1"/>
      <c r="E250" s="1"/>
      <c r="F250" s="1"/>
      <c r="J250" s="4"/>
    </row>
    <row r="251">
      <c r="A251" s="1"/>
      <c r="C251" s="1"/>
      <c r="D251" s="1"/>
      <c r="E251" s="1"/>
      <c r="F251" s="1"/>
      <c r="J251" s="4"/>
    </row>
    <row r="252">
      <c r="A252" s="1"/>
      <c r="C252" s="1"/>
      <c r="D252" s="1"/>
      <c r="E252" s="1"/>
      <c r="F252" s="1"/>
      <c r="J252" s="4"/>
    </row>
    <row r="253">
      <c r="A253" s="1"/>
      <c r="C253" s="1"/>
      <c r="D253" s="1"/>
      <c r="E253" s="1"/>
      <c r="F253" s="1"/>
      <c r="J253" s="4"/>
    </row>
    <row r="254">
      <c r="A254" s="1"/>
      <c r="C254" s="1"/>
      <c r="D254" s="1"/>
      <c r="E254" s="1"/>
      <c r="F254" s="1"/>
      <c r="J254" s="4"/>
    </row>
    <row r="255">
      <c r="A255" s="1"/>
      <c r="C255" s="1"/>
      <c r="D255" s="1"/>
      <c r="E255" s="1"/>
      <c r="F255" s="1"/>
      <c r="J255" s="4"/>
    </row>
    <row r="256">
      <c r="A256" s="1"/>
      <c r="C256" s="1"/>
      <c r="D256" s="1"/>
      <c r="E256" s="1"/>
      <c r="F256" s="1"/>
      <c r="J256" s="4"/>
    </row>
    <row r="257">
      <c r="A257" s="1"/>
      <c r="C257" s="1"/>
      <c r="D257" s="1"/>
      <c r="E257" s="1"/>
      <c r="F257" s="1"/>
      <c r="J257" s="4"/>
    </row>
    <row r="258">
      <c r="A258" s="1"/>
      <c r="C258" s="1"/>
      <c r="D258" s="1"/>
      <c r="E258" s="1"/>
      <c r="F258" s="1"/>
      <c r="J258" s="4"/>
    </row>
    <row r="259">
      <c r="A259" s="1"/>
      <c r="C259" s="1"/>
      <c r="D259" s="1"/>
      <c r="E259" s="1"/>
      <c r="F259" s="1"/>
      <c r="J259" s="4"/>
    </row>
    <row r="260">
      <c r="A260" s="1"/>
      <c r="C260" s="1"/>
      <c r="D260" s="1"/>
      <c r="E260" s="1"/>
      <c r="F260" s="1"/>
      <c r="J260" s="4"/>
    </row>
    <row r="261">
      <c r="A261" s="1"/>
      <c r="C261" s="1"/>
      <c r="D261" s="1"/>
      <c r="E261" s="1"/>
      <c r="F261" s="1"/>
      <c r="J261" s="4"/>
    </row>
    <row r="262">
      <c r="A262" s="1"/>
      <c r="C262" s="1"/>
      <c r="D262" s="1"/>
      <c r="E262" s="1"/>
      <c r="F262" s="1"/>
      <c r="J262" s="4"/>
    </row>
    <row r="263">
      <c r="A263" s="1"/>
      <c r="C263" s="1"/>
      <c r="D263" s="1"/>
      <c r="E263" s="1"/>
      <c r="F263" s="1"/>
      <c r="J263" s="4"/>
    </row>
    <row r="264">
      <c r="A264" s="1"/>
      <c r="C264" s="1"/>
      <c r="D264" s="1"/>
      <c r="E264" s="1"/>
      <c r="F264" s="1"/>
      <c r="J264" s="4"/>
    </row>
    <row r="265">
      <c r="A265" s="1"/>
      <c r="C265" s="1"/>
      <c r="D265" s="1"/>
      <c r="E265" s="1"/>
      <c r="F265" s="1"/>
      <c r="J265" s="4"/>
    </row>
    <row r="266">
      <c r="A266" s="1"/>
      <c r="C266" s="1"/>
      <c r="D266" s="1"/>
      <c r="E266" s="1"/>
      <c r="F266" s="1"/>
      <c r="J266" s="4"/>
    </row>
    <row r="267">
      <c r="A267" s="1"/>
      <c r="C267" s="1"/>
      <c r="D267" s="1"/>
      <c r="E267" s="1"/>
      <c r="F267" s="1"/>
      <c r="J267" s="4"/>
    </row>
    <row r="268">
      <c r="A268" s="1"/>
      <c r="C268" s="1"/>
      <c r="D268" s="1"/>
      <c r="E268" s="1"/>
      <c r="F268" s="1"/>
      <c r="J268" s="4"/>
    </row>
    <row r="269">
      <c r="A269" s="1"/>
      <c r="C269" s="1"/>
      <c r="D269" s="1"/>
      <c r="E269" s="1"/>
      <c r="F269" s="1"/>
      <c r="J269" s="4"/>
    </row>
    <row r="270">
      <c r="A270" s="1"/>
      <c r="C270" s="1"/>
      <c r="D270" s="1"/>
      <c r="E270" s="1"/>
      <c r="F270" s="1"/>
      <c r="J270" s="4"/>
    </row>
    <row r="271">
      <c r="A271" s="1"/>
      <c r="C271" s="1"/>
      <c r="D271" s="1"/>
      <c r="E271" s="1"/>
      <c r="F271" s="1"/>
      <c r="J271" s="4"/>
    </row>
    <row r="272">
      <c r="A272" s="1"/>
      <c r="C272" s="1"/>
      <c r="D272" s="1"/>
      <c r="E272" s="1"/>
      <c r="F272" s="1"/>
      <c r="J272" s="4"/>
    </row>
    <row r="273">
      <c r="A273" s="1"/>
      <c r="C273" s="1"/>
      <c r="D273" s="1"/>
      <c r="E273" s="1"/>
      <c r="F273" s="1"/>
      <c r="J273" s="4"/>
    </row>
    <row r="274">
      <c r="A274" s="1"/>
      <c r="C274" s="1"/>
      <c r="D274" s="1"/>
      <c r="E274" s="1"/>
      <c r="F274" s="1"/>
      <c r="J274" s="4"/>
    </row>
    <row r="275">
      <c r="A275" s="1"/>
      <c r="C275" s="1"/>
      <c r="D275" s="1"/>
      <c r="E275" s="1"/>
      <c r="F275" s="1"/>
      <c r="J275" s="4"/>
    </row>
    <row r="276">
      <c r="A276" s="1"/>
      <c r="C276" s="1"/>
      <c r="D276" s="1"/>
      <c r="E276" s="1"/>
      <c r="F276" s="1"/>
      <c r="J276" s="4"/>
    </row>
    <row r="277">
      <c r="A277" s="1"/>
      <c r="C277" s="1"/>
      <c r="D277" s="1"/>
      <c r="E277" s="1"/>
      <c r="F277" s="1"/>
      <c r="J277" s="4"/>
    </row>
    <row r="278">
      <c r="A278" s="1"/>
      <c r="C278" s="1"/>
      <c r="D278" s="1"/>
      <c r="E278" s="1"/>
      <c r="F278" s="1"/>
      <c r="J278" s="4"/>
    </row>
    <row r="279">
      <c r="A279" s="1"/>
      <c r="C279" s="1"/>
      <c r="D279" s="1"/>
      <c r="E279" s="1"/>
      <c r="F279" s="1"/>
      <c r="J279" s="4"/>
    </row>
    <row r="280">
      <c r="A280" s="1"/>
      <c r="C280" s="1"/>
      <c r="D280" s="1"/>
      <c r="E280" s="1"/>
      <c r="F280" s="1"/>
      <c r="J280" s="4"/>
    </row>
    <row r="281">
      <c r="A281" s="1"/>
      <c r="C281" s="1"/>
      <c r="D281" s="1"/>
      <c r="E281" s="1"/>
      <c r="F281" s="1"/>
      <c r="J281" s="4"/>
    </row>
    <row r="282">
      <c r="A282" s="1"/>
      <c r="C282" s="1"/>
      <c r="D282" s="1"/>
      <c r="E282" s="1"/>
      <c r="F282" s="1"/>
      <c r="J282" s="4"/>
    </row>
    <row r="283">
      <c r="A283" s="1"/>
      <c r="C283" s="1"/>
      <c r="D283" s="1"/>
      <c r="E283" s="1"/>
      <c r="F283" s="1"/>
      <c r="J283" s="4"/>
    </row>
    <row r="284">
      <c r="A284" s="1"/>
      <c r="C284" s="1"/>
      <c r="D284" s="1"/>
      <c r="E284" s="1"/>
      <c r="F284" s="1"/>
      <c r="J284" s="4"/>
    </row>
    <row r="285">
      <c r="A285" s="1"/>
      <c r="C285" s="1"/>
      <c r="D285" s="1"/>
      <c r="E285" s="1"/>
      <c r="F285" s="1"/>
      <c r="J285" s="4"/>
    </row>
    <row r="286">
      <c r="A286" s="1"/>
      <c r="C286" s="1"/>
      <c r="D286" s="1"/>
      <c r="E286" s="1"/>
      <c r="F286" s="1"/>
      <c r="J286" s="4"/>
    </row>
    <row r="287">
      <c r="A287" s="1"/>
      <c r="C287" s="1"/>
      <c r="D287" s="1"/>
      <c r="E287" s="1"/>
      <c r="F287" s="1"/>
      <c r="J287" s="4"/>
    </row>
    <row r="288">
      <c r="A288" s="1"/>
      <c r="C288" s="1"/>
      <c r="D288" s="1"/>
      <c r="E288" s="1"/>
      <c r="F288" s="1"/>
      <c r="J288" s="4"/>
    </row>
    <row r="289">
      <c r="A289" s="1"/>
      <c r="C289" s="1"/>
      <c r="D289" s="1"/>
      <c r="E289" s="1"/>
      <c r="F289" s="1"/>
      <c r="J289" s="4"/>
    </row>
    <row r="290">
      <c r="A290" s="1"/>
      <c r="C290" s="1"/>
      <c r="D290" s="1"/>
      <c r="E290" s="1"/>
      <c r="F290" s="1"/>
      <c r="J290" s="4"/>
    </row>
    <row r="291">
      <c r="A291" s="1"/>
      <c r="C291" s="1"/>
      <c r="D291" s="1"/>
      <c r="E291" s="1"/>
      <c r="F291" s="1"/>
      <c r="J291" s="4"/>
    </row>
    <row r="292">
      <c r="A292" s="1"/>
      <c r="C292" s="1"/>
      <c r="D292" s="1"/>
      <c r="E292" s="1"/>
      <c r="F292" s="1"/>
      <c r="J292" s="4"/>
    </row>
    <row r="293">
      <c r="A293" s="1"/>
      <c r="C293" s="1"/>
      <c r="D293" s="1"/>
      <c r="E293" s="1"/>
      <c r="F293" s="1"/>
      <c r="J293" s="4"/>
    </row>
    <row r="294">
      <c r="A294" s="1"/>
      <c r="C294" s="1"/>
      <c r="D294" s="1"/>
      <c r="E294" s="1"/>
      <c r="F294" s="1"/>
      <c r="J294" s="4"/>
    </row>
    <row r="295">
      <c r="A295" s="1"/>
      <c r="C295" s="1"/>
      <c r="D295" s="1"/>
      <c r="E295" s="1"/>
      <c r="F295" s="1"/>
      <c r="J295" s="4"/>
    </row>
    <row r="296">
      <c r="A296" s="1"/>
      <c r="C296" s="1"/>
      <c r="D296" s="1"/>
      <c r="E296" s="1"/>
      <c r="F296" s="1"/>
      <c r="J296" s="4"/>
    </row>
    <row r="297">
      <c r="A297" s="1"/>
      <c r="C297" s="1"/>
      <c r="D297" s="1"/>
      <c r="E297" s="1"/>
      <c r="F297" s="1"/>
      <c r="J297" s="4"/>
    </row>
    <row r="298">
      <c r="A298" s="1"/>
      <c r="C298" s="1"/>
      <c r="D298" s="1"/>
      <c r="E298" s="1"/>
      <c r="F298" s="1"/>
      <c r="J298" s="4"/>
    </row>
    <row r="299">
      <c r="A299" s="1"/>
      <c r="C299" s="1"/>
      <c r="D299" s="1"/>
      <c r="E299" s="1"/>
      <c r="F299" s="1"/>
      <c r="J299" s="4"/>
    </row>
    <row r="300">
      <c r="A300" s="1"/>
      <c r="C300" s="1"/>
      <c r="D300" s="1"/>
      <c r="E300" s="1"/>
      <c r="F300" s="1"/>
      <c r="J300" s="4"/>
    </row>
    <row r="301">
      <c r="A301" s="1"/>
      <c r="C301" s="1"/>
      <c r="D301" s="1"/>
      <c r="E301" s="1"/>
      <c r="F301" s="1"/>
      <c r="J301" s="4"/>
    </row>
    <row r="302">
      <c r="A302" s="1"/>
      <c r="C302" s="1"/>
      <c r="D302" s="1"/>
      <c r="E302" s="1"/>
      <c r="F302" s="1"/>
      <c r="J302" s="4"/>
    </row>
    <row r="303">
      <c r="A303" s="1"/>
      <c r="C303" s="1"/>
      <c r="D303" s="1"/>
      <c r="E303" s="1"/>
      <c r="F303" s="1"/>
      <c r="J303" s="4"/>
    </row>
    <row r="304">
      <c r="A304" s="1"/>
      <c r="C304" s="1"/>
      <c r="D304" s="1"/>
      <c r="E304" s="1"/>
      <c r="F304" s="1"/>
      <c r="J304" s="4"/>
    </row>
    <row r="305">
      <c r="A305" s="1"/>
      <c r="C305" s="1"/>
      <c r="D305" s="1"/>
      <c r="E305" s="1"/>
      <c r="F305" s="1"/>
      <c r="J305" s="4"/>
    </row>
    <row r="306">
      <c r="A306" s="1"/>
      <c r="C306" s="1"/>
      <c r="D306" s="1"/>
      <c r="E306" s="1"/>
      <c r="F306" s="1"/>
      <c r="J306" s="4"/>
    </row>
    <row r="307">
      <c r="A307" s="1"/>
      <c r="C307" s="1"/>
      <c r="D307" s="1"/>
      <c r="E307" s="1"/>
      <c r="F307" s="1"/>
      <c r="J307" s="4"/>
    </row>
    <row r="308">
      <c r="A308" s="1"/>
      <c r="C308" s="1"/>
      <c r="D308" s="1"/>
      <c r="E308" s="1"/>
      <c r="F308" s="1"/>
      <c r="J308" s="4"/>
    </row>
    <row r="309">
      <c r="A309" s="1"/>
      <c r="C309" s="1"/>
      <c r="D309" s="1"/>
      <c r="E309" s="1"/>
      <c r="F309" s="1"/>
      <c r="J309" s="4"/>
    </row>
    <row r="310">
      <c r="A310" s="1"/>
      <c r="C310" s="1"/>
      <c r="D310" s="1"/>
      <c r="E310" s="1"/>
      <c r="F310" s="1"/>
      <c r="J310" s="4"/>
    </row>
    <row r="311">
      <c r="A311" s="1"/>
      <c r="C311" s="1"/>
      <c r="D311" s="1"/>
      <c r="E311" s="1"/>
      <c r="F311" s="1"/>
      <c r="J311" s="4"/>
    </row>
    <row r="312">
      <c r="A312" s="1"/>
      <c r="C312" s="1"/>
      <c r="D312" s="1"/>
      <c r="E312" s="1"/>
      <c r="F312" s="1"/>
      <c r="J312" s="4"/>
    </row>
    <row r="313">
      <c r="A313" s="1"/>
      <c r="C313" s="1"/>
      <c r="D313" s="1"/>
      <c r="E313" s="1"/>
      <c r="F313" s="1"/>
      <c r="J313" s="4"/>
    </row>
    <row r="314">
      <c r="A314" s="1"/>
      <c r="C314" s="1"/>
      <c r="D314" s="1"/>
      <c r="E314" s="1"/>
      <c r="F314" s="1"/>
      <c r="J314" s="4"/>
    </row>
    <row r="315">
      <c r="A315" s="1"/>
      <c r="C315" s="1"/>
      <c r="D315" s="1"/>
      <c r="E315" s="1"/>
      <c r="F315" s="1"/>
      <c r="J315" s="4"/>
    </row>
    <row r="316">
      <c r="A316" s="1"/>
      <c r="C316" s="1"/>
      <c r="D316" s="1"/>
      <c r="E316" s="1"/>
      <c r="F316" s="1"/>
      <c r="J316" s="4"/>
    </row>
    <row r="317">
      <c r="A317" s="1"/>
      <c r="C317" s="1"/>
      <c r="D317" s="1"/>
      <c r="E317" s="1"/>
      <c r="F317" s="1"/>
      <c r="J317" s="4"/>
    </row>
    <row r="318">
      <c r="A318" s="1"/>
      <c r="C318" s="1"/>
      <c r="D318" s="1"/>
      <c r="E318" s="1"/>
      <c r="F318" s="1"/>
      <c r="J318" s="4"/>
    </row>
    <row r="319">
      <c r="A319" s="1"/>
      <c r="C319" s="1"/>
      <c r="D319" s="1"/>
      <c r="E319" s="1"/>
      <c r="F319" s="1"/>
      <c r="J319" s="4"/>
    </row>
    <row r="320">
      <c r="A320" s="1"/>
      <c r="C320" s="1"/>
      <c r="D320" s="1"/>
      <c r="E320" s="1"/>
      <c r="F320" s="1"/>
      <c r="J320" s="4"/>
    </row>
    <row r="321">
      <c r="A321" s="1"/>
      <c r="C321" s="1"/>
      <c r="D321" s="1"/>
      <c r="E321" s="1"/>
      <c r="F321" s="1"/>
      <c r="J321" s="4"/>
    </row>
    <row r="322">
      <c r="A322" s="1"/>
      <c r="C322" s="1"/>
      <c r="D322" s="1"/>
      <c r="E322" s="1"/>
      <c r="F322" s="1"/>
      <c r="J322" s="4"/>
    </row>
    <row r="323">
      <c r="A323" s="1"/>
      <c r="C323" s="1"/>
      <c r="D323" s="1"/>
      <c r="E323" s="1"/>
      <c r="F323" s="1"/>
      <c r="J323" s="4"/>
    </row>
    <row r="324">
      <c r="A324" s="1"/>
      <c r="C324" s="1"/>
      <c r="D324" s="1"/>
      <c r="E324" s="1"/>
      <c r="F324" s="1"/>
      <c r="J324" s="4"/>
    </row>
    <row r="325">
      <c r="A325" s="1"/>
      <c r="C325" s="1"/>
      <c r="D325" s="1"/>
      <c r="E325" s="1"/>
      <c r="F325" s="1"/>
      <c r="J325" s="4"/>
    </row>
    <row r="326">
      <c r="A326" s="1"/>
      <c r="C326" s="1"/>
      <c r="D326" s="1"/>
      <c r="E326" s="1"/>
      <c r="F326" s="1"/>
      <c r="J326" s="4"/>
    </row>
    <row r="327">
      <c r="A327" s="1"/>
      <c r="C327" s="1"/>
      <c r="D327" s="1"/>
      <c r="E327" s="1"/>
      <c r="F327" s="1"/>
      <c r="J327" s="4"/>
    </row>
    <row r="328">
      <c r="A328" s="1"/>
      <c r="C328" s="1"/>
      <c r="D328" s="1"/>
      <c r="E328" s="1"/>
      <c r="F328" s="1"/>
      <c r="J328" s="4"/>
    </row>
    <row r="329">
      <c r="A329" s="1"/>
      <c r="C329" s="1"/>
      <c r="D329" s="1"/>
      <c r="E329" s="1"/>
      <c r="F329" s="1"/>
      <c r="J329" s="4"/>
    </row>
    <row r="330">
      <c r="A330" s="1"/>
      <c r="C330" s="1"/>
      <c r="D330" s="1"/>
      <c r="E330" s="1"/>
      <c r="F330" s="1"/>
      <c r="J330" s="4"/>
    </row>
    <row r="331">
      <c r="A331" s="1"/>
      <c r="C331" s="1"/>
      <c r="D331" s="1"/>
      <c r="E331" s="1"/>
      <c r="F331" s="1"/>
      <c r="J331" s="4"/>
    </row>
    <row r="332">
      <c r="A332" s="1"/>
      <c r="C332" s="1"/>
      <c r="D332" s="1"/>
      <c r="E332" s="1"/>
      <c r="F332" s="1"/>
      <c r="J332" s="4"/>
    </row>
    <row r="333">
      <c r="A333" s="1"/>
      <c r="C333" s="1"/>
      <c r="D333" s="1"/>
      <c r="E333" s="1"/>
      <c r="F333" s="1"/>
      <c r="J333" s="4"/>
    </row>
    <row r="334">
      <c r="A334" s="1"/>
      <c r="C334" s="1"/>
      <c r="D334" s="1"/>
      <c r="E334" s="1"/>
      <c r="F334" s="1"/>
      <c r="J334" s="4"/>
    </row>
    <row r="335">
      <c r="A335" s="1"/>
      <c r="C335" s="1"/>
      <c r="D335" s="1"/>
      <c r="E335" s="1"/>
      <c r="F335" s="1"/>
      <c r="J335" s="4"/>
    </row>
    <row r="336">
      <c r="A336" s="1"/>
      <c r="C336" s="1"/>
      <c r="D336" s="1"/>
      <c r="E336" s="1"/>
      <c r="F336" s="1"/>
      <c r="J336" s="4"/>
    </row>
    <row r="337">
      <c r="A337" s="1"/>
      <c r="C337" s="1"/>
      <c r="D337" s="1"/>
      <c r="E337" s="1"/>
      <c r="F337" s="1"/>
      <c r="J337" s="4"/>
    </row>
    <row r="338">
      <c r="A338" s="1"/>
      <c r="C338" s="1"/>
      <c r="D338" s="1"/>
      <c r="E338" s="1"/>
      <c r="F338" s="1"/>
      <c r="J338" s="4"/>
    </row>
    <row r="339">
      <c r="A339" s="1"/>
      <c r="C339" s="1"/>
      <c r="D339" s="1"/>
      <c r="E339" s="1"/>
      <c r="F339" s="1"/>
      <c r="J339" s="4"/>
    </row>
    <row r="340">
      <c r="A340" s="1"/>
      <c r="C340" s="1"/>
      <c r="D340" s="1"/>
      <c r="E340" s="1"/>
      <c r="F340" s="1"/>
      <c r="J340" s="4"/>
    </row>
    <row r="341">
      <c r="A341" s="1"/>
      <c r="C341" s="1"/>
      <c r="D341" s="1"/>
      <c r="E341" s="1"/>
      <c r="F341" s="1"/>
      <c r="J341" s="4"/>
    </row>
    <row r="342">
      <c r="A342" s="1"/>
      <c r="C342" s="1"/>
      <c r="D342" s="1"/>
      <c r="E342" s="1"/>
      <c r="F342" s="1"/>
      <c r="J342" s="4"/>
    </row>
    <row r="343">
      <c r="A343" s="1"/>
      <c r="C343" s="1"/>
      <c r="D343" s="1"/>
      <c r="E343" s="1"/>
      <c r="F343" s="1"/>
      <c r="J343" s="4"/>
    </row>
    <row r="344">
      <c r="A344" s="1"/>
      <c r="C344" s="1"/>
      <c r="D344" s="1"/>
      <c r="E344" s="1"/>
      <c r="F344" s="1"/>
      <c r="J344" s="4"/>
    </row>
    <row r="345">
      <c r="A345" s="1"/>
      <c r="C345" s="1"/>
      <c r="D345" s="1"/>
      <c r="E345" s="1"/>
      <c r="F345" s="1"/>
      <c r="J345" s="4"/>
    </row>
    <row r="346">
      <c r="A346" s="1"/>
      <c r="C346" s="1"/>
      <c r="D346" s="1"/>
      <c r="E346" s="1"/>
      <c r="F346" s="1"/>
      <c r="J346" s="4"/>
    </row>
    <row r="347">
      <c r="A347" s="1"/>
      <c r="C347" s="1"/>
      <c r="D347" s="1"/>
      <c r="E347" s="1"/>
      <c r="F347" s="1"/>
      <c r="J347" s="4"/>
    </row>
    <row r="348">
      <c r="A348" s="1"/>
      <c r="C348" s="1"/>
      <c r="D348" s="1"/>
      <c r="E348" s="1"/>
      <c r="F348" s="1"/>
      <c r="J348" s="4"/>
    </row>
    <row r="349">
      <c r="A349" s="1"/>
      <c r="C349" s="1"/>
      <c r="D349" s="1"/>
      <c r="E349" s="1"/>
      <c r="F349" s="1"/>
      <c r="J349" s="4"/>
    </row>
    <row r="350">
      <c r="A350" s="1"/>
      <c r="C350" s="1"/>
      <c r="D350" s="1"/>
      <c r="E350" s="1"/>
      <c r="F350" s="1"/>
      <c r="J350" s="4"/>
    </row>
    <row r="351">
      <c r="A351" s="1"/>
      <c r="C351" s="1"/>
      <c r="D351" s="1"/>
      <c r="E351" s="1"/>
      <c r="F351" s="1"/>
      <c r="J351" s="4"/>
    </row>
    <row r="352">
      <c r="A352" s="1"/>
      <c r="C352" s="1"/>
      <c r="D352" s="1"/>
      <c r="E352" s="1"/>
      <c r="F352" s="1"/>
      <c r="J352" s="4"/>
    </row>
    <row r="353">
      <c r="A353" s="1"/>
      <c r="C353" s="1"/>
      <c r="D353" s="1"/>
      <c r="E353" s="1"/>
      <c r="F353" s="1"/>
      <c r="J353" s="4"/>
    </row>
    <row r="354">
      <c r="A354" s="1"/>
      <c r="C354" s="1"/>
      <c r="D354" s="1"/>
      <c r="E354" s="1"/>
      <c r="F354" s="1"/>
      <c r="J354" s="4"/>
    </row>
    <row r="355">
      <c r="A355" s="1"/>
      <c r="C355" s="1"/>
      <c r="D355" s="1"/>
      <c r="E355" s="1"/>
      <c r="F355" s="1"/>
      <c r="J355" s="4"/>
    </row>
    <row r="356">
      <c r="A356" s="1"/>
      <c r="C356" s="1"/>
      <c r="D356" s="1"/>
      <c r="E356" s="1"/>
      <c r="F356" s="1"/>
      <c r="J356" s="4"/>
    </row>
    <row r="357">
      <c r="A357" s="1"/>
      <c r="C357" s="1"/>
      <c r="D357" s="1"/>
      <c r="E357" s="1"/>
      <c r="F357" s="1"/>
      <c r="J357" s="4"/>
    </row>
    <row r="358">
      <c r="A358" s="1"/>
      <c r="C358" s="1"/>
      <c r="D358" s="1"/>
      <c r="E358" s="1"/>
      <c r="F358" s="1"/>
      <c r="J358" s="4"/>
    </row>
    <row r="359">
      <c r="A359" s="1"/>
      <c r="C359" s="1"/>
      <c r="D359" s="1"/>
      <c r="E359" s="1"/>
      <c r="F359" s="1"/>
      <c r="J359" s="4"/>
    </row>
    <row r="360">
      <c r="A360" s="1"/>
      <c r="C360" s="1"/>
      <c r="D360" s="1"/>
      <c r="E360" s="1"/>
      <c r="F360" s="1"/>
      <c r="J360" s="4"/>
    </row>
    <row r="361">
      <c r="A361" s="1"/>
      <c r="C361" s="1"/>
      <c r="D361" s="1"/>
      <c r="E361" s="1"/>
      <c r="F361" s="1"/>
      <c r="J361" s="4"/>
    </row>
    <row r="362">
      <c r="A362" s="1"/>
      <c r="C362" s="1"/>
      <c r="D362" s="1"/>
      <c r="E362" s="1"/>
      <c r="F362" s="1"/>
      <c r="J362" s="4"/>
    </row>
    <row r="363">
      <c r="A363" s="1"/>
      <c r="C363" s="1"/>
      <c r="D363" s="1"/>
      <c r="E363" s="1"/>
      <c r="F363" s="1"/>
      <c r="J363" s="4"/>
    </row>
    <row r="364">
      <c r="A364" s="1"/>
      <c r="C364" s="1"/>
      <c r="D364" s="1"/>
      <c r="E364" s="1"/>
      <c r="F364" s="1"/>
      <c r="J364" s="4"/>
    </row>
    <row r="365">
      <c r="A365" s="1"/>
      <c r="C365" s="1"/>
      <c r="D365" s="1"/>
      <c r="E365" s="1"/>
      <c r="F365" s="1"/>
      <c r="J365" s="4"/>
    </row>
    <row r="366">
      <c r="A366" s="1"/>
      <c r="C366" s="1"/>
      <c r="D366" s="1"/>
      <c r="E366" s="1"/>
      <c r="F366" s="1"/>
      <c r="J366" s="4"/>
    </row>
    <row r="367">
      <c r="A367" s="1"/>
      <c r="C367" s="1"/>
      <c r="D367" s="1"/>
      <c r="E367" s="1"/>
      <c r="F367" s="1"/>
      <c r="J367" s="4"/>
    </row>
    <row r="368">
      <c r="A368" s="1"/>
      <c r="C368" s="1"/>
      <c r="D368" s="1"/>
      <c r="E368" s="1"/>
      <c r="F368" s="1"/>
      <c r="J368" s="4"/>
    </row>
    <row r="369">
      <c r="A369" s="1"/>
      <c r="C369" s="1"/>
      <c r="D369" s="1"/>
      <c r="E369" s="1"/>
      <c r="F369" s="1"/>
      <c r="J369" s="4"/>
    </row>
    <row r="370">
      <c r="A370" s="1"/>
      <c r="C370" s="1"/>
      <c r="D370" s="1"/>
      <c r="E370" s="1"/>
      <c r="F370" s="1"/>
      <c r="J370" s="4"/>
    </row>
    <row r="371">
      <c r="A371" s="1"/>
      <c r="C371" s="1"/>
      <c r="D371" s="1"/>
      <c r="E371" s="1"/>
      <c r="F371" s="1"/>
      <c r="J371" s="4"/>
    </row>
    <row r="372">
      <c r="A372" s="1"/>
      <c r="C372" s="1"/>
      <c r="D372" s="1"/>
      <c r="E372" s="1"/>
      <c r="F372" s="1"/>
      <c r="J372" s="4"/>
    </row>
    <row r="373">
      <c r="A373" s="1"/>
      <c r="C373" s="1"/>
      <c r="D373" s="1"/>
      <c r="E373" s="1"/>
      <c r="F373" s="1"/>
      <c r="J373" s="4"/>
    </row>
    <row r="374">
      <c r="A374" s="1"/>
      <c r="C374" s="1"/>
      <c r="D374" s="1"/>
      <c r="E374" s="1"/>
      <c r="F374" s="1"/>
      <c r="J374" s="4"/>
    </row>
    <row r="375">
      <c r="A375" s="1"/>
      <c r="C375" s="1"/>
      <c r="D375" s="1"/>
      <c r="E375" s="1"/>
      <c r="F375" s="1"/>
      <c r="J375" s="4"/>
    </row>
    <row r="376">
      <c r="A376" s="1"/>
      <c r="C376" s="1"/>
      <c r="D376" s="1"/>
      <c r="E376" s="1"/>
      <c r="F376" s="1"/>
      <c r="J376" s="4"/>
    </row>
    <row r="377">
      <c r="A377" s="1"/>
      <c r="C377" s="1"/>
      <c r="D377" s="1"/>
      <c r="E377" s="1"/>
      <c r="F377" s="1"/>
      <c r="J377" s="4"/>
    </row>
    <row r="378">
      <c r="A378" s="1"/>
      <c r="C378" s="1"/>
      <c r="D378" s="1"/>
      <c r="E378" s="1"/>
      <c r="F378" s="1"/>
      <c r="J378" s="4"/>
    </row>
    <row r="379">
      <c r="A379" s="1"/>
      <c r="C379" s="1"/>
      <c r="D379" s="1"/>
      <c r="E379" s="1"/>
      <c r="F379" s="1"/>
      <c r="J379" s="4"/>
    </row>
    <row r="380">
      <c r="A380" s="1"/>
      <c r="C380" s="1"/>
      <c r="D380" s="1"/>
      <c r="E380" s="1"/>
      <c r="F380" s="1"/>
      <c r="J380" s="4"/>
    </row>
    <row r="381">
      <c r="A381" s="1"/>
      <c r="C381" s="1"/>
      <c r="D381" s="1"/>
      <c r="E381" s="1"/>
      <c r="F381" s="1"/>
      <c r="J381" s="4"/>
    </row>
    <row r="382">
      <c r="A382" s="1"/>
      <c r="C382" s="1"/>
      <c r="D382" s="1"/>
      <c r="E382" s="1"/>
      <c r="F382" s="1"/>
      <c r="J382" s="4"/>
    </row>
    <row r="383">
      <c r="A383" s="1"/>
      <c r="C383" s="1"/>
      <c r="D383" s="1"/>
      <c r="E383" s="1"/>
      <c r="F383" s="1"/>
      <c r="J383" s="4"/>
    </row>
    <row r="384">
      <c r="A384" s="1"/>
      <c r="C384" s="1"/>
      <c r="D384" s="1"/>
      <c r="E384" s="1"/>
      <c r="F384" s="1"/>
      <c r="J384" s="4"/>
    </row>
    <row r="385">
      <c r="A385" s="1"/>
      <c r="C385" s="1"/>
      <c r="D385" s="1"/>
      <c r="E385" s="1"/>
      <c r="F385" s="1"/>
      <c r="J385" s="4"/>
    </row>
    <row r="386">
      <c r="A386" s="1"/>
      <c r="C386" s="1"/>
      <c r="D386" s="1"/>
      <c r="E386" s="1"/>
      <c r="F386" s="1"/>
      <c r="J386" s="4"/>
    </row>
    <row r="387">
      <c r="A387" s="1"/>
      <c r="C387" s="1"/>
      <c r="D387" s="1"/>
      <c r="E387" s="1"/>
      <c r="F387" s="1"/>
      <c r="J387" s="4"/>
    </row>
    <row r="388">
      <c r="A388" s="1"/>
      <c r="C388" s="1"/>
      <c r="D388" s="1"/>
      <c r="E388" s="1"/>
      <c r="F388" s="1"/>
      <c r="J388" s="4"/>
    </row>
    <row r="389">
      <c r="A389" s="1"/>
      <c r="C389" s="1"/>
      <c r="D389" s="1"/>
      <c r="E389" s="1"/>
      <c r="F389" s="1"/>
      <c r="J389" s="4"/>
    </row>
    <row r="390">
      <c r="A390" s="1"/>
      <c r="C390" s="1"/>
      <c r="D390" s="1"/>
      <c r="E390" s="1"/>
      <c r="F390" s="1"/>
      <c r="J390" s="4"/>
    </row>
    <row r="391">
      <c r="A391" s="1"/>
      <c r="C391" s="1"/>
      <c r="D391" s="1"/>
      <c r="E391" s="1"/>
      <c r="F391" s="1"/>
      <c r="J391" s="4"/>
    </row>
    <row r="392">
      <c r="A392" s="1"/>
      <c r="C392" s="1"/>
      <c r="D392" s="1"/>
      <c r="E392" s="1"/>
      <c r="F392" s="1"/>
      <c r="J392" s="4"/>
    </row>
    <row r="393">
      <c r="A393" s="1"/>
      <c r="C393" s="1"/>
      <c r="D393" s="1"/>
      <c r="E393" s="1"/>
      <c r="F393" s="1"/>
      <c r="J393" s="4"/>
    </row>
    <row r="394">
      <c r="A394" s="1"/>
      <c r="C394" s="1"/>
      <c r="D394" s="1"/>
      <c r="E394" s="1"/>
      <c r="F394" s="1"/>
      <c r="J394" s="4"/>
    </row>
    <row r="395">
      <c r="A395" s="1"/>
      <c r="C395" s="1"/>
      <c r="D395" s="1"/>
      <c r="E395" s="1"/>
      <c r="F395" s="1"/>
      <c r="J395" s="4"/>
    </row>
    <row r="396">
      <c r="A396" s="1"/>
      <c r="C396" s="1"/>
      <c r="D396" s="1"/>
      <c r="E396" s="1"/>
      <c r="F396" s="1"/>
      <c r="J396" s="4"/>
    </row>
    <row r="397">
      <c r="A397" s="1"/>
      <c r="C397" s="1"/>
      <c r="D397" s="1"/>
      <c r="E397" s="1"/>
      <c r="F397" s="1"/>
      <c r="J397" s="4"/>
    </row>
    <row r="398">
      <c r="A398" s="1"/>
      <c r="C398" s="1"/>
      <c r="D398" s="1"/>
      <c r="E398" s="1"/>
      <c r="F398" s="1"/>
      <c r="J398" s="4"/>
    </row>
    <row r="399">
      <c r="A399" s="1"/>
      <c r="C399" s="1"/>
      <c r="D399" s="1"/>
      <c r="E399" s="1"/>
      <c r="F399" s="1"/>
      <c r="J399" s="4"/>
    </row>
    <row r="400">
      <c r="A400" s="1"/>
      <c r="C400" s="1"/>
      <c r="D400" s="1"/>
      <c r="E400" s="1"/>
      <c r="F400" s="1"/>
      <c r="J400" s="4"/>
    </row>
    <row r="401">
      <c r="A401" s="1"/>
      <c r="C401" s="1"/>
      <c r="D401" s="1"/>
      <c r="E401" s="1"/>
      <c r="F401" s="1"/>
      <c r="J401" s="4"/>
    </row>
    <row r="402">
      <c r="A402" s="1"/>
      <c r="C402" s="1"/>
      <c r="D402" s="1"/>
      <c r="E402" s="1"/>
      <c r="F402" s="1"/>
      <c r="J402" s="4"/>
    </row>
    <row r="403">
      <c r="A403" s="1"/>
      <c r="C403" s="1"/>
      <c r="D403" s="1"/>
      <c r="E403" s="1"/>
      <c r="F403" s="1"/>
      <c r="J403" s="4"/>
    </row>
    <row r="404">
      <c r="A404" s="1"/>
      <c r="C404" s="1"/>
      <c r="D404" s="1"/>
      <c r="E404" s="1"/>
      <c r="F404" s="1"/>
      <c r="J404" s="4"/>
    </row>
    <row r="405">
      <c r="A405" s="1"/>
      <c r="C405" s="1"/>
      <c r="D405" s="1"/>
      <c r="E405" s="1"/>
      <c r="F405" s="1"/>
      <c r="J405" s="4"/>
    </row>
    <row r="406">
      <c r="A406" s="1"/>
      <c r="C406" s="1"/>
      <c r="D406" s="1"/>
      <c r="E406" s="1"/>
      <c r="F406" s="1"/>
      <c r="J406" s="4"/>
    </row>
    <row r="407">
      <c r="A407" s="1"/>
      <c r="C407" s="1"/>
      <c r="D407" s="1"/>
      <c r="E407" s="1"/>
      <c r="F407" s="1"/>
      <c r="J407" s="4"/>
    </row>
    <row r="408">
      <c r="A408" s="1"/>
      <c r="C408" s="1"/>
      <c r="D408" s="1"/>
      <c r="E408" s="1"/>
      <c r="F408" s="1"/>
      <c r="J408" s="4"/>
    </row>
    <row r="409">
      <c r="A409" s="1"/>
      <c r="C409" s="1"/>
      <c r="D409" s="1"/>
      <c r="E409" s="1"/>
      <c r="F409" s="1"/>
      <c r="J409" s="4"/>
    </row>
    <row r="410">
      <c r="A410" s="1"/>
      <c r="C410" s="1"/>
      <c r="D410" s="1"/>
      <c r="E410" s="1"/>
      <c r="F410" s="1"/>
      <c r="J410" s="4"/>
    </row>
    <row r="411">
      <c r="A411" s="1"/>
      <c r="C411" s="1"/>
      <c r="D411" s="1"/>
      <c r="E411" s="1"/>
      <c r="F411" s="1"/>
      <c r="J411" s="4"/>
    </row>
    <row r="412">
      <c r="A412" s="1"/>
      <c r="C412" s="1"/>
      <c r="D412" s="1"/>
      <c r="E412" s="1"/>
      <c r="F412" s="1"/>
      <c r="J412" s="4"/>
    </row>
    <row r="413">
      <c r="A413" s="1"/>
      <c r="C413" s="1"/>
      <c r="D413" s="1"/>
      <c r="E413" s="1"/>
      <c r="F413" s="1"/>
      <c r="J413" s="4"/>
    </row>
    <row r="414">
      <c r="A414" s="1"/>
      <c r="C414" s="1"/>
      <c r="D414" s="1"/>
      <c r="E414" s="1"/>
      <c r="F414" s="1"/>
      <c r="J414" s="4"/>
    </row>
    <row r="415">
      <c r="A415" s="1"/>
      <c r="C415" s="1"/>
      <c r="D415" s="1"/>
      <c r="E415" s="1"/>
      <c r="F415" s="1"/>
      <c r="J415" s="4"/>
    </row>
    <row r="416">
      <c r="A416" s="1"/>
      <c r="C416" s="1"/>
      <c r="D416" s="1"/>
      <c r="E416" s="1"/>
      <c r="F416" s="1"/>
      <c r="J416" s="4"/>
    </row>
    <row r="417">
      <c r="A417" s="1"/>
      <c r="C417" s="1"/>
      <c r="D417" s="1"/>
      <c r="E417" s="1"/>
      <c r="F417" s="1"/>
      <c r="J417" s="4"/>
    </row>
    <row r="418">
      <c r="A418" s="1"/>
      <c r="C418" s="1"/>
      <c r="D418" s="1"/>
      <c r="E418" s="1"/>
      <c r="F418" s="1"/>
      <c r="J418" s="4"/>
    </row>
    <row r="419">
      <c r="A419" s="1"/>
      <c r="C419" s="1"/>
      <c r="D419" s="1"/>
      <c r="E419" s="1"/>
      <c r="F419" s="1"/>
      <c r="J419" s="4"/>
    </row>
    <row r="420">
      <c r="A420" s="1"/>
      <c r="C420" s="1"/>
      <c r="D420" s="1"/>
      <c r="E420" s="1"/>
      <c r="F420" s="1"/>
      <c r="J420" s="4"/>
    </row>
    <row r="421">
      <c r="A421" s="1"/>
      <c r="C421" s="1"/>
      <c r="D421" s="1"/>
      <c r="E421" s="1"/>
      <c r="F421" s="1"/>
      <c r="J421" s="4"/>
    </row>
    <row r="422">
      <c r="A422" s="1"/>
      <c r="C422" s="1"/>
      <c r="D422" s="1"/>
      <c r="E422" s="1"/>
      <c r="F422" s="1"/>
      <c r="J422" s="4"/>
    </row>
    <row r="423">
      <c r="A423" s="1"/>
      <c r="C423" s="1"/>
      <c r="D423" s="1"/>
      <c r="E423" s="1"/>
      <c r="F423" s="1"/>
      <c r="J423" s="4"/>
    </row>
    <row r="424">
      <c r="A424" s="1"/>
      <c r="C424" s="1"/>
      <c r="D424" s="1"/>
      <c r="E424" s="1"/>
      <c r="F424" s="1"/>
      <c r="J424" s="4"/>
    </row>
    <row r="425">
      <c r="A425" s="1"/>
      <c r="C425" s="1"/>
      <c r="D425" s="1"/>
      <c r="E425" s="1"/>
      <c r="F425" s="1"/>
      <c r="J425" s="4"/>
    </row>
    <row r="426">
      <c r="A426" s="1"/>
      <c r="C426" s="1"/>
      <c r="D426" s="1"/>
      <c r="E426" s="1"/>
      <c r="F426" s="1"/>
      <c r="J426" s="4"/>
    </row>
    <row r="427">
      <c r="A427" s="1"/>
      <c r="C427" s="1"/>
      <c r="D427" s="1"/>
      <c r="E427" s="1"/>
      <c r="F427" s="1"/>
      <c r="J427" s="4"/>
    </row>
    <row r="428">
      <c r="A428" s="1"/>
      <c r="C428" s="1"/>
      <c r="D428" s="1"/>
      <c r="E428" s="1"/>
      <c r="F428" s="1"/>
      <c r="J428" s="4"/>
    </row>
    <row r="429">
      <c r="A429" s="1"/>
      <c r="C429" s="1"/>
      <c r="D429" s="1"/>
      <c r="E429" s="1"/>
      <c r="F429" s="1"/>
      <c r="J429" s="4"/>
    </row>
    <row r="430">
      <c r="A430" s="1"/>
      <c r="C430" s="1"/>
      <c r="D430" s="1"/>
      <c r="E430" s="1"/>
      <c r="F430" s="1"/>
      <c r="J430" s="4"/>
    </row>
    <row r="431">
      <c r="A431" s="1"/>
      <c r="C431" s="1"/>
      <c r="D431" s="1"/>
      <c r="E431" s="1"/>
      <c r="F431" s="1"/>
      <c r="J431" s="4"/>
    </row>
    <row r="432">
      <c r="A432" s="1"/>
      <c r="C432" s="1"/>
      <c r="D432" s="1"/>
      <c r="E432" s="1"/>
      <c r="F432" s="1"/>
      <c r="J432" s="4"/>
    </row>
    <row r="433">
      <c r="A433" s="1"/>
      <c r="C433" s="1"/>
      <c r="D433" s="1"/>
      <c r="E433" s="1"/>
      <c r="F433" s="1"/>
      <c r="J433" s="4"/>
    </row>
    <row r="434">
      <c r="A434" s="1"/>
      <c r="C434" s="1"/>
      <c r="D434" s="1"/>
      <c r="E434" s="1"/>
      <c r="F434" s="1"/>
      <c r="J434" s="4"/>
    </row>
    <row r="435">
      <c r="A435" s="1"/>
      <c r="C435" s="1"/>
      <c r="D435" s="1"/>
      <c r="E435" s="1"/>
      <c r="F435" s="1"/>
      <c r="J435" s="4"/>
    </row>
    <row r="436">
      <c r="A436" s="1"/>
      <c r="C436" s="1"/>
      <c r="D436" s="1"/>
      <c r="E436" s="1"/>
      <c r="F436" s="1"/>
      <c r="J436" s="4"/>
    </row>
    <row r="437">
      <c r="A437" s="1"/>
      <c r="C437" s="1"/>
      <c r="D437" s="1"/>
      <c r="E437" s="1"/>
      <c r="F437" s="1"/>
      <c r="J437" s="4"/>
    </row>
    <row r="438">
      <c r="A438" s="1"/>
      <c r="C438" s="1"/>
      <c r="D438" s="1"/>
      <c r="E438" s="1"/>
      <c r="F438" s="1"/>
      <c r="J438" s="4"/>
    </row>
    <row r="439">
      <c r="A439" s="1"/>
      <c r="C439" s="1"/>
      <c r="D439" s="1"/>
      <c r="E439" s="1"/>
      <c r="F439" s="1"/>
      <c r="J439" s="4"/>
    </row>
    <row r="440">
      <c r="A440" s="1"/>
      <c r="C440" s="1"/>
      <c r="D440" s="1"/>
      <c r="E440" s="1"/>
      <c r="F440" s="1"/>
      <c r="J440" s="4"/>
    </row>
    <row r="441">
      <c r="A441" s="1"/>
      <c r="C441" s="1"/>
      <c r="D441" s="1"/>
      <c r="E441" s="1"/>
      <c r="F441" s="1"/>
      <c r="J441" s="4"/>
    </row>
    <row r="442">
      <c r="A442" s="1"/>
      <c r="C442" s="1"/>
      <c r="D442" s="1"/>
      <c r="E442" s="1"/>
      <c r="F442" s="1"/>
      <c r="J442" s="4"/>
    </row>
    <row r="443">
      <c r="A443" s="1"/>
      <c r="C443" s="1"/>
      <c r="D443" s="1"/>
      <c r="E443" s="1"/>
      <c r="F443" s="1"/>
      <c r="J443" s="4"/>
    </row>
    <row r="444">
      <c r="A444" s="1"/>
      <c r="C444" s="1"/>
      <c r="D444" s="1"/>
      <c r="E444" s="1"/>
      <c r="F444" s="1"/>
      <c r="J444" s="4"/>
    </row>
    <row r="445">
      <c r="A445" s="1"/>
      <c r="C445" s="1"/>
      <c r="D445" s="1"/>
      <c r="E445" s="1"/>
      <c r="F445" s="1"/>
      <c r="J445" s="4"/>
    </row>
    <row r="446">
      <c r="A446" s="1"/>
      <c r="C446" s="1"/>
      <c r="D446" s="1"/>
      <c r="E446" s="1"/>
      <c r="F446" s="1"/>
      <c r="J446" s="4"/>
    </row>
    <row r="447">
      <c r="A447" s="1"/>
      <c r="C447" s="1"/>
      <c r="D447" s="1"/>
      <c r="E447" s="1"/>
      <c r="F447" s="1"/>
      <c r="J447" s="4"/>
    </row>
    <row r="448">
      <c r="A448" s="1"/>
      <c r="C448" s="1"/>
      <c r="D448" s="1"/>
      <c r="E448" s="1"/>
      <c r="F448" s="1"/>
      <c r="J448" s="4"/>
    </row>
    <row r="449">
      <c r="A449" s="1"/>
      <c r="C449" s="1"/>
      <c r="D449" s="1"/>
      <c r="E449" s="1"/>
      <c r="F449" s="1"/>
      <c r="J449" s="4"/>
    </row>
    <row r="450">
      <c r="A450" s="1"/>
      <c r="C450" s="1"/>
      <c r="D450" s="1"/>
      <c r="E450" s="1"/>
      <c r="F450" s="1"/>
      <c r="J450" s="4"/>
    </row>
    <row r="451">
      <c r="A451" s="1"/>
      <c r="C451" s="1"/>
      <c r="D451" s="1"/>
      <c r="E451" s="1"/>
      <c r="F451" s="1"/>
      <c r="J451" s="4"/>
    </row>
    <row r="452">
      <c r="A452" s="1"/>
      <c r="C452" s="1"/>
      <c r="D452" s="1"/>
      <c r="E452" s="1"/>
      <c r="F452" s="1"/>
      <c r="J452" s="4"/>
    </row>
    <row r="453">
      <c r="A453" s="1"/>
      <c r="C453" s="1"/>
      <c r="D453" s="1"/>
      <c r="E453" s="1"/>
      <c r="F453" s="1"/>
      <c r="J453" s="4"/>
    </row>
    <row r="454">
      <c r="A454" s="1"/>
      <c r="C454" s="1"/>
      <c r="D454" s="1"/>
      <c r="E454" s="1"/>
      <c r="F454" s="1"/>
      <c r="J454" s="4"/>
    </row>
    <row r="455">
      <c r="A455" s="1"/>
      <c r="C455" s="1"/>
      <c r="D455" s="1"/>
      <c r="E455" s="1"/>
      <c r="F455" s="1"/>
      <c r="J455" s="4"/>
    </row>
    <row r="456">
      <c r="A456" s="1"/>
      <c r="C456" s="1"/>
      <c r="D456" s="1"/>
      <c r="E456" s="1"/>
      <c r="F456" s="1"/>
      <c r="J456" s="4"/>
    </row>
    <row r="457">
      <c r="A457" s="1"/>
      <c r="C457" s="1"/>
      <c r="D457" s="1"/>
      <c r="E457" s="1"/>
      <c r="F457" s="1"/>
      <c r="J457" s="4"/>
    </row>
    <row r="458">
      <c r="A458" s="1"/>
      <c r="C458" s="1"/>
      <c r="D458" s="1"/>
      <c r="E458" s="1"/>
      <c r="F458" s="1"/>
      <c r="J458" s="4"/>
    </row>
    <row r="459">
      <c r="A459" s="1"/>
      <c r="C459" s="1"/>
      <c r="D459" s="1"/>
      <c r="E459" s="1"/>
      <c r="F459" s="1"/>
      <c r="J459" s="4"/>
    </row>
    <row r="460">
      <c r="A460" s="1"/>
      <c r="C460" s="1"/>
      <c r="D460" s="1"/>
      <c r="E460" s="1"/>
      <c r="F460" s="1"/>
      <c r="J460" s="4"/>
    </row>
    <row r="461">
      <c r="A461" s="1"/>
      <c r="C461" s="1"/>
      <c r="D461" s="1"/>
      <c r="E461" s="1"/>
      <c r="F461" s="1"/>
      <c r="J461" s="4"/>
    </row>
    <row r="462">
      <c r="A462" s="1"/>
      <c r="C462" s="1"/>
      <c r="D462" s="1"/>
      <c r="E462" s="1"/>
      <c r="F462" s="1"/>
      <c r="J462" s="4"/>
    </row>
    <row r="463">
      <c r="A463" s="1"/>
      <c r="C463" s="1"/>
      <c r="D463" s="1"/>
      <c r="E463" s="1"/>
      <c r="F463" s="1"/>
      <c r="J463" s="4"/>
    </row>
    <row r="464">
      <c r="A464" s="1"/>
      <c r="C464" s="1"/>
      <c r="D464" s="1"/>
      <c r="E464" s="1"/>
      <c r="F464" s="1"/>
      <c r="J464" s="4"/>
    </row>
    <row r="465">
      <c r="A465" s="1"/>
      <c r="C465" s="1"/>
      <c r="D465" s="1"/>
      <c r="E465" s="1"/>
      <c r="F465" s="1"/>
      <c r="J465" s="4"/>
    </row>
    <row r="466">
      <c r="A466" s="1"/>
      <c r="C466" s="1"/>
      <c r="D466" s="1"/>
      <c r="E466" s="1"/>
      <c r="F466" s="1"/>
      <c r="J466" s="4"/>
    </row>
    <row r="467">
      <c r="A467" s="1"/>
      <c r="C467" s="1"/>
      <c r="D467" s="1"/>
      <c r="E467" s="1"/>
      <c r="F467" s="1"/>
      <c r="J467" s="4"/>
    </row>
    <row r="468">
      <c r="A468" s="1"/>
      <c r="C468" s="1"/>
      <c r="D468" s="1"/>
      <c r="E468" s="1"/>
      <c r="F468" s="1"/>
      <c r="J468" s="4"/>
    </row>
    <row r="469">
      <c r="A469" s="1"/>
      <c r="C469" s="1"/>
      <c r="D469" s="1"/>
      <c r="E469" s="1"/>
      <c r="F469" s="1"/>
      <c r="J469" s="4"/>
    </row>
    <row r="470">
      <c r="A470" s="1"/>
      <c r="C470" s="1"/>
      <c r="D470" s="1"/>
      <c r="E470" s="1"/>
      <c r="F470" s="1"/>
      <c r="J470" s="4"/>
    </row>
    <row r="471">
      <c r="A471" s="1"/>
      <c r="C471" s="1"/>
      <c r="D471" s="1"/>
      <c r="E471" s="1"/>
      <c r="F471" s="1"/>
      <c r="J471" s="4"/>
    </row>
    <row r="472">
      <c r="A472" s="1"/>
      <c r="C472" s="1"/>
      <c r="D472" s="1"/>
      <c r="E472" s="1"/>
      <c r="F472" s="1"/>
      <c r="J472" s="4"/>
    </row>
    <row r="473">
      <c r="A473" s="1"/>
      <c r="C473" s="1"/>
      <c r="D473" s="1"/>
      <c r="E473" s="1"/>
      <c r="F473" s="1"/>
      <c r="J473" s="4"/>
    </row>
    <row r="474">
      <c r="A474" s="1"/>
      <c r="C474" s="1"/>
      <c r="D474" s="1"/>
      <c r="E474" s="1"/>
      <c r="F474" s="1"/>
      <c r="J474" s="4"/>
    </row>
    <row r="475">
      <c r="A475" s="1"/>
      <c r="C475" s="1"/>
      <c r="D475" s="1"/>
      <c r="E475" s="1"/>
      <c r="F475" s="1"/>
      <c r="J475" s="4"/>
    </row>
    <row r="476">
      <c r="A476" s="1"/>
      <c r="C476" s="1"/>
      <c r="D476" s="1"/>
      <c r="E476" s="1"/>
      <c r="F476" s="1"/>
      <c r="J476" s="4"/>
    </row>
    <row r="477">
      <c r="A477" s="1"/>
      <c r="C477" s="1"/>
      <c r="D477" s="1"/>
      <c r="E477" s="1"/>
      <c r="F477" s="1"/>
      <c r="J477" s="4"/>
    </row>
    <row r="478">
      <c r="A478" s="1"/>
      <c r="C478" s="1"/>
      <c r="D478" s="1"/>
      <c r="E478" s="1"/>
      <c r="F478" s="1"/>
      <c r="J478" s="4"/>
    </row>
    <row r="479">
      <c r="A479" s="1"/>
      <c r="C479" s="1"/>
      <c r="D479" s="1"/>
      <c r="E479" s="1"/>
      <c r="F479" s="1"/>
      <c r="J479" s="4"/>
    </row>
    <row r="480">
      <c r="A480" s="1"/>
      <c r="C480" s="1"/>
      <c r="D480" s="1"/>
      <c r="E480" s="1"/>
      <c r="F480" s="1"/>
      <c r="J480" s="4"/>
    </row>
    <row r="481">
      <c r="A481" s="1"/>
      <c r="C481" s="1"/>
      <c r="D481" s="1"/>
      <c r="E481" s="1"/>
      <c r="F481" s="1"/>
      <c r="J481" s="4"/>
    </row>
    <row r="482">
      <c r="A482" s="1"/>
      <c r="C482" s="1"/>
      <c r="D482" s="1"/>
      <c r="E482" s="1"/>
      <c r="F482" s="1"/>
      <c r="J482" s="4"/>
    </row>
    <row r="483">
      <c r="A483" s="1"/>
      <c r="C483" s="1"/>
      <c r="D483" s="1"/>
      <c r="E483" s="1"/>
      <c r="F483" s="1"/>
      <c r="J483" s="4"/>
    </row>
    <row r="484">
      <c r="A484" s="1"/>
      <c r="C484" s="1"/>
      <c r="D484" s="1"/>
      <c r="E484" s="1"/>
      <c r="F484" s="1"/>
      <c r="J484" s="4"/>
    </row>
    <row r="485">
      <c r="A485" s="1"/>
      <c r="C485" s="1"/>
      <c r="D485" s="1"/>
      <c r="E485" s="1"/>
      <c r="F485" s="1"/>
      <c r="J485" s="4"/>
    </row>
    <row r="486">
      <c r="A486" s="1"/>
      <c r="C486" s="1"/>
      <c r="D486" s="1"/>
      <c r="E486" s="1"/>
      <c r="F486" s="1"/>
      <c r="J486" s="4"/>
    </row>
    <row r="487">
      <c r="A487" s="1"/>
      <c r="C487" s="1"/>
      <c r="D487" s="1"/>
      <c r="E487" s="1"/>
      <c r="F487" s="1"/>
      <c r="J487" s="4"/>
    </row>
    <row r="488">
      <c r="A488" s="1"/>
      <c r="C488" s="1"/>
      <c r="D488" s="1"/>
      <c r="E488" s="1"/>
      <c r="F488" s="1"/>
      <c r="J488" s="4"/>
    </row>
    <row r="489">
      <c r="A489" s="1"/>
      <c r="C489" s="1"/>
      <c r="D489" s="1"/>
      <c r="E489" s="1"/>
      <c r="F489" s="1"/>
      <c r="J489" s="4"/>
    </row>
    <row r="490">
      <c r="A490" s="1"/>
      <c r="C490" s="1"/>
      <c r="D490" s="1"/>
      <c r="E490" s="1"/>
      <c r="F490" s="1"/>
      <c r="J490" s="4"/>
    </row>
    <row r="491">
      <c r="A491" s="1"/>
      <c r="C491" s="1"/>
      <c r="D491" s="1"/>
      <c r="E491" s="1"/>
      <c r="F491" s="1"/>
      <c r="J491" s="4"/>
    </row>
    <row r="492">
      <c r="A492" s="1"/>
      <c r="C492" s="1"/>
      <c r="D492" s="1"/>
      <c r="E492" s="1"/>
      <c r="F492" s="1"/>
      <c r="J492" s="4"/>
    </row>
    <row r="493">
      <c r="A493" s="1"/>
      <c r="C493" s="1"/>
      <c r="D493" s="1"/>
      <c r="E493" s="1"/>
      <c r="F493" s="1"/>
      <c r="J493" s="4"/>
    </row>
    <row r="494">
      <c r="A494" s="1"/>
      <c r="C494" s="1"/>
      <c r="D494" s="1"/>
      <c r="E494" s="1"/>
      <c r="F494" s="1"/>
      <c r="J494" s="4"/>
    </row>
    <row r="495">
      <c r="A495" s="1"/>
      <c r="C495" s="1"/>
      <c r="D495" s="1"/>
      <c r="E495" s="1"/>
      <c r="F495" s="1"/>
      <c r="J495" s="4"/>
    </row>
    <row r="496">
      <c r="A496" s="1"/>
      <c r="C496" s="1"/>
      <c r="D496" s="1"/>
      <c r="E496" s="1"/>
      <c r="F496" s="1"/>
      <c r="J496" s="4"/>
    </row>
    <row r="497">
      <c r="A497" s="1"/>
      <c r="C497" s="1"/>
      <c r="D497" s="1"/>
      <c r="E497" s="1"/>
      <c r="F497" s="1"/>
      <c r="J497" s="4"/>
    </row>
    <row r="498">
      <c r="A498" s="1"/>
      <c r="C498" s="1"/>
      <c r="D498" s="1"/>
      <c r="E498" s="1"/>
      <c r="F498" s="1"/>
      <c r="J498" s="4"/>
    </row>
    <row r="499">
      <c r="A499" s="1"/>
      <c r="C499" s="1"/>
      <c r="D499" s="1"/>
      <c r="E499" s="1"/>
      <c r="F499" s="1"/>
      <c r="J499" s="4"/>
    </row>
    <row r="500">
      <c r="A500" s="1"/>
      <c r="C500" s="1"/>
      <c r="D500" s="1"/>
      <c r="E500" s="1"/>
      <c r="F500" s="1"/>
      <c r="J500" s="4"/>
    </row>
    <row r="501">
      <c r="A501" s="1"/>
      <c r="C501" s="1"/>
      <c r="D501" s="1"/>
      <c r="E501" s="1"/>
      <c r="F501" s="1"/>
      <c r="J501" s="4"/>
    </row>
    <row r="502">
      <c r="A502" s="1"/>
      <c r="C502" s="1"/>
      <c r="D502" s="1"/>
      <c r="E502" s="1"/>
      <c r="F502" s="1"/>
      <c r="J502" s="4"/>
    </row>
    <row r="503">
      <c r="A503" s="1"/>
      <c r="C503" s="1"/>
      <c r="D503" s="1"/>
      <c r="E503" s="1"/>
      <c r="F503" s="1"/>
      <c r="J503" s="4"/>
    </row>
    <row r="504">
      <c r="A504" s="1"/>
      <c r="C504" s="1"/>
      <c r="D504" s="1"/>
      <c r="E504" s="1"/>
      <c r="F504" s="1"/>
      <c r="J504" s="4"/>
    </row>
    <row r="505">
      <c r="A505" s="1"/>
      <c r="C505" s="1"/>
      <c r="D505" s="1"/>
      <c r="E505" s="1"/>
      <c r="F505" s="1"/>
      <c r="J505" s="4"/>
    </row>
    <row r="506">
      <c r="A506" s="1"/>
      <c r="C506" s="1"/>
      <c r="D506" s="1"/>
      <c r="E506" s="1"/>
      <c r="F506" s="1"/>
      <c r="J506" s="4"/>
    </row>
    <row r="507">
      <c r="A507" s="1"/>
      <c r="C507" s="1"/>
      <c r="D507" s="1"/>
      <c r="E507" s="1"/>
      <c r="F507" s="1"/>
      <c r="J507" s="4"/>
    </row>
    <row r="508">
      <c r="A508" s="1"/>
      <c r="C508" s="1"/>
      <c r="D508" s="1"/>
      <c r="E508" s="1"/>
      <c r="F508" s="1"/>
      <c r="J508" s="4"/>
    </row>
    <row r="509">
      <c r="A509" s="1"/>
      <c r="C509" s="1"/>
      <c r="D509" s="1"/>
      <c r="E509" s="1"/>
      <c r="F509" s="1"/>
      <c r="J509" s="4"/>
    </row>
    <row r="510">
      <c r="A510" s="1"/>
      <c r="C510" s="1"/>
      <c r="D510" s="1"/>
      <c r="E510" s="1"/>
      <c r="F510" s="1"/>
      <c r="J510" s="4"/>
    </row>
    <row r="511">
      <c r="A511" s="1"/>
      <c r="C511" s="1"/>
      <c r="D511" s="1"/>
      <c r="E511" s="1"/>
      <c r="F511" s="1"/>
      <c r="J511" s="4"/>
    </row>
    <row r="512">
      <c r="A512" s="1"/>
      <c r="C512" s="1"/>
      <c r="D512" s="1"/>
      <c r="E512" s="1"/>
      <c r="F512" s="1"/>
      <c r="J512" s="4"/>
    </row>
    <row r="513">
      <c r="A513" s="1"/>
      <c r="C513" s="1"/>
      <c r="D513" s="1"/>
      <c r="E513" s="1"/>
      <c r="F513" s="1"/>
      <c r="J513" s="4"/>
    </row>
    <row r="514">
      <c r="A514" s="1"/>
      <c r="C514" s="1"/>
      <c r="D514" s="1"/>
      <c r="E514" s="1"/>
      <c r="F514" s="1"/>
      <c r="J514" s="4"/>
    </row>
    <row r="515">
      <c r="A515" s="1"/>
      <c r="C515" s="1"/>
      <c r="D515" s="1"/>
      <c r="E515" s="1"/>
      <c r="F515" s="1"/>
      <c r="J515" s="4"/>
    </row>
    <row r="516">
      <c r="A516" s="1"/>
      <c r="C516" s="1"/>
      <c r="D516" s="1"/>
      <c r="E516" s="1"/>
      <c r="F516" s="1"/>
      <c r="J516" s="4"/>
    </row>
    <row r="517">
      <c r="A517" s="1"/>
      <c r="C517" s="1"/>
      <c r="D517" s="1"/>
      <c r="E517" s="1"/>
      <c r="F517" s="1"/>
      <c r="J517" s="4"/>
    </row>
    <row r="518">
      <c r="A518" s="1"/>
      <c r="C518" s="1"/>
      <c r="D518" s="1"/>
      <c r="E518" s="1"/>
      <c r="F518" s="1"/>
      <c r="J518" s="4"/>
    </row>
    <row r="519">
      <c r="A519" s="1"/>
      <c r="C519" s="1"/>
      <c r="D519" s="1"/>
      <c r="E519" s="1"/>
      <c r="F519" s="1"/>
      <c r="J519" s="4"/>
    </row>
    <row r="520">
      <c r="A520" s="1"/>
      <c r="C520" s="1"/>
      <c r="D520" s="1"/>
      <c r="E520" s="1"/>
      <c r="F520" s="1"/>
      <c r="J520" s="4"/>
    </row>
    <row r="521">
      <c r="A521" s="1"/>
      <c r="C521" s="1"/>
      <c r="D521" s="1"/>
      <c r="E521" s="1"/>
      <c r="F521" s="1"/>
      <c r="J521" s="4"/>
    </row>
    <row r="522">
      <c r="A522" s="1"/>
      <c r="C522" s="1"/>
      <c r="D522" s="1"/>
      <c r="E522" s="1"/>
      <c r="F522" s="1"/>
      <c r="J522" s="4"/>
    </row>
    <row r="523">
      <c r="A523" s="1"/>
      <c r="C523" s="1"/>
      <c r="D523" s="1"/>
      <c r="E523" s="1"/>
      <c r="F523" s="1"/>
      <c r="J523" s="4"/>
    </row>
    <row r="524">
      <c r="A524" s="1"/>
      <c r="C524" s="1"/>
      <c r="D524" s="1"/>
      <c r="E524" s="1"/>
      <c r="F524" s="1"/>
      <c r="J524" s="4"/>
    </row>
    <row r="525">
      <c r="A525" s="1"/>
      <c r="C525" s="1"/>
      <c r="D525" s="1"/>
      <c r="E525" s="1"/>
      <c r="F525" s="1"/>
      <c r="J525" s="4"/>
    </row>
    <row r="526">
      <c r="A526" s="1"/>
      <c r="C526" s="1"/>
      <c r="D526" s="1"/>
      <c r="E526" s="1"/>
      <c r="F526" s="1"/>
      <c r="J526" s="4"/>
    </row>
    <row r="527">
      <c r="A527" s="1"/>
      <c r="C527" s="1"/>
      <c r="D527" s="1"/>
      <c r="E527" s="1"/>
      <c r="F527" s="1"/>
      <c r="J527" s="4"/>
    </row>
    <row r="528">
      <c r="A528" s="1"/>
      <c r="C528" s="1"/>
      <c r="D528" s="1"/>
      <c r="E528" s="1"/>
      <c r="F528" s="1"/>
      <c r="J528" s="4"/>
    </row>
    <row r="529">
      <c r="A529" s="1"/>
      <c r="C529" s="1"/>
      <c r="D529" s="1"/>
      <c r="E529" s="1"/>
      <c r="F529" s="1"/>
      <c r="J529" s="4"/>
    </row>
    <row r="530">
      <c r="A530" s="1"/>
      <c r="C530" s="1"/>
      <c r="D530" s="1"/>
      <c r="E530" s="1"/>
      <c r="F530" s="1"/>
      <c r="J530" s="4"/>
    </row>
    <row r="531">
      <c r="A531" s="1"/>
      <c r="C531" s="1"/>
      <c r="D531" s="1"/>
      <c r="E531" s="1"/>
      <c r="F531" s="1"/>
      <c r="J531" s="4"/>
    </row>
    <row r="532">
      <c r="A532" s="1"/>
      <c r="C532" s="1"/>
      <c r="D532" s="1"/>
      <c r="E532" s="1"/>
      <c r="F532" s="1"/>
      <c r="J532" s="4"/>
    </row>
    <row r="533">
      <c r="A533" s="1"/>
      <c r="C533" s="1"/>
      <c r="D533" s="1"/>
      <c r="E533" s="1"/>
      <c r="F533" s="1"/>
      <c r="J533" s="4"/>
    </row>
    <row r="534">
      <c r="A534" s="1"/>
      <c r="C534" s="1"/>
      <c r="D534" s="1"/>
      <c r="E534" s="1"/>
      <c r="F534" s="1"/>
      <c r="J534" s="4"/>
    </row>
    <row r="535">
      <c r="A535" s="1"/>
      <c r="C535" s="1"/>
      <c r="D535" s="1"/>
      <c r="E535" s="1"/>
      <c r="F535" s="1"/>
      <c r="J535" s="4"/>
    </row>
    <row r="536">
      <c r="A536" s="1"/>
      <c r="C536" s="1"/>
      <c r="D536" s="1"/>
      <c r="E536" s="1"/>
      <c r="F536" s="1"/>
      <c r="J536" s="4"/>
    </row>
    <row r="537">
      <c r="A537" s="1"/>
      <c r="C537" s="1"/>
      <c r="D537" s="1"/>
      <c r="E537" s="1"/>
      <c r="F537" s="1"/>
      <c r="J537" s="4"/>
    </row>
    <row r="538">
      <c r="A538" s="1"/>
      <c r="C538" s="1"/>
      <c r="D538" s="1"/>
      <c r="E538" s="1"/>
      <c r="F538" s="1"/>
      <c r="J538" s="4"/>
    </row>
    <row r="539">
      <c r="A539" s="1"/>
      <c r="C539" s="1"/>
      <c r="D539" s="1"/>
      <c r="E539" s="1"/>
      <c r="F539" s="1"/>
      <c r="J539" s="4"/>
    </row>
    <row r="540">
      <c r="A540" s="1"/>
      <c r="C540" s="1"/>
      <c r="D540" s="1"/>
      <c r="E540" s="1"/>
      <c r="F540" s="1"/>
      <c r="J540" s="4"/>
    </row>
    <row r="541">
      <c r="A541" s="1"/>
      <c r="C541" s="1"/>
      <c r="D541" s="1"/>
      <c r="E541" s="1"/>
      <c r="F541" s="1"/>
      <c r="J541" s="4"/>
    </row>
    <row r="542">
      <c r="A542" s="1"/>
      <c r="C542" s="1"/>
      <c r="D542" s="1"/>
      <c r="E542" s="1"/>
      <c r="F542" s="1"/>
      <c r="J542" s="4"/>
    </row>
    <row r="543">
      <c r="A543" s="1"/>
      <c r="C543" s="1"/>
      <c r="D543" s="1"/>
      <c r="E543" s="1"/>
      <c r="F543" s="1"/>
      <c r="J543" s="4"/>
    </row>
    <row r="544">
      <c r="A544" s="1"/>
      <c r="C544" s="1"/>
      <c r="D544" s="1"/>
      <c r="E544" s="1"/>
      <c r="F544" s="1"/>
      <c r="J544" s="4"/>
    </row>
    <row r="545">
      <c r="A545" s="1"/>
      <c r="C545" s="1"/>
      <c r="D545" s="1"/>
      <c r="E545" s="1"/>
      <c r="F545" s="1"/>
      <c r="J545" s="4"/>
    </row>
    <row r="546">
      <c r="A546" s="1"/>
      <c r="C546" s="1"/>
      <c r="D546" s="1"/>
      <c r="E546" s="1"/>
      <c r="F546" s="1"/>
      <c r="J546" s="4"/>
    </row>
    <row r="547">
      <c r="A547" s="1"/>
      <c r="C547" s="1"/>
      <c r="D547" s="1"/>
      <c r="E547" s="1"/>
      <c r="F547" s="1"/>
      <c r="J547" s="4"/>
    </row>
    <row r="548">
      <c r="A548" s="1"/>
      <c r="C548" s="1"/>
      <c r="D548" s="1"/>
      <c r="E548" s="1"/>
      <c r="F548" s="1"/>
      <c r="J548" s="4"/>
    </row>
    <row r="549">
      <c r="A549" s="1"/>
      <c r="C549" s="1"/>
      <c r="D549" s="1"/>
      <c r="E549" s="1"/>
      <c r="F549" s="1"/>
      <c r="J549" s="4"/>
    </row>
    <row r="550">
      <c r="A550" s="1"/>
      <c r="C550" s="1"/>
      <c r="D550" s="1"/>
      <c r="E550" s="1"/>
      <c r="F550" s="1"/>
      <c r="J550" s="4"/>
    </row>
    <row r="551">
      <c r="A551" s="1"/>
      <c r="C551" s="1"/>
      <c r="D551" s="1"/>
      <c r="E551" s="1"/>
      <c r="F551" s="1"/>
      <c r="J551" s="4"/>
    </row>
    <row r="552">
      <c r="A552" s="1"/>
      <c r="C552" s="1"/>
      <c r="D552" s="1"/>
      <c r="E552" s="1"/>
      <c r="F552" s="1"/>
      <c r="J552" s="4"/>
    </row>
    <row r="553">
      <c r="A553" s="1"/>
      <c r="C553" s="1"/>
      <c r="D553" s="1"/>
      <c r="E553" s="1"/>
      <c r="F553" s="1"/>
      <c r="J553" s="4"/>
    </row>
    <row r="554">
      <c r="A554" s="1"/>
      <c r="C554" s="1"/>
      <c r="D554" s="1"/>
      <c r="E554" s="1"/>
      <c r="F554" s="1"/>
      <c r="J554" s="4"/>
    </row>
    <row r="555">
      <c r="A555" s="1"/>
      <c r="C555" s="1"/>
      <c r="D555" s="1"/>
      <c r="E555" s="1"/>
      <c r="F555" s="1"/>
      <c r="J555" s="4"/>
    </row>
    <row r="556">
      <c r="A556" s="1"/>
      <c r="C556" s="1"/>
      <c r="D556" s="1"/>
      <c r="E556" s="1"/>
      <c r="F556" s="1"/>
      <c r="J556" s="4"/>
    </row>
    <row r="557">
      <c r="A557" s="1"/>
      <c r="C557" s="1"/>
      <c r="D557" s="1"/>
      <c r="E557" s="1"/>
      <c r="F557" s="1"/>
      <c r="J557" s="4"/>
    </row>
    <row r="558">
      <c r="A558" s="1"/>
      <c r="C558" s="1"/>
      <c r="D558" s="1"/>
      <c r="E558" s="1"/>
      <c r="F558" s="1"/>
      <c r="J558" s="4"/>
    </row>
    <row r="559">
      <c r="A559" s="1"/>
      <c r="C559" s="1"/>
      <c r="D559" s="1"/>
      <c r="E559" s="1"/>
      <c r="F559" s="1"/>
      <c r="J559" s="4"/>
    </row>
    <row r="560">
      <c r="A560" s="1"/>
      <c r="C560" s="1"/>
      <c r="D560" s="1"/>
      <c r="E560" s="1"/>
      <c r="F560" s="1"/>
      <c r="J560" s="4"/>
    </row>
    <row r="561">
      <c r="A561" s="1"/>
      <c r="C561" s="1"/>
      <c r="D561" s="1"/>
      <c r="E561" s="1"/>
      <c r="F561" s="1"/>
      <c r="J561" s="4"/>
    </row>
    <row r="562">
      <c r="A562" s="1"/>
      <c r="C562" s="1"/>
      <c r="D562" s="1"/>
      <c r="E562" s="1"/>
      <c r="F562" s="1"/>
      <c r="J562" s="4"/>
    </row>
    <row r="563">
      <c r="A563" s="1"/>
      <c r="C563" s="1"/>
      <c r="D563" s="1"/>
      <c r="E563" s="1"/>
      <c r="F563" s="1"/>
      <c r="J563" s="4"/>
    </row>
    <row r="564">
      <c r="A564" s="1"/>
      <c r="C564" s="1"/>
      <c r="D564" s="1"/>
      <c r="E564" s="1"/>
      <c r="F564" s="1"/>
      <c r="J564" s="4"/>
    </row>
    <row r="565">
      <c r="A565" s="1"/>
      <c r="C565" s="1"/>
      <c r="D565" s="1"/>
      <c r="E565" s="1"/>
      <c r="F565" s="1"/>
      <c r="J565" s="4"/>
    </row>
    <row r="566">
      <c r="A566" s="1"/>
      <c r="C566" s="1"/>
      <c r="D566" s="1"/>
      <c r="E566" s="1"/>
      <c r="F566" s="1"/>
      <c r="J566" s="4"/>
    </row>
    <row r="567">
      <c r="A567" s="1"/>
      <c r="C567" s="1"/>
      <c r="D567" s="1"/>
      <c r="E567" s="1"/>
      <c r="F567" s="1"/>
      <c r="J567" s="4"/>
    </row>
    <row r="568">
      <c r="A568" s="1"/>
      <c r="C568" s="1"/>
      <c r="D568" s="1"/>
      <c r="E568" s="1"/>
      <c r="F568" s="1"/>
      <c r="J568" s="4"/>
    </row>
    <row r="569">
      <c r="A569" s="1"/>
      <c r="C569" s="1"/>
      <c r="D569" s="1"/>
      <c r="E569" s="1"/>
      <c r="F569" s="1"/>
      <c r="J569" s="4"/>
    </row>
    <row r="570">
      <c r="A570" s="1"/>
      <c r="C570" s="1"/>
      <c r="D570" s="1"/>
      <c r="E570" s="1"/>
      <c r="F570" s="1"/>
      <c r="J570" s="4"/>
    </row>
    <row r="571">
      <c r="A571" s="1"/>
      <c r="C571" s="1"/>
      <c r="D571" s="1"/>
      <c r="E571" s="1"/>
      <c r="F571" s="1"/>
      <c r="J571" s="4"/>
    </row>
    <row r="572">
      <c r="A572" s="1"/>
      <c r="C572" s="1"/>
      <c r="D572" s="1"/>
      <c r="E572" s="1"/>
      <c r="F572" s="1"/>
      <c r="J572" s="4"/>
    </row>
    <row r="573">
      <c r="A573" s="1"/>
      <c r="C573" s="1"/>
      <c r="D573" s="1"/>
      <c r="E573" s="1"/>
      <c r="F573" s="1"/>
      <c r="J573" s="4"/>
    </row>
    <row r="574">
      <c r="A574" s="1"/>
      <c r="C574" s="1"/>
      <c r="D574" s="1"/>
      <c r="E574" s="1"/>
      <c r="F574" s="1"/>
      <c r="J574" s="4"/>
    </row>
    <row r="575">
      <c r="A575" s="1"/>
      <c r="C575" s="1"/>
      <c r="D575" s="1"/>
      <c r="E575" s="1"/>
      <c r="F575" s="1"/>
      <c r="J575" s="4"/>
    </row>
    <row r="576">
      <c r="A576" s="1"/>
      <c r="C576" s="1"/>
      <c r="D576" s="1"/>
      <c r="E576" s="1"/>
      <c r="F576" s="1"/>
      <c r="J576" s="4"/>
    </row>
    <row r="577">
      <c r="A577" s="1"/>
      <c r="C577" s="1"/>
      <c r="D577" s="1"/>
      <c r="E577" s="1"/>
      <c r="F577" s="1"/>
      <c r="J577" s="4"/>
    </row>
    <row r="578">
      <c r="A578" s="1"/>
      <c r="C578" s="1"/>
      <c r="D578" s="1"/>
      <c r="E578" s="1"/>
      <c r="F578" s="1"/>
      <c r="J578" s="4"/>
    </row>
    <row r="579">
      <c r="A579" s="1"/>
      <c r="C579" s="1"/>
      <c r="D579" s="1"/>
      <c r="E579" s="1"/>
      <c r="F579" s="1"/>
      <c r="J579" s="4"/>
    </row>
    <row r="580">
      <c r="A580" s="1"/>
      <c r="C580" s="1"/>
      <c r="D580" s="1"/>
      <c r="E580" s="1"/>
      <c r="F580" s="1"/>
      <c r="J580" s="4"/>
    </row>
    <row r="581">
      <c r="A581" s="1"/>
      <c r="C581" s="1"/>
      <c r="D581" s="1"/>
      <c r="E581" s="1"/>
      <c r="F581" s="1"/>
      <c r="J581" s="4"/>
    </row>
    <row r="582">
      <c r="A582" s="1"/>
      <c r="C582" s="1"/>
      <c r="D582" s="1"/>
      <c r="E582" s="1"/>
      <c r="F582" s="1"/>
      <c r="J582" s="4"/>
    </row>
    <row r="583">
      <c r="A583" s="1"/>
      <c r="C583" s="1"/>
      <c r="D583" s="1"/>
      <c r="E583" s="1"/>
      <c r="F583" s="1"/>
      <c r="J583" s="4"/>
    </row>
    <row r="584">
      <c r="A584" s="1"/>
      <c r="C584" s="1"/>
      <c r="D584" s="1"/>
      <c r="E584" s="1"/>
      <c r="F584" s="1"/>
      <c r="J584" s="4"/>
    </row>
    <row r="585">
      <c r="A585" s="1"/>
      <c r="C585" s="1"/>
      <c r="D585" s="1"/>
      <c r="E585" s="1"/>
      <c r="F585" s="1"/>
      <c r="J585" s="4"/>
    </row>
    <row r="586">
      <c r="A586" s="1"/>
      <c r="C586" s="1"/>
      <c r="D586" s="1"/>
      <c r="E586" s="1"/>
      <c r="F586" s="1"/>
      <c r="J586" s="4"/>
    </row>
    <row r="587">
      <c r="A587" s="1"/>
      <c r="C587" s="1"/>
      <c r="D587" s="1"/>
      <c r="E587" s="1"/>
      <c r="F587" s="1"/>
      <c r="J587" s="4"/>
    </row>
    <row r="588">
      <c r="A588" s="1"/>
      <c r="C588" s="1"/>
      <c r="D588" s="1"/>
      <c r="E588" s="1"/>
      <c r="F588" s="1"/>
      <c r="J588" s="4"/>
    </row>
    <row r="589">
      <c r="A589" s="1"/>
      <c r="C589" s="1"/>
      <c r="D589" s="1"/>
      <c r="E589" s="1"/>
      <c r="F589" s="1"/>
      <c r="J589" s="4"/>
    </row>
    <row r="590">
      <c r="A590" s="1"/>
      <c r="C590" s="1"/>
      <c r="D590" s="1"/>
      <c r="E590" s="1"/>
      <c r="F590" s="1"/>
      <c r="J590" s="4"/>
    </row>
    <row r="591">
      <c r="A591" s="1"/>
      <c r="C591" s="1"/>
      <c r="D591" s="1"/>
      <c r="E591" s="1"/>
      <c r="F591" s="1"/>
      <c r="J591" s="4"/>
    </row>
    <row r="592">
      <c r="A592" s="1"/>
      <c r="C592" s="1"/>
      <c r="D592" s="1"/>
      <c r="E592" s="1"/>
      <c r="F592" s="1"/>
      <c r="J592" s="4"/>
    </row>
    <row r="593">
      <c r="A593" s="1"/>
      <c r="C593" s="1"/>
      <c r="D593" s="1"/>
      <c r="E593" s="1"/>
      <c r="F593" s="1"/>
      <c r="J593" s="4"/>
    </row>
    <row r="594">
      <c r="A594" s="1"/>
      <c r="C594" s="1"/>
      <c r="D594" s="1"/>
      <c r="E594" s="1"/>
      <c r="F594" s="1"/>
      <c r="J594" s="4"/>
    </row>
    <row r="595">
      <c r="A595" s="1"/>
      <c r="C595" s="1"/>
      <c r="D595" s="1"/>
      <c r="E595" s="1"/>
      <c r="F595" s="1"/>
      <c r="J595" s="4"/>
    </row>
    <row r="596">
      <c r="A596" s="1"/>
      <c r="C596" s="1"/>
      <c r="D596" s="1"/>
      <c r="E596" s="1"/>
      <c r="F596" s="1"/>
      <c r="J596" s="4"/>
    </row>
    <row r="597">
      <c r="A597" s="1"/>
      <c r="C597" s="1"/>
      <c r="D597" s="1"/>
      <c r="E597" s="1"/>
      <c r="F597" s="1"/>
      <c r="J597" s="4"/>
    </row>
    <row r="598">
      <c r="A598" s="1"/>
      <c r="C598" s="1"/>
      <c r="D598" s="1"/>
      <c r="E598" s="1"/>
      <c r="F598" s="1"/>
      <c r="J598" s="4"/>
    </row>
    <row r="599">
      <c r="A599" s="1"/>
      <c r="C599" s="1"/>
      <c r="D599" s="1"/>
      <c r="E599" s="1"/>
      <c r="F599" s="1"/>
      <c r="J599" s="4"/>
    </row>
    <row r="600">
      <c r="A600" s="1"/>
      <c r="C600" s="1"/>
      <c r="D600" s="1"/>
      <c r="E600" s="1"/>
      <c r="F600" s="1"/>
      <c r="J600" s="4"/>
    </row>
    <row r="601">
      <c r="A601" s="1"/>
      <c r="C601" s="1"/>
      <c r="D601" s="1"/>
      <c r="E601" s="1"/>
      <c r="F601" s="1"/>
      <c r="J601" s="4"/>
    </row>
    <row r="602">
      <c r="A602" s="1"/>
      <c r="C602" s="1"/>
      <c r="D602" s="1"/>
      <c r="E602" s="1"/>
      <c r="F602" s="1"/>
      <c r="J602" s="4"/>
    </row>
    <row r="603">
      <c r="A603" s="1"/>
      <c r="C603" s="1"/>
      <c r="D603" s="1"/>
      <c r="E603" s="1"/>
      <c r="F603" s="1"/>
      <c r="J603" s="4"/>
    </row>
    <row r="604">
      <c r="A604" s="1"/>
      <c r="C604" s="1"/>
      <c r="D604" s="1"/>
      <c r="E604" s="1"/>
      <c r="F604" s="1"/>
      <c r="J604" s="4"/>
    </row>
    <row r="605">
      <c r="A605" s="1"/>
      <c r="C605" s="1"/>
      <c r="D605" s="1"/>
      <c r="E605" s="1"/>
      <c r="F605" s="1"/>
      <c r="J605" s="4"/>
    </row>
    <row r="606">
      <c r="A606" s="1"/>
      <c r="C606" s="1"/>
      <c r="D606" s="1"/>
      <c r="E606" s="1"/>
      <c r="F606" s="1"/>
      <c r="J606" s="4"/>
    </row>
    <row r="607">
      <c r="A607" s="1"/>
      <c r="C607" s="1"/>
      <c r="D607" s="1"/>
      <c r="E607" s="1"/>
      <c r="F607" s="1"/>
      <c r="J607" s="4"/>
    </row>
    <row r="608">
      <c r="A608" s="1"/>
      <c r="C608" s="1"/>
      <c r="D608" s="1"/>
      <c r="E608" s="1"/>
      <c r="F608" s="1"/>
      <c r="J608" s="4"/>
    </row>
    <row r="609">
      <c r="A609" s="1"/>
      <c r="C609" s="1"/>
      <c r="D609" s="1"/>
      <c r="E609" s="1"/>
      <c r="F609" s="1"/>
      <c r="J609" s="4"/>
    </row>
    <row r="610">
      <c r="A610" s="1"/>
      <c r="C610" s="1"/>
      <c r="D610" s="1"/>
      <c r="E610" s="1"/>
      <c r="F610" s="1"/>
      <c r="J610" s="4"/>
    </row>
    <row r="611">
      <c r="A611" s="1"/>
      <c r="C611" s="1"/>
      <c r="D611" s="1"/>
      <c r="E611" s="1"/>
      <c r="F611" s="1"/>
      <c r="J611" s="4"/>
    </row>
    <row r="612">
      <c r="A612" s="1"/>
      <c r="C612" s="1"/>
      <c r="D612" s="1"/>
      <c r="E612" s="1"/>
      <c r="F612" s="1"/>
      <c r="J612" s="4"/>
    </row>
    <row r="613">
      <c r="A613" s="1"/>
      <c r="C613" s="1"/>
      <c r="D613" s="1"/>
      <c r="E613" s="1"/>
      <c r="F613" s="1"/>
      <c r="J613" s="4"/>
    </row>
    <row r="614">
      <c r="A614" s="1"/>
      <c r="C614" s="1"/>
      <c r="D614" s="1"/>
      <c r="E614" s="1"/>
      <c r="F614" s="1"/>
      <c r="J614" s="4"/>
    </row>
    <row r="615">
      <c r="A615" s="1"/>
      <c r="C615" s="1"/>
      <c r="D615" s="1"/>
      <c r="E615" s="1"/>
      <c r="F615" s="1"/>
      <c r="J615" s="4"/>
    </row>
    <row r="616">
      <c r="A616" s="1"/>
      <c r="C616" s="1"/>
      <c r="D616" s="1"/>
      <c r="E616" s="1"/>
      <c r="F616" s="1"/>
      <c r="J616" s="4"/>
    </row>
    <row r="617">
      <c r="A617" s="1"/>
      <c r="C617" s="1"/>
      <c r="D617" s="1"/>
      <c r="E617" s="1"/>
      <c r="F617" s="1"/>
      <c r="J617" s="4"/>
    </row>
    <row r="618">
      <c r="A618" s="1"/>
      <c r="C618" s="1"/>
      <c r="D618" s="1"/>
      <c r="E618" s="1"/>
      <c r="F618" s="1"/>
      <c r="J618" s="4"/>
    </row>
    <row r="619">
      <c r="A619" s="1"/>
      <c r="C619" s="1"/>
      <c r="D619" s="1"/>
      <c r="E619" s="1"/>
      <c r="F619" s="1"/>
      <c r="J619" s="4"/>
    </row>
    <row r="620">
      <c r="A620" s="1"/>
      <c r="C620" s="1"/>
      <c r="D620" s="1"/>
      <c r="E620" s="1"/>
      <c r="F620" s="1"/>
      <c r="J620" s="4"/>
    </row>
    <row r="621">
      <c r="A621" s="1"/>
      <c r="C621" s="1"/>
      <c r="D621" s="1"/>
      <c r="E621" s="1"/>
      <c r="F621" s="1"/>
      <c r="J621" s="4"/>
    </row>
    <row r="622">
      <c r="A622" s="1"/>
      <c r="C622" s="1"/>
      <c r="D622" s="1"/>
      <c r="E622" s="1"/>
      <c r="F622" s="1"/>
      <c r="J622" s="4"/>
    </row>
    <row r="623">
      <c r="A623" s="1"/>
      <c r="C623" s="1"/>
      <c r="D623" s="1"/>
      <c r="E623" s="1"/>
      <c r="F623" s="1"/>
      <c r="J623" s="4"/>
    </row>
    <row r="624">
      <c r="A624" s="1"/>
      <c r="C624" s="1"/>
      <c r="D624" s="1"/>
      <c r="E624" s="1"/>
      <c r="F624" s="1"/>
      <c r="J624" s="4"/>
    </row>
    <row r="625">
      <c r="A625" s="1"/>
      <c r="C625" s="1"/>
      <c r="D625" s="1"/>
      <c r="E625" s="1"/>
      <c r="F625" s="1"/>
      <c r="J625" s="4"/>
    </row>
    <row r="626">
      <c r="A626" s="1"/>
      <c r="C626" s="1"/>
      <c r="D626" s="1"/>
      <c r="E626" s="1"/>
      <c r="F626" s="1"/>
      <c r="J626" s="4"/>
    </row>
    <row r="627">
      <c r="A627" s="1"/>
      <c r="C627" s="1"/>
      <c r="D627" s="1"/>
      <c r="E627" s="1"/>
      <c r="F627" s="1"/>
      <c r="J627" s="4"/>
    </row>
    <row r="628">
      <c r="A628" s="1"/>
      <c r="C628" s="1"/>
      <c r="D628" s="1"/>
      <c r="E628" s="1"/>
      <c r="F628" s="1"/>
      <c r="J628" s="4"/>
    </row>
    <row r="629">
      <c r="A629" s="1"/>
      <c r="C629" s="1"/>
      <c r="D629" s="1"/>
      <c r="E629" s="1"/>
      <c r="F629" s="1"/>
      <c r="J629" s="4"/>
    </row>
    <row r="630">
      <c r="A630" s="1"/>
      <c r="C630" s="1"/>
      <c r="D630" s="1"/>
      <c r="E630" s="1"/>
      <c r="F630" s="1"/>
      <c r="J630" s="4"/>
    </row>
    <row r="631">
      <c r="A631" s="1"/>
      <c r="C631" s="1"/>
      <c r="D631" s="1"/>
      <c r="E631" s="1"/>
      <c r="F631" s="1"/>
      <c r="J631" s="4"/>
    </row>
    <row r="632">
      <c r="A632" s="1"/>
      <c r="C632" s="1"/>
      <c r="D632" s="1"/>
      <c r="E632" s="1"/>
      <c r="F632" s="1"/>
      <c r="J632" s="4"/>
    </row>
    <row r="633">
      <c r="A633" s="1"/>
      <c r="C633" s="1"/>
      <c r="D633" s="1"/>
      <c r="E633" s="1"/>
      <c r="F633" s="1"/>
      <c r="J633" s="4"/>
    </row>
    <row r="634">
      <c r="A634" s="1"/>
      <c r="C634" s="1"/>
      <c r="D634" s="1"/>
      <c r="E634" s="1"/>
      <c r="F634" s="1"/>
      <c r="J634" s="4"/>
    </row>
    <row r="635">
      <c r="A635" s="1"/>
      <c r="C635" s="1"/>
      <c r="D635" s="1"/>
      <c r="E635" s="1"/>
      <c r="F635" s="1"/>
      <c r="J635" s="4"/>
    </row>
    <row r="636">
      <c r="A636" s="1"/>
      <c r="C636" s="1"/>
      <c r="D636" s="1"/>
      <c r="E636" s="1"/>
      <c r="F636" s="1"/>
      <c r="J636" s="4"/>
    </row>
    <row r="637">
      <c r="A637" s="1"/>
      <c r="C637" s="1"/>
      <c r="D637" s="1"/>
      <c r="E637" s="1"/>
      <c r="F637" s="1"/>
      <c r="J637" s="4"/>
    </row>
    <row r="638">
      <c r="A638" s="1"/>
      <c r="C638" s="1"/>
      <c r="D638" s="1"/>
      <c r="E638" s="1"/>
      <c r="F638" s="1"/>
      <c r="J638" s="4"/>
    </row>
    <row r="639">
      <c r="A639" s="1"/>
      <c r="C639" s="1"/>
      <c r="D639" s="1"/>
      <c r="E639" s="1"/>
      <c r="F639" s="1"/>
      <c r="J639" s="4"/>
    </row>
    <row r="640">
      <c r="A640" s="1"/>
      <c r="C640" s="1"/>
      <c r="D640" s="1"/>
      <c r="E640" s="1"/>
      <c r="F640" s="1"/>
      <c r="J640" s="4"/>
    </row>
    <row r="641">
      <c r="A641" s="1"/>
      <c r="C641" s="1"/>
      <c r="D641" s="1"/>
      <c r="E641" s="1"/>
      <c r="F641" s="1"/>
      <c r="J641" s="4"/>
    </row>
    <row r="642">
      <c r="A642" s="1"/>
      <c r="C642" s="1"/>
      <c r="D642" s="1"/>
      <c r="E642" s="1"/>
      <c r="F642" s="1"/>
      <c r="J642" s="4"/>
    </row>
    <row r="643">
      <c r="A643" s="1"/>
      <c r="C643" s="1"/>
      <c r="D643" s="1"/>
      <c r="E643" s="1"/>
      <c r="F643" s="1"/>
      <c r="J643" s="4"/>
    </row>
    <row r="644">
      <c r="A644" s="1"/>
      <c r="C644" s="1"/>
      <c r="D644" s="1"/>
      <c r="E644" s="1"/>
      <c r="F644" s="1"/>
      <c r="J644" s="4"/>
    </row>
    <row r="645">
      <c r="A645" s="1"/>
      <c r="C645" s="1"/>
      <c r="D645" s="1"/>
      <c r="E645" s="1"/>
      <c r="F645" s="1"/>
      <c r="J645" s="4"/>
    </row>
    <row r="646">
      <c r="A646" s="1"/>
      <c r="C646" s="1"/>
      <c r="D646" s="1"/>
      <c r="E646" s="1"/>
      <c r="F646" s="1"/>
      <c r="J646" s="4"/>
    </row>
    <row r="647">
      <c r="A647" s="1"/>
      <c r="C647" s="1"/>
      <c r="D647" s="1"/>
      <c r="E647" s="1"/>
      <c r="F647" s="1"/>
      <c r="J647" s="4"/>
    </row>
    <row r="648">
      <c r="A648" s="1"/>
      <c r="C648" s="1"/>
      <c r="D648" s="1"/>
      <c r="E648" s="1"/>
      <c r="F648" s="1"/>
      <c r="J648" s="4"/>
    </row>
    <row r="649">
      <c r="A649" s="1"/>
      <c r="C649" s="1"/>
      <c r="D649" s="1"/>
      <c r="E649" s="1"/>
      <c r="F649" s="1"/>
      <c r="J649" s="4"/>
    </row>
    <row r="650">
      <c r="A650" s="1"/>
      <c r="C650" s="1"/>
      <c r="D650" s="1"/>
      <c r="E650" s="1"/>
      <c r="F650" s="1"/>
      <c r="J650" s="4"/>
    </row>
    <row r="651">
      <c r="A651" s="1"/>
      <c r="C651" s="1"/>
      <c r="D651" s="1"/>
      <c r="E651" s="1"/>
      <c r="F651" s="1"/>
      <c r="J651" s="4"/>
    </row>
    <row r="652">
      <c r="A652" s="1"/>
      <c r="C652" s="1"/>
      <c r="D652" s="1"/>
      <c r="E652" s="1"/>
      <c r="F652" s="1"/>
      <c r="J652" s="4"/>
    </row>
    <row r="653">
      <c r="A653" s="1"/>
      <c r="C653" s="1"/>
      <c r="D653" s="1"/>
      <c r="E653" s="1"/>
      <c r="F653" s="1"/>
      <c r="J653" s="4"/>
    </row>
    <row r="654">
      <c r="A654" s="1"/>
      <c r="C654" s="1"/>
      <c r="D654" s="1"/>
      <c r="E654" s="1"/>
      <c r="F654" s="1"/>
      <c r="J654" s="4"/>
    </row>
    <row r="655">
      <c r="A655" s="1"/>
      <c r="C655" s="1"/>
      <c r="D655" s="1"/>
      <c r="E655" s="1"/>
      <c r="F655" s="1"/>
      <c r="J655" s="4"/>
    </row>
    <row r="656">
      <c r="A656" s="1"/>
      <c r="C656" s="1"/>
      <c r="D656" s="1"/>
      <c r="E656" s="1"/>
      <c r="F656" s="1"/>
      <c r="J656" s="4"/>
    </row>
    <row r="657">
      <c r="A657" s="1"/>
      <c r="C657" s="1"/>
      <c r="D657" s="1"/>
      <c r="E657" s="1"/>
      <c r="F657" s="1"/>
      <c r="J657" s="4"/>
    </row>
    <row r="658">
      <c r="A658" s="1"/>
      <c r="C658" s="1"/>
      <c r="D658" s="1"/>
      <c r="E658" s="1"/>
      <c r="F658" s="1"/>
      <c r="J658" s="4"/>
    </row>
    <row r="659">
      <c r="A659" s="1"/>
      <c r="C659" s="1"/>
      <c r="D659" s="1"/>
      <c r="E659" s="1"/>
      <c r="F659" s="1"/>
      <c r="J659" s="4"/>
    </row>
    <row r="660">
      <c r="A660" s="1"/>
      <c r="C660" s="1"/>
      <c r="D660" s="1"/>
      <c r="E660" s="1"/>
      <c r="F660" s="1"/>
      <c r="J660" s="4"/>
    </row>
    <row r="661">
      <c r="A661" s="1"/>
      <c r="C661" s="1"/>
      <c r="D661" s="1"/>
      <c r="E661" s="1"/>
      <c r="F661" s="1"/>
      <c r="J661" s="4"/>
    </row>
    <row r="662">
      <c r="A662" s="1"/>
      <c r="C662" s="1"/>
      <c r="D662" s="1"/>
      <c r="E662" s="1"/>
      <c r="F662" s="1"/>
      <c r="J662" s="4"/>
    </row>
    <row r="663">
      <c r="A663" s="1"/>
      <c r="C663" s="1"/>
      <c r="D663" s="1"/>
      <c r="E663" s="1"/>
      <c r="F663" s="1"/>
      <c r="J663" s="4"/>
    </row>
    <row r="664">
      <c r="A664" s="1"/>
      <c r="C664" s="1"/>
      <c r="D664" s="1"/>
      <c r="E664" s="1"/>
      <c r="F664" s="1"/>
      <c r="J664" s="4"/>
    </row>
    <row r="665">
      <c r="A665" s="1"/>
      <c r="C665" s="1"/>
      <c r="D665" s="1"/>
      <c r="E665" s="1"/>
      <c r="F665" s="1"/>
      <c r="J665" s="4"/>
    </row>
    <row r="666">
      <c r="A666" s="1"/>
      <c r="C666" s="1"/>
      <c r="D666" s="1"/>
      <c r="E666" s="1"/>
      <c r="F666" s="1"/>
      <c r="J666" s="4"/>
    </row>
    <row r="667">
      <c r="A667" s="1"/>
      <c r="C667" s="1"/>
      <c r="D667" s="1"/>
      <c r="E667" s="1"/>
      <c r="F667" s="1"/>
      <c r="J667" s="4"/>
    </row>
    <row r="668">
      <c r="A668" s="1"/>
      <c r="C668" s="1"/>
      <c r="D668" s="1"/>
      <c r="E668" s="1"/>
      <c r="F668" s="1"/>
      <c r="J668" s="4"/>
    </row>
    <row r="669">
      <c r="A669" s="1"/>
      <c r="C669" s="1"/>
      <c r="D669" s="1"/>
      <c r="E669" s="1"/>
      <c r="F669" s="1"/>
      <c r="J669" s="4"/>
    </row>
    <row r="670">
      <c r="A670" s="1"/>
      <c r="C670" s="1"/>
      <c r="D670" s="1"/>
      <c r="E670" s="1"/>
      <c r="F670" s="1"/>
      <c r="J670" s="4"/>
    </row>
    <row r="671">
      <c r="A671" s="1"/>
      <c r="C671" s="1"/>
      <c r="D671" s="1"/>
      <c r="E671" s="1"/>
      <c r="F671" s="1"/>
      <c r="J671" s="4"/>
    </row>
    <row r="672">
      <c r="A672" s="1"/>
      <c r="C672" s="1"/>
      <c r="D672" s="1"/>
      <c r="E672" s="1"/>
      <c r="F672" s="1"/>
      <c r="J672" s="4"/>
    </row>
    <row r="673">
      <c r="A673" s="1"/>
      <c r="C673" s="1"/>
      <c r="D673" s="1"/>
      <c r="E673" s="1"/>
      <c r="F673" s="1"/>
      <c r="J673" s="4"/>
    </row>
    <row r="674">
      <c r="A674" s="1"/>
      <c r="C674" s="1"/>
      <c r="D674" s="1"/>
      <c r="E674" s="1"/>
      <c r="F674" s="1"/>
      <c r="J674" s="4"/>
    </row>
    <row r="675">
      <c r="A675" s="1"/>
      <c r="C675" s="1"/>
      <c r="D675" s="1"/>
      <c r="E675" s="1"/>
      <c r="F675" s="1"/>
      <c r="J675" s="4"/>
    </row>
    <row r="676">
      <c r="A676" s="1"/>
      <c r="C676" s="1"/>
      <c r="D676" s="1"/>
      <c r="E676" s="1"/>
      <c r="F676" s="1"/>
      <c r="J676" s="4"/>
    </row>
    <row r="677">
      <c r="A677" s="1"/>
      <c r="C677" s="1"/>
      <c r="D677" s="1"/>
      <c r="E677" s="1"/>
      <c r="F677" s="1"/>
      <c r="J677" s="4"/>
    </row>
    <row r="678">
      <c r="A678" s="1"/>
      <c r="C678" s="1"/>
      <c r="D678" s="1"/>
      <c r="E678" s="1"/>
      <c r="F678" s="1"/>
      <c r="J678" s="4"/>
    </row>
    <row r="679">
      <c r="A679" s="1"/>
      <c r="C679" s="1"/>
      <c r="D679" s="1"/>
      <c r="E679" s="1"/>
      <c r="F679" s="1"/>
      <c r="J679" s="4"/>
    </row>
    <row r="680">
      <c r="A680" s="1"/>
      <c r="C680" s="1"/>
      <c r="D680" s="1"/>
      <c r="E680" s="1"/>
      <c r="F680" s="1"/>
      <c r="J680" s="4"/>
    </row>
    <row r="681">
      <c r="A681" s="1"/>
      <c r="C681" s="1"/>
      <c r="D681" s="1"/>
      <c r="E681" s="1"/>
      <c r="F681" s="1"/>
      <c r="J681" s="4"/>
    </row>
    <row r="682">
      <c r="A682" s="1"/>
      <c r="C682" s="1"/>
      <c r="D682" s="1"/>
      <c r="E682" s="1"/>
      <c r="F682" s="1"/>
      <c r="J682" s="4"/>
    </row>
    <row r="683">
      <c r="A683" s="1"/>
      <c r="C683" s="1"/>
      <c r="D683" s="1"/>
      <c r="E683" s="1"/>
      <c r="F683" s="1"/>
      <c r="J683" s="4"/>
    </row>
    <row r="684">
      <c r="A684" s="1"/>
      <c r="C684" s="1"/>
      <c r="D684" s="1"/>
      <c r="E684" s="1"/>
      <c r="F684" s="1"/>
      <c r="J684" s="4"/>
    </row>
    <row r="685">
      <c r="A685" s="1"/>
      <c r="C685" s="1"/>
      <c r="D685" s="1"/>
      <c r="E685" s="1"/>
      <c r="F685" s="1"/>
      <c r="J685" s="4"/>
    </row>
    <row r="686">
      <c r="A686" s="1"/>
      <c r="C686" s="1"/>
      <c r="D686" s="1"/>
      <c r="E686" s="1"/>
      <c r="F686" s="1"/>
      <c r="J686" s="4"/>
    </row>
    <row r="687">
      <c r="A687" s="1"/>
      <c r="C687" s="1"/>
      <c r="D687" s="1"/>
      <c r="E687" s="1"/>
      <c r="F687" s="1"/>
      <c r="J687" s="4"/>
    </row>
    <row r="688">
      <c r="A688" s="1"/>
      <c r="C688" s="1"/>
      <c r="D688" s="1"/>
      <c r="E688" s="1"/>
      <c r="F688" s="1"/>
      <c r="J688" s="4"/>
    </row>
    <row r="689">
      <c r="A689" s="1"/>
      <c r="C689" s="1"/>
      <c r="D689" s="1"/>
      <c r="E689" s="1"/>
      <c r="F689" s="1"/>
      <c r="J689" s="4"/>
    </row>
    <row r="690">
      <c r="A690" s="1"/>
      <c r="C690" s="1"/>
      <c r="D690" s="1"/>
      <c r="E690" s="1"/>
      <c r="F690" s="1"/>
      <c r="J690" s="4"/>
    </row>
    <row r="691">
      <c r="A691" s="1"/>
      <c r="C691" s="1"/>
      <c r="D691" s="1"/>
      <c r="E691" s="1"/>
      <c r="F691" s="1"/>
      <c r="J691" s="4"/>
    </row>
    <row r="692">
      <c r="A692" s="1"/>
      <c r="C692" s="1"/>
      <c r="D692" s="1"/>
      <c r="E692" s="1"/>
      <c r="F692" s="1"/>
      <c r="J692" s="4"/>
    </row>
    <row r="693">
      <c r="A693" s="1"/>
      <c r="C693" s="1"/>
      <c r="D693" s="1"/>
      <c r="E693" s="1"/>
      <c r="F693" s="1"/>
      <c r="J693" s="4"/>
    </row>
    <row r="694">
      <c r="A694" s="1"/>
      <c r="C694" s="1"/>
      <c r="D694" s="1"/>
      <c r="E694" s="1"/>
      <c r="F694" s="1"/>
      <c r="J694" s="4"/>
    </row>
    <row r="695">
      <c r="A695" s="1"/>
      <c r="C695" s="1"/>
      <c r="D695" s="1"/>
      <c r="E695" s="1"/>
      <c r="F695" s="1"/>
      <c r="J695" s="4"/>
    </row>
    <row r="696">
      <c r="A696" s="1"/>
      <c r="C696" s="1"/>
      <c r="D696" s="1"/>
      <c r="E696" s="1"/>
      <c r="F696" s="1"/>
      <c r="J696" s="4"/>
    </row>
    <row r="697">
      <c r="A697" s="1"/>
      <c r="C697" s="1"/>
      <c r="D697" s="1"/>
      <c r="E697" s="1"/>
      <c r="F697" s="1"/>
      <c r="J697" s="4"/>
    </row>
    <row r="698">
      <c r="A698" s="1"/>
      <c r="C698" s="1"/>
      <c r="D698" s="1"/>
      <c r="E698" s="1"/>
      <c r="F698" s="1"/>
      <c r="J698" s="4"/>
    </row>
    <row r="699">
      <c r="A699" s="1"/>
      <c r="C699" s="1"/>
      <c r="D699" s="1"/>
      <c r="E699" s="1"/>
      <c r="F699" s="1"/>
      <c r="J699" s="4"/>
    </row>
    <row r="700">
      <c r="A700" s="1"/>
      <c r="C700" s="1"/>
      <c r="D700" s="1"/>
      <c r="E700" s="1"/>
      <c r="F700" s="1"/>
      <c r="J700" s="4"/>
    </row>
    <row r="701">
      <c r="A701" s="1"/>
      <c r="C701" s="1"/>
      <c r="D701" s="1"/>
      <c r="E701" s="1"/>
      <c r="F701" s="1"/>
      <c r="J701" s="4"/>
    </row>
    <row r="702">
      <c r="A702" s="1"/>
      <c r="C702" s="1"/>
      <c r="D702" s="1"/>
      <c r="E702" s="1"/>
      <c r="F702" s="1"/>
      <c r="J702" s="4"/>
    </row>
    <row r="703">
      <c r="A703" s="1"/>
      <c r="C703" s="1"/>
      <c r="D703" s="1"/>
      <c r="E703" s="1"/>
      <c r="F703" s="1"/>
      <c r="J703" s="4"/>
    </row>
    <row r="704">
      <c r="A704" s="1"/>
      <c r="C704" s="1"/>
      <c r="D704" s="1"/>
      <c r="E704" s="1"/>
      <c r="F704" s="1"/>
      <c r="J704" s="4"/>
    </row>
    <row r="705">
      <c r="A705" s="1"/>
      <c r="C705" s="1"/>
      <c r="D705" s="1"/>
      <c r="E705" s="1"/>
      <c r="F705" s="1"/>
      <c r="J705" s="4"/>
    </row>
    <row r="706">
      <c r="A706" s="1"/>
      <c r="C706" s="1"/>
      <c r="D706" s="1"/>
      <c r="E706" s="1"/>
      <c r="F706" s="1"/>
      <c r="J706" s="4"/>
    </row>
    <row r="707">
      <c r="A707" s="1"/>
      <c r="C707" s="1"/>
      <c r="D707" s="1"/>
      <c r="E707" s="1"/>
      <c r="F707" s="1"/>
      <c r="J707" s="4"/>
    </row>
    <row r="708">
      <c r="A708" s="1"/>
      <c r="C708" s="1"/>
      <c r="D708" s="1"/>
      <c r="E708" s="1"/>
      <c r="F708" s="1"/>
      <c r="J708" s="4"/>
    </row>
    <row r="709">
      <c r="A709" s="1"/>
      <c r="C709" s="1"/>
      <c r="D709" s="1"/>
      <c r="E709" s="1"/>
      <c r="F709" s="1"/>
      <c r="J709" s="4"/>
    </row>
    <row r="710">
      <c r="A710" s="1"/>
      <c r="C710" s="1"/>
      <c r="D710" s="1"/>
      <c r="E710" s="1"/>
      <c r="F710" s="1"/>
      <c r="J710" s="4"/>
    </row>
    <row r="711">
      <c r="A711" s="1"/>
      <c r="C711" s="1"/>
      <c r="D711" s="1"/>
      <c r="E711" s="1"/>
      <c r="F711" s="1"/>
      <c r="J711" s="4"/>
    </row>
    <row r="712">
      <c r="A712" s="1"/>
      <c r="C712" s="1"/>
      <c r="D712" s="1"/>
      <c r="E712" s="1"/>
      <c r="F712" s="1"/>
      <c r="J712" s="4"/>
    </row>
    <row r="713">
      <c r="A713" s="1"/>
      <c r="C713" s="1"/>
      <c r="D713" s="1"/>
      <c r="E713" s="1"/>
      <c r="F713" s="1"/>
      <c r="J713" s="4"/>
    </row>
    <row r="714">
      <c r="A714" s="1"/>
      <c r="C714" s="1"/>
      <c r="D714" s="1"/>
      <c r="E714" s="1"/>
      <c r="F714" s="1"/>
      <c r="J714" s="4"/>
    </row>
    <row r="715">
      <c r="A715" s="1"/>
      <c r="C715" s="1"/>
      <c r="D715" s="1"/>
      <c r="E715" s="1"/>
      <c r="F715" s="1"/>
      <c r="J715" s="4"/>
    </row>
    <row r="716">
      <c r="A716" s="1"/>
      <c r="C716" s="1"/>
      <c r="D716" s="1"/>
      <c r="E716" s="1"/>
      <c r="F716" s="1"/>
      <c r="J716" s="4"/>
    </row>
    <row r="717">
      <c r="A717" s="1"/>
      <c r="C717" s="1"/>
      <c r="D717" s="1"/>
      <c r="E717" s="1"/>
      <c r="F717" s="1"/>
      <c r="J717" s="4"/>
    </row>
    <row r="718">
      <c r="A718" s="1"/>
      <c r="C718" s="1"/>
      <c r="D718" s="1"/>
      <c r="E718" s="1"/>
      <c r="F718" s="1"/>
      <c r="J718" s="4"/>
    </row>
    <row r="719">
      <c r="A719" s="1"/>
      <c r="C719" s="1"/>
      <c r="D719" s="1"/>
      <c r="E719" s="1"/>
      <c r="F719" s="1"/>
      <c r="J719" s="4"/>
    </row>
    <row r="720">
      <c r="A720" s="1"/>
      <c r="C720" s="1"/>
      <c r="D720" s="1"/>
      <c r="E720" s="1"/>
      <c r="F720" s="1"/>
      <c r="J720" s="4"/>
    </row>
    <row r="721">
      <c r="A721" s="1"/>
      <c r="C721" s="1"/>
      <c r="D721" s="1"/>
      <c r="E721" s="1"/>
      <c r="F721" s="1"/>
      <c r="J721" s="4"/>
    </row>
    <row r="722">
      <c r="A722" s="1"/>
      <c r="C722" s="1"/>
      <c r="D722" s="1"/>
      <c r="E722" s="1"/>
      <c r="F722" s="1"/>
      <c r="J722" s="4"/>
    </row>
    <row r="723">
      <c r="A723" s="1"/>
      <c r="C723" s="1"/>
      <c r="D723" s="1"/>
      <c r="E723" s="1"/>
      <c r="F723" s="1"/>
      <c r="J723" s="4"/>
    </row>
    <row r="724">
      <c r="A724" s="1"/>
      <c r="C724" s="1"/>
      <c r="D724" s="1"/>
      <c r="E724" s="1"/>
      <c r="F724" s="1"/>
      <c r="J724" s="4"/>
    </row>
    <row r="725">
      <c r="A725" s="1"/>
      <c r="C725" s="1"/>
      <c r="D725" s="1"/>
      <c r="E725" s="1"/>
      <c r="F725" s="1"/>
      <c r="J725" s="4"/>
    </row>
    <row r="726">
      <c r="A726" s="1"/>
      <c r="C726" s="1"/>
      <c r="D726" s="1"/>
      <c r="E726" s="1"/>
      <c r="F726" s="1"/>
      <c r="J726" s="4"/>
    </row>
    <row r="727">
      <c r="A727" s="1"/>
      <c r="C727" s="1"/>
      <c r="D727" s="1"/>
      <c r="E727" s="1"/>
      <c r="F727" s="1"/>
      <c r="J727" s="4"/>
    </row>
    <row r="728">
      <c r="A728" s="1"/>
      <c r="C728" s="1"/>
      <c r="D728" s="1"/>
      <c r="E728" s="1"/>
      <c r="F728" s="1"/>
      <c r="J728" s="4"/>
    </row>
    <row r="729">
      <c r="A729" s="1"/>
      <c r="C729" s="1"/>
      <c r="D729" s="1"/>
      <c r="E729" s="1"/>
      <c r="F729" s="1"/>
      <c r="J729" s="4"/>
    </row>
    <row r="730">
      <c r="A730" s="1"/>
      <c r="C730" s="1"/>
      <c r="D730" s="1"/>
      <c r="E730" s="1"/>
      <c r="F730" s="1"/>
      <c r="J730" s="4"/>
    </row>
    <row r="731">
      <c r="A731" s="1"/>
      <c r="C731" s="1"/>
      <c r="D731" s="1"/>
      <c r="E731" s="1"/>
      <c r="F731" s="1"/>
      <c r="J731" s="4"/>
    </row>
    <row r="732">
      <c r="A732" s="1"/>
      <c r="C732" s="1"/>
      <c r="D732" s="1"/>
      <c r="E732" s="1"/>
      <c r="F732" s="1"/>
      <c r="J732" s="4"/>
    </row>
    <row r="733">
      <c r="A733" s="1"/>
      <c r="C733" s="1"/>
      <c r="D733" s="1"/>
      <c r="E733" s="1"/>
      <c r="F733" s="1"/>
      <c r="J733" s="4"/>
    </row>
    <row r="734">
      <c r="A734" s="1"/>
      <c r="C734" s="1"/>
      <c r="D734" s="1"/>
      <c r="E734" s="1"/>
      <c r="F734" s="1"/>
      <c r="J734" s="4"/>
    </row>
    <row r="735">
      <c r="A735" s="1"/>
      <c r="C735" s="1"/>
      <c r="D735" s="1"/>
      <c r="E735" s="1"/>
      <c r="F735" s="1"/>
      <c r="J735" s="4"/>
    </row>
    <row r="736">
      <c r="A736" s="1"/>
      <c r="C736" s="1"/>
      <c r="D736" s="1"/>
      <c r="E736" s="1"/>
      <c r="F736" s="1"/>
      <c r="J736" s="4"/>
    </row>
    <row r="737">
      <c r="A737" s="1"/>
      <c r="C737" s="1"/>
      <c r="D737" s="1"/>
      <c r="E737" s="1"/>
      <c r="F737" s="1"/>
      <c r="J737" s="4"/>
    </row>
    <row r="738">
      <c r="A738" s="1"/>
      <c r="C738" s="1"/>
      <c r="D738" s="1"/>
      <c r="E738" s="1"/>
      <c r="F738" s="1"/>
      <c r="J738" s="4"/>
    </row>
    <row r="739">
      <c r="A739" s="1"/>
      <c r="C739" s="1"/>
      <c r="D739" s="1"/>
      <c r="E739" s="1"/>
      <c r="F739" s="1"/>
      <c r="J739" s="4"/>
    </row>
    <row r="740">
      <c r="A740" s="1"/>
      <c r="C740" s="1"/>
      <c r="D740" s="1"/>
      <c r="E740" s="1"/>
      <c r="F740" s="1"/>
      <c r="J740" s="4"/>
    </row>
    <row r="741">
      <c r="A741" s="1"/>
      <c r="C741" s="1"/>
      <c r="D741" s="1"/>
      <c r="E741" s="1"/>
      <c r="F741" s="1"/>
      <c r="J741" s="4"/>
    </row>
    <row r="742">
      <c r="A742" s="1"/>
      <c r="C742" s="1"/>
      <c r="D742" s="1"/>
      <c r="E742" s="1"/>
      <c r="F742" s="1"/>
      <c r="J742" s="4"/>
    </row>
    <row r="743">
      <c r="A743" s="1"/>
      <c r="C743" s="1"/>
      <c r="D743" s="1"/>
      <c r="E743" s="1"/>
      <c r="F743" s="1"/>
      <c r="J743" s="4"/>
    </row>
    <row r="744">
      <c r="A744" s="1"/>
      <c r="C744" s="1"/>
      <c r="D744" s="1"/>
      <c r="E744" s="1"/>
      <c r="F744" s="1"/>
      <c r="J744" s="4"/>
    </row>
    <row r="745">
      <c r="A745" s="1"/>
      <c r="C745" s="1"/>
      <c r="D745" s="1"/>
      <c r="E745" s="1"/>
      <c r="F745" s="1"/>
      <c r="J745" s="4"/>
    </row>
    <row r="746">
      <c r="A746" s="1"/>
      <c r="C746" s="1"/>
      <c r="D746" s="1"/>
      <c r="E746" s="1"/>
      <c r="F746" s="1"/>
      <c r="J746" s="4"/>
    </row>
    <row r="747">
      <c r="A747" s="1"/>
      <c r="C747" s="1"/>
      <c r="D747" s="1"/>
      <c r="E747" s="1"/>
      <c r="F747" s="1"/>
      <c r="J747" s="4"/>
    </row>
    <row r="748">
      <c r="A748" s="1"/>
      <c r="C748" s="1"/>
      <c r="D748" s="1"/>
      <c r="E748" s="1"/>
      <c r="F748" s="1"/>
      <c r="J748" s="4"/>
    </row>
    <row r="749">
      <c r="A749" s="1"/>
      <c r="C749" s="1"/>
      <c r="D749" s="1"/>
      <c r="E749" s="1"/>
      <c r="F749" s="1"/>
      <c r="J749" s="4"/>
    </row>
    <row r="750">
      <c r="A750" s="1"/>
      <c r="C750" s="1"/>
      <c r="D750" s="1"/>
      <c r="E750" s="1"/>
      <c r="F750" s="1"/>
      <c r="J750" s="4"/>
    </row>
    <row r="751">
      <c r="A751" s="1"/>
      <c r="C751" s="1"/>
      <c r="D751" s="1"/>
      <c r="E751" s="1"/>
      <c r="F751" s="1"/>
      <c r="J751" s="4"/>
    </row>
    <row r="752">
      <c r="A752" s="1"/>
      <c r="C752" s="1"/>
      <c r="D752" s="1"/>
      <c r="E752" s="1"/>
      <c r="F752" s="1"/>
      <c r="J752" s="4"/>
    </row>
    <row r="753">
      <c r="A753" s="1"/>
      <c r="C753" s="1"/>
      <c r="D753" s="1"/>
      <c r="E753" s="1"/>
      <c r="F753" s="1"/>
      <c r="J753" s="4"/>
    </row>
    <row r="754">
      <c r="A754" s="1"/>
      <c r="C754" s="1"/>
      <c r="D754" s="1"/>
      <c r="E754" s="1"/>
      <c r="F754" s="1"/>
      <c r="J754" s="4"/>
    </row>
    <row r="755">
      <c r="A755" s="1"/>
      <c r="C755" s="1"/>
      <c r="D755" s="1"/>
      <c r="E755" s="1"/>
      <c r="F755" s="1"/>
      <c r="J755" s="4"/>
    </row>
    <row r="756">
      <c r="A756" s="1"/>
      <c r="C756" s="1"/>
      <c r="D756" s="1"/>
      <c r="E756" s="1"/>
      <c r="F756" s="1"/>
      <c r="J756" s="4"/>
    </row>
    <row r="757">
      <c r="A757" s="1"/>
      <c r="C757" s="1"/>
      <c r="D757" s="1"/>
      <c r="E757" s="1"/>
      <c r="F757" s="1"/>
      <c r="J757" s="4"/>
    </row>
    <row r="758">
      <c r="A758" s="1"/>
      <c r="C758" s="1"/>
      <c r="D758" s="1"/>
      <c r="E758" s="1"/>
      <c r="F758" s="1"/>
      <c r="J758" s="4"/>
    </row>
    <row r="759">
      <c r="A759" s="1"/>
      <c r="C759" s="1"/>
      <c r="D759" s="1"/>
      <c r="E759" s="1"/>
      <c r="F759" s="1"/>
      <c r="J759" s="4"/>
    </row>
    <row r="760">
      <c r="A760" s="1"/>
      <c r="C760" s="1"/>
      <c r="D760" s="1"/>
      <c r="E760" s="1"/>
      <c r="F760" s="1"/>
      <c r="J760" s="4"/>
    </row>
    <row r="761">
      <c r="A761" s="1"/>
      <c r="C761" s="1"/>
      <c r="D761" s="1"/>
      <c r="E761" s="1"/>
      <c r="F761" s="1"/>
      <c r="J761" s="4"/>
    </row>
    <row r="762">
      <c r="A762" s="1"/>
      <c r="C762" s="1"/>
      <c r="D762" s="1"/>
      <c r="E762" s="1"/>
      <c r="F762" s="1"/>
      <c r="J762" s="4"/>
    </row>
    <row r="763">
      <c r="A763" s="1"/>
      <c r="C763" s="1"/>
      <c r="D763" s="1"/>
      <c r="E763" s="1"/>
      <c r="F763" s="1"/>
      <c r="J763" s="4"/>
    </row>
    <row r="764">
      <c r="A764" s="1"/>
      <c r="C764" s="1"/>
      <c r="D764" s="1"/>
      <c r="E764" s="1"/>
      <c r="F764" s="1"/>
      <c r="J764" s="4"/>
    </row>
    <row r="765">
      <c r="A765" s="1"/>
      <c r="C765" s="1"/>
      <c r="D765" s="1"/>
      <c r="E765" s="1"/>
      <c r="F765" s="1"/>
      <c r="J765" s="4"/>
    </row>
    <row r="766">
      <c r="A766" s="1"/>
      <c r="C766" s="1"/>
      <c r="D766" s="1"/>
      <c r="E766" s="1"/>
      <c r="F766" s="1"/>
      <c r="J766" s="4"/>
    </row>
    <row r="767">
      <c r="A767" s="1"/>
      <c r="C767" s="1"/>
      <c r="D767" s="1"/>
      <c r="E767" s="1"/>
      <c r="F767" s="1"/>
      <c r="J767" s="4"/>
    </row>
    <row r="768">
      <c r="A768" s="1"/>
      <c r="C768" s="1"/>
      <c r="D768" s="1"/>
      <c r="E768" s="1"/>
      <c r="F768" s="1"/>
      <c r="J768" s="4"/>
    </row>
    <row r="769">
      <c r="A769" s="1"/>
      <c r="C769" s="1"/>
      <c r="D769" s="1"/>
      <c r="E769" s="1"/>
      <c r="F769" s="1"/>
      <c r="J769" s="4"/>
    </row>
    <row r="770">
      <c r="A770" s="1"/>
      <c r="C770" s="1"/>
      <c r="D770" s="1"/>
      <c r="E770" s="1"/>
      <c r="F770" s="1"/>
      <c r="J770" s="4"/>
    </row>
    <row r="771">
      <c r="A771" s="1"/>
      <c r="C771" s="1"/>
      <c r="D771" s="1"/>
      <c r="E771" s="1"/>
      <c r="F771" s="1"/>
      <c r="J771" s="4"/>
    </row>
    <row r="772">
      <c r="A772" s="1"/>
      <c r="C772" s="1"/>
      <c r="D772" s="1"/>
      <c r="E772" s="1"/>
      <c r="F772" s="1"/>
      <c r="J772" s="4"/>
    </row>
    <row r="773">
      <c r="A773" s="1"/>
      <c r="C773" s="1"/>
      <c r="D773" s="1"/>
      <c r="E773" s="1"/>
      <c r="F773" s="1"/>
      <c r="J773" s="4"/>
    </row>
    <row r="774">
      <c r="A774" s="1"/>
      <c r="C774" s="1"/>
      <c r="D774" s="1"/>
      <c r="E774" s="1"/>
      <c r="F774" s="1"/>
      <c r="J774" s="4"/>
    </row>
    <row r="775">
      <c r="A775" s="1"/>
      <c r="C775" s="1"/>
      <c r="D775" s="1"/>
      <c r="E775" s="1"/>
      <c r="F775" s="1"/>
      <c r="J775" s="4"/>
    </row>
    <row r="776">
      <c r="A776" s="1"/>
      <c r="C776" s="1"/>
      <c r="D776" s="1"/>
      <c r="E776" s="1"/>
      <c r="F776" s="1"/>
      <c r="J776" s="4"/>
    </row>
    <row r="777">
      <c r="A777" s="1"/>
      <c r="C777" s="1"/>
      <c r="D777" s="1"/>
      <c r="E777" s="1"/>
      <c r="F777" s="1"/>
      <c r="J777" s="4"/>
    </row>
    <row r="778">
      <c r="A778" s="1"/>
      <c r="C778" s="1"/>
      <c r="D778" s="1"/>
      <c r="E778" s="1"/>
      <c r="F778" s="1"/>
      <c r="J778" s="4"/>
    </row>
    <row r="779">
      <c r="A779" s="1"/>
      <c r="C779" s="1"/>
      <c r="D779" s="1"/>
      <c r="E779" s="1"/>
      <c r="F779" s="1"/>
      <c r="J779" s="4"/>
    </row>
    <row r="780">
      <c r="A780" s="1"/>
      <c r="C780" s="1"/>
      <c r="D780" s="1"/>
      <c r="E780" s="1"/>
      <c r="F780" s="1"/>
      <c r="J780" s="4"/>
    </row>
    <row r="781">
      <c r="A781" s="1"/>
      <c r="C781" s="1"/>
      <c r="D781" s="1"/>
      <c r="E781" s="1"/>
      <c r="F781" s="1"/>
      <c r="J781" s="4"/>
    </row>
    <row r="782">
      <c r="A782" s="1"/>
      <c r="C782" s="1"/>
      <c r="D782" s="1"/>
      <c r="E782" s="1"/>
      <c r="F782" s="1"/>
      <c r="J782" s="4"/>
    </row>
    <row r="783">
      <c r="A783" s="1"/>
      <c r="C783" s="1"/>
      <c r="D783" s="1"/>
      <c r="E783" s="1"/>
      <c r="F783" s="1"/>
      <c r="J783" s="4"/>
    </row>
    <row r="784">
      <c r="A784" s="1"/>
      <c r="C784" s="1"/>
      <c r="D784" s="1"/>
      <c r="E784" s="1"/>
      <c r="F784" s="1"/>
      <c r="J784" s="4"/>
    </row>
    <row r="785">
      <c r="A785" s="1"/>
      <c r="C785" s="1"/>
      <c r="D785" s="1"/>
      <c r="E785" s="1"/>
      <c r="F785" s="1"/>
      <c r="J785" s="4"/>
    </row>
    <row r="786">
      <c r="A786" s="1"/>
      <c r="C786" s="1"/>
      <c r="D786" s="1"/>
      <c r="E786" s="1"/>
      <c r="F786" s="1"/>
      <c r="J786" s="4"/>
    </row>
    <row r="787">
      <c r="A787" s="1"/>
      <c r="C787" s="1"/>
      <c r="D787" s="1"/>
      <c r="E787" s="1"/>
      <c r="F787" s="1"/>
      <c r="J787" s="4"/>
    </row>
    <row r="788">
      <c r="A788" s="1"/>
      <c r="C788" s="1"/>
      <c r="D788" s="1"/>
      <c r="E788" s="1"/>
      <c r="F788" s="1"/>
      <c r="J788" s="4"/>
    </row>
    <row r="789">
      <c r="A789" s="1"/>
      <c r="C789" s="1"/>
      <c r="D789" s="1"/>
      <c r="E789" s="1"/>
      <c r="F789" s="1"/>
      <c r="J789" s="4"/>
    </row>
    <row r="790">
      <c r="A790" s="1"/>
      <c r="C790" s="1"/>
      <c r="D790" s="1"/>
      <c r="E790" s="1"/>
      <c r="F790" s="1"/>
      <c r="J790" s="4"/>
    </row>
    <row r="791">
      <c r="A791" s="1"/>
      <c r="C791" s="1"/>
      <c r="D791" s="1"/>
      <c r="E791" s="1"/>
      <c r="F791" s="1"/>
      <c r="J791" s="4"/>
    </row>
    <row r="792">
      <c r="A792" s="1"/>
      <c r="C792" s="1"/>
      <c r="D792" s="1"/>
      <c r="E792" s="1"/>
      <c r="F792" s="1"/>
      <c r="J792" s="4"/>
    </row>
    <row r="793">
      <c r="A793" s="1"/>
      <c r="C793" s="1"/>
      <c r="D793" s="1"/>
      <c r="E793" s="1"/>
      <c r="F793" s="1"/>
      <c r="J793" s="4"/>
    </row>
    <row r="794">
      <c r="A794" s="1"/>
      <c r="C794" s="1"/>
      <c r="D794" s="1"/>
      <c r="E794" s="1"/>
      <c r="F794" s="1"/>
      <c r="J794" s="4"/>
    </row>
    <row r="795">
      <c r="A795" s="1"/>
      <c r="C795" s="1"/>
      <c r="D795" s="1"/>
      <c r="E795" s="1"/>
      <c r="F795" s="1"/>
      <c r="J795" s="4"/>
    </row>
    <row r="796">
      <c r="A796" s="1"/>
      <c r="C796" s="1"/>
      <c r="D796" s="1"/>
      <c r="E796" s="1"/>
      <c r="F796" s="1"/>
      <c r="J796" s="4"/>
    </row>
    <row r="797">
      <c r="A797" s="1"/>
      <c r="C797" s="1"/>
      <c r="D797" s="1"/>
      <c r="E797" s="1"/>
      <c r="F797" s="1"/>
      <c r="J797" s="4"/>
    </row>
    <row r="798">
      <c r="A798" s="1"/>
      <c r="C798" s="1"/>
      <c r="D798" s="1"/>
      <c r="E798" s="1"/>
      <c r="F798" s="1"/>
      <c r="J798" s="4"/>
    </row>
    <row r="799">
      <c r="A799" s="1"/>
      <c r="C799" s="1"/>
      <c r="D799" s="1"/>
      <c r="E799" s="1"/>
      <c r="F799" s="1"/>
      <c r="J799" s="4"/>
    </row>
    <row r="800">
      <c r="A800" s="1"/>
      <c r="C800" s="1"/>
      <c r="D800" s="1"/>
      <c r="E800" s="1"/>
      <c r="F800" s="1"/>
      <c r="J800" s="4"/>
    </row>
    <row r="801">
      <c r="A801" s="1"/>
      <c r="C801" s="1"/>
      <c r="D801" s="1"/>
      <c r="E801" s="1"/>
      <c r="F801" s="1"/>
      <c r="J801" s="4"/>
    </row>
    <row r="802">
      <c r="A802" s="1"/>
      <c r="C802" s="1"/>
      <c r="D802" s="1"/>
      <c r="E802" s="1"/>
      <c r="F802" s="1"/>
      <c r="J802" s="4"/>
    </row>
    <row r="803">
      <c r="A803" s="1"/>
      <c r="C803" s="1"/>
      <c r="D803" s="1"/>
      <c r="E803" s="1"/>
      <c r="F803" s="1"/>
      <c r="J803" s="4"/>
    </row>
    <row r="804">
      <c r="A804" s="1"/>
      <c r="C804" s="1"/>
      <c r="D804" s="1"/>
      <c r="E804" s="1"/>
      <c r="F804" s="1"/>
      <c r="J804" s="4"/>
    </row>
    <row r="805">
      <c r="A805" s="1"/>
      <c r="C805" s="1"/>
      <c r="D805" s="1"/>
      <c r="E805" s="1"/>
      <c r="F805" s="1"/>
      <c r="J805" s="4"/>
    </row>
    <row r="806">
      <c r="A806" s="1"/>
      <c r="C806" s="1"/>
      <c r="D806" s="1"/>
      <c r="E806" s="1"/>
      <c r="F806" s="1"/>
      <c r="J806" s="4"/>
    </row>
    <row r="807">
      <c r="A807" s="1"/>
      <c r="C807" s="1"/>
      <c r="D807" s="1"/>
      <c r="E807" s="1"/>
      <c r="F807" s="1"/>
      <c r="J807" s="4"/>
    </row>
    <row r="808">
      <c r="A808" s="1"/>
      <c r="C808" s="1"/>
      <c r="D808" s="1"/>
      <c r="E808" s="1"/>
      <c r="F808" s="1"/>
      <c r="J808" s="4"/>
    </row>
    <row r="809">
      <c r="A809" s="1"/>
      <c r="C809" s="1"/>
      <c r="D809" s="1"/>
      <c r="E809" s="1"/>
      <c r="F809" s="1"/>
      <c r="J809" s="4"/>
    </row>
    <row r="810">
      <c r="A810" s="1"/>
      <c r="C810" s="1"/>
      <c r="D810" s="1"/>
      <c r="E810" s="1"/>
      <c r="F810" s="1"/>
      <c r="J810" s="4"/>
    </row>
    <row r="811">
      <c r="A811" s="1"/>
      <c r="C811" s="1"/>
      <c r="D811" s="1"/>
      <c r="E811" s="1"/>
      <c r="F811" s="1"/>
      <c r="J811" s="4"/>
    </row>
    <row r="812">
      <c r="A812" s="1"/>
      <c r="C812" s="1"/>
      <c r="D812" s="1"/>
      <c r="E812" s="1"/>
      <c r="F812" s="1"/>
      <c r="J812" s="4"/>
    </row>
    <row r="813">
      <c r="A813" s="1"/>
      <c r="C813" s="1"/>
      <c r="D813" s="1"/>
      <c r="E813" s="1"/>
      <c r="F813" s="1"/>
      <c r="J813" s="4"/>
    </row>
    <row r="814">
      <c r="A814" s="1"/>
      <c r="C814" s="1"/>
      <c r="D814" s="1"/>
      <c r="E814" s="1"/>
      <c r="F814" s="1"/>
      <c r="J814" s="4"/>
    </row>
    <row r="815">
      <c r="A815" s="1"/>
      <c r="C815" s="1"/>
      <c r="D815" s="1"/>
      <c r="E815" s="1"/>
      <c r="F815" s="1"/>
      <c r="J815" s="4"/>
    </row>
    <row r="816">
      <c r="A816" s="1"/>
      <c r="C816" s="1"/>
      <c r="D816" s="1"/>
      <c r="E816" s="1"/>
      <c r="F816" s="1"/>
      <c r="J816" s="4"/>
    </row>
    <row r="817">
      <c r="A817" s="1"/>
      <c r="C817" s="1"/>
      <c r="D817" s="1"/>
      <c r="E817" s="1"/>
      <c r="F817" s="1"/>
      <c r="J817" s="4"/>
    </row>
    <row r="818">
      <c r="A818" s="1"/>
      <c r="C818" s="1"/>
      <c r="D818" s="1"/>
      <c r="E818" s="1"/>
      <c r="F818" s="1"/>
      <c r="J818" s="4"/>
    </row>
    <row r="819">
      <c r="A819" s="1"/>
      <c r="C819" s="1"/>
      <c r="D819" s="1"/>
      <c r="E819" s="1"/>
      <c r="F819" s="1"/>
      <c r="J819" s="4"/>
    </row>
    <row r="820">
      <c r="A820" s="1"/>
      <c r="C820" s="1"/>
      <c r="D820" s="1"/>
      <c r="E820" s="1"/>
      <c r="F820" s="1"/>
      <c r="J820" s="4"/>
    </row>
    <row r="821">
      <c r="A821" s="1"/>
      <c r="C821" s="1"/>
      <c r="D821" s="1"/>
      <c r="E821" s="1"/>
      <c r="F821" s="1"/>
      <c r="J821" s="4"/>
    </row>
    <row r="822">
      <c r="A822" s="1"/>
      <c r="C822" s="1"/>
      <c r="D822" s="1"/>
      <c r="E822" s="1"/>
      <c r="F822" s="1"/>
      <c r="J822" s="4"/>
    </row>
    <row r="823">
      <c r="A823" s="1"/>
      <c r="C823" s="1"/>
      <c r="D823" s="1"/>
      <c r="E823" s="1"/>
      <c r="F823" s="1"/>
      <c r="J823" s="4"/>
    </row>
    <row r="824">
      <c r="A824" s="1"/>
      <c r="C824" s="1"/>
      <c r="D824" s="1"/>
      <c r="E824" s="1"/>
      <c r="F824" s="1"/>
      <c r="J824" s="4"/>
    </row>
    <row r="825">
      <c r="A825" s="1"/>
      <c r="C825" s="1"/>
      <c r="D825" s="1"/>
      <c r="E825" s="1"/>
      <c r="F825" s="1"/>
      <c r="J825" s="4"/>
    </row>
    <row r="826">
      <c r="A826" s="1"/>
      <c r="C826" s="1"/>
      <c r="D826" s="1"/>
      <c r="E826" s="1"/>
      <c r="F826" s="1"/>
      <c r="J826" s="4"/>
    </row>
    <row r="827">
      <c r="A827" s="1"/>
      <c r="C827" s="1"/>
      <c r="D827" s="1"/>
      <c r="E827" s="1"/>
      <c r="F827" s="1"/>
      <c r="J827" s="4"/>
    </row>
    <row r="828">
      <c r="A828" s="1"/>
      <c r="C828" s="1"/>
      <c r="D828" s="1"/>
      <c r="E828" s="1"/>
      <c r="F828" s="1"/>
      <c r="J828" s="4"/>
    </row>
    <row r="829">
      <c r="A829" s="1"/>
      <c r="C829" s="1"/>
      <c r="D829" s="1"/>
      <c r="E829" s="1"/>
      <c r="F829" s="1"/>
      <c r="J829" s="4"/>
    </row>
    <row r="830">
      <c r="A830" s="1"/>
      <c r="C830" s="1"/>
      <c r="D830" s="1"/>
      <c r="E830" s="1"/>
      <c r="F830" s="1"/>
      <c r="J830" s="4"/>
    </row>
    <row r="831">
      <c r="A831" s="1"/>
      <c r="C831" s="1"/>
      <c r="D831" s="1"/>
      <c r="E831" s="1"/>
      <c r="F831" s="1"/>
      <c r="J831" s="4"/>
    </row>
    <row r="832">
      <c r="A832" s="1"/>
      <c r="C832" s="1"/>
      <c r="D832" s="1"/>
      <c r="E832" s="1"/>
      <c r="F832" s="1"/>
      <c r="J832" s="4"/>
    </row>
    <row r="833">
      <c r="A833" s="1"/>
      <c r="C833" s="1"/>
      <c r="D833" s="1"/>
      <c r="E833" s="1"/>
      <c r="F833" s="1"/>
      <c r="J833" s="4"/>
    </row>
    <row r="834">
      <c r="A834" s="1"/>
      <c r="C834" s="1"/>
      <c r="D834" s="1"/>
      <c r="E834" s="1"/>
      <c r="F834" s="1"/>
      <c r="J834" s="4"/>
    </row>
    <row r="835">
      <c r="A835" s="1"/>
      <c r="C835" s="1"/>
      <c r="D835" s="1"/>
      <c r="E835" s="1"/>
      <c r="F835" s="1"/>
      <c r="J835" s="4"/>
    </row>
    <row r="836">
      <c r="A836" s="1"/>
      <c r="C836" s="1"/>
      <c r="D836" s="1"/>
      <c r="E836" s="1"/>
      <c r="F836" s="1"/>
      <c r="J836" s="4"/>
    </row>
    <row r="837">
      <c r="A837" s="1"/>
      <c r="C837" s="1"/>
      <c r="D837" s="1"/>
      <c r="E837" s="1"/>
      <c r="F837" s="1"/>
      <c r="J837" s="4"/>
    </row>
    <row r="838">
      <c r="A838" s="1"/>
      <c r="C838" s="1"/>
      <c r="D838" s="1"/>
      <c r="E838" s="1"/>
      <c r="F838" s="1"/>
      <c r="J838" s="4"/>
    </row>
    <row r="839">
      <c r="A839" s="1"/>
      <c r="C839" s="1"/>
      <c r="D839" s="1"/>
      <c r="E839" s="1"/>
      <c r="F839" s="1"/>
      <c r="J839" s="4"/>
    </row>
    <row r="840">
      <c r="A840" s="1"/>
      <c r="C840" s="1"/>
      <c r="D840" s="1"/>
      <c r="E840" s="1"/>
      <c r="F840" s="1"/>
      <c r="J840" s="4"/>
    </row>
    <row r="841">
      <c r="A841" s="1"/>
      <c r="C841" s="1"/>
      <c r="D841" s="1"/>
      <c r="E841" s="1"/>
      <c r="F841" s="1"/>
      <c r="J841" s="4"/>
    </row>
    <row r="842">
      <c r="A842" s="1"/>
      <c r="C842" s="1"/>
      <c r="D842" s="1"/>
      <c r="E842" s="1"/>
      <c r="F842" s="1"/>
      <c r="J842" s="4"/>
    </row>
    <row r="843">
      <c r="A843" s="1"/>
      <c r="C843" s="1"/>
      <c r="D843" s="1"/>
      <c r="E843" s="1"/>
      <c r="F843" s="1"/>
      <c r="J843" s="4"/>
    </row>
    <row r="844">
      <c r="A844" s="1"/>
      <c r="C844" s="1"/>
      <c r="D844" s="1"/>
      <c r="E844" s="1"/>
      <c r="F844" s="1"/>
      <c r="J844" s="4"/>
    </row>
    <row r="845">
      <c r="A845" s="1"/>
      <c r="C845" s="1"/>
      <c r="D845" s="1"/>
      <c r="E845" s="1"/>
      <c r="F845" s="1"/>
      <c r="J845" s="4"/>
    </row>
    <row r="846">
      <c r="A846" s="1"/>
      <c r="C846" s="1"/>
      <c r="D846" s="1"/>
      <c r="E846" s="1"/>
      <c r="F846" s="1"/>
      <c r="J846" s="4"/>
    </row>
    <row r="847">
      <c r="A847" s="1"/>
      <c r="C847" s="1"/>
      <c r="D847" s="1"/>
      <c r="E847" s="1"/>
      <c r="F847" s="1"/>
      <c r="J847" s="4"/>
    </row>
    <row r="848">
      <c r="A848" s="1"/>
      <c r="C848" s="1"/>
      <c r="D848" s="1"/>
      <c r="E848" s="1"/>
      <c r="F848" s="1"/>
      <c r="J848" s="4"/>
    </row>
    <row r="849">
      <c r="A849" s="1"/>
      <c r="C849" s="1"/>
      <c r="D849" s="1"/>
      <c r="E849" s="1"/>
      <c r="F849" s="1"/>
      <c r="J849" s="4"/>
    </row>
    <row r="850">
      <c r="A850" s="1"/>
      <c r="C850" s="1"/>
      <c r="D850" s="1"/>
      <c r="E850" s="1"/>
      <c r="F850" s="1"/>
      <c r="J850" s="4"/>
    </row>
    <row r="851">
      <c r="A851" s="1"/>
      <c r="C851" s="1"/>
      <c r="D851" s="1"/>
      <c r="E851" s="1"/>
      <c r="F851" s="1"/>
      <c r="J851" s="4"/>
    </row>
    <row r="852">
      <c r="A852" s="1"/>
      <c r="C852" s="1"/>
      <c r="D852" s="1"/>
      <c r="E852" s="1"/>
      <c r="F852" s="1"/>
      <c r="J852" s="4"/>
    </row>
    <row r="853">
      <c r="A853" s="1"/>
      <c r="C853" s="1"/>
      <c r="D853" s="1"/>
      <c r="E853" s="1"/>
      <c r="F853" s="1"/>
      <c r="J853" s="4"/>
    </row>
    <row r="854">
      <c r="A854" s="1"/>
      <c r="C854" s="1"/>
      <c r="D854" s="1"/>
      <c r="E854" s="1"/>
      <c r="F854" s="1"/>
      <c r="J854" s="4"/>
    </row>
    <row r="855">
      <c r="A855" s="1"/>
      <c r="C855" s="1"/>
      <c r="D855" s="1"/>
      <c r="E855" s="1"/>
      <c r="F855" s="1"/>
      <c r="J855" s="4"/>
    </row>
    <row r="856">
      <c r="A856" s="1"/>
      <c r="C856" s="1"/>
      <c r="D856" s="1"/>
      <c r="E856" s="1"/>
      <c r="F856" s="1"/>
      <c r="J856" s="4"/>
    </row>
    <row r="857">
      <c r="A857" s="1"/>
      <c r="C857" s="1"/>
      <c r="D857" s="1"/>
      <c r="E857" s="1"/>
      <c r="F857" s="1"/>
      <c r="J857" s="4"/>
    </row>
    <row r="858">
      <c r="A858" s="1"/>
      <c r="C858" s="1"/>
      <c r="D858" s="1"/>
      <c r="E858" s="1"/>
      <c r="F858" s="1"/>
      <c r="J858" s="4"/>
    </row>
    <row r="859">
      <c r="A859" s="1"/>
      <c r="C859" s="1"/>
      <c r="D859" s="1"/>
      <c r="E859" s="1"/>
      <c r="F859" s="1"/>
      <c r="J859" s="4"/>
    </row>
    <row r="860">
      <c r="A860" s="1"/>
      <c r="C860" s="1"/>
      <c r="D860" s="1"/>
      <c r="E860" s="1"/>
      <c r="F860" s="1"/>
      <c r="J860" s="4"/>
    </row>
    <row r="861">
      <c r="A861" s="1"/>
      <c r="C861" s="1"/>
      <c r="D861" s="1"/>
      <c r="E861" s="1"/>
      <c r="F861" s="1"/>
      <c r="J861" s="4"/>
    </row>
    <row r="862">
      <c r="A862" s="1"/>
      <c r="C862" s="1"/>
      <c r="D862" s="1"/>
      <c r="E862" s="1"/>
      <c r="F862" s="1"/>
      <c r="J862" s="4"/>
    </row>
    <row r="863">
      <c r="A863" s="1"/>
      <c r="C863" s="1"/>
      <c r="D863" s="1"/>
      <c r="E863" s="1"/>
      <c r="F863" s="1"/>
      <c r="J863" s="4"/>
    </row>
    <row r="864">
      <c r="A864" s="1"/>
      <c r="C864" s="1"/>
      <c r="D864" s="1"/>
      <c r="E864" s="1"/>
      <c r="F864" s="1"/>
      <c r="J864" s="4"/>
    </row>
    <row r="865">
      <c r="A865" s="1"/>
      <c r="C865" s="1"/>
      <c r="D865" s="1"/>
      <c r="E865" s="1"/>
      <c r="F865" s="1"/>
      <c r="J865" s="4"/>
    </row>
    <row r="866">
      <c r="A866" s="1"/>
      <c r="C866" s="1"/>
      <c r="D866" s="1"/>
      <c r="E866" s="1"/>
      <c r="F866" s="1"/>
      <c r="J866" s="4"/>
    </row>
    <row r="867">
      <c r="A867" s="1"/>
      <c r="C867" s="1"/>
      <c r="D867" s="1"/>
      <c r="E867" s="1"/>
      <c r="F867" s="1"/>
      <c r="J867" s="4"/>
    </row>
    <row r="868">
      <c r="A868" s="1"/>
      <c r="C868" s="1"/>
      <c r="D868" s="1"/>
      <c r="E868" s="1"/>
      <c r="F868" s="1"/>
      <c r="J868" s="4"/>
    </row>
    <row r="869">
      <c r="A869" s="1"/>
      <c r="C869" s="1"/>
      <c r="D869" s="1"/>
      <c r="E869" s="1"/>
      <c r="F869" s="1"/>
      <c r="J869" s="4"/>
    </row>
    <row r="870">
      <c r="A870" s="1"/>
      <c r="C870" s="1"/>
      <c r="D870" s="1"/>
      <c r="E870" s="1"/>
      <c r="F870" s="1"/>
      <c r="J870" s="4"/>
    </row>
    <row r="871">
      <c r="A871" s="1"/>
      <c r="C871" s="1"/>
      <c r="D871" s="1"/>
      <c r="E871" s="1"/>
      <c r="F871" s="1"/>
      <c r="J871" s="4"/>
    </row>
    <row r="872">
      <c r="A872" s="1"/>
      <c r="C872" s="1"/>
      <c r="D872" s="1"/>
      <c r="E872" s="1"/>
      <c r="F872" s="1"/>
      <c r="J872" s="4"/>
    </row>
    <row r="873">
      <c r="A873" s="1"/>
      <c r="C873" s="1"/>
      <c r="D873" s="1"/>
      <c r="E873" s="1"/>
      <c r="F873" s="1"/>
      <c r="J873" s="4"/>
    </row>
    <row r="874">
      <c r="A874" s="1"/>
      <c r="C874" s="1"/>
      <c r="D874" s="1"/>
      <c r="E874" s="1"/>
      <c r="F874" s="1"/>
      <c r="J874" s="4"/>
    </row>
    <row r="875">
      <c r="A875" s="1"/>
      <c r="C875" s="1"/>
      <c r="D875" s="1"/>
      <c r="E875" s="1"/>
      <c r="F875" s="1"/>
      <c r="J875" s="4"/>
    </row>
    <row r="876">
      <c r="A876" s="1"/>
      <c r="C876" s="1"/>
      <c r="D876" s="1"/>
      <c r="E876" s="1"/>
      <c r="F876" s="1"/>
      <c r="J876" s="4"/>
    </row>
    <row r="877">
      <c r="A877" s="1"/>
      <c r="C877" s="1"/>
      <c r="D877" s="1"/>
      <c r="E877" s="1"/>
      <c r="F877" s="1"/>
      <c r="J877" s="4"/>
    </row>
    <row r="878">
      <c r="A878" s="1"/>
      <c r="C878" s="1"/>
      <c r="D878" s="1"/>
      <c r="E878" s="1"/>
      <c r="F878" s="1"/>
      <c r="J878" s="4"/>
    </row>
    <row r="879">
      <c r="A879" s="1"/>
      <c r="C879" s="1"/>
      <c r="D879" s="1"/>
      <c r="E879" s="1"/>
      <c r="F879" s="1"/>
      <c r="J879" s="4"/>
    </row>
    <row r="880">
      <c r="A880" s="1"/>
      <c r="C880" s="1"/>
      <c r="D880" s="1"/>
      <c r="E880" s="1"/>
      <c r="F880" s="1"/>
      <c r="J880" s="4"/>
    </row>
    <row r="881">
      <c r="A881" s="1"/>
      <c r="C881" s="1"/>
      <c r="D881" s="1"/>
      <c r="E881" s="1"/>
      <c r="F881" s="1"/>
      <c r="J881" s="4"/>
    </row>
    <row r="882">
      <c r="A882" s="1"/>
      <c r="C882" s="1"/>
      <c r="D882" s="1"/>
      <c r="E882" s="1"/>
      <c r="F882" s="1"/>
      <c r="J882" s="4"/>
    </row>
    <row r="883">
      <c r="A883" s="1"/>
      <c r="C883" s="1"/>
      <c r="D883" s="1"/>
      <c r="E883" s="1"/>
      <c r="F883" s="1"/>
      <c r="J883" s="4"/>
    </row>
    <row r="884">
      <c r="A884" s="1"/>
      <c r="C884" s="1"/>
      <c r="D884" s="1"/>
      <c r="E884" s="1"/>
      <c r="F884" s="1"/>
      <c r="J884" s="4"/>
    </row>
    <row r="885">
      <c r="A885" s="1"/>
      <c r="C885" s="1"/>
      <c r="D885" s="1"/>
      <c r="E885" s="1"/>
      <c r="F885" s="1"/>
      <c r="J885" s="4"/>
    </row>
    <row r="886">
      <c r="A886" s="1"/>
      <c r="C886" s="1"/>
      <c r="D886" s="1"/>
      <c r="E886" s="1"/>
      <c r="F886" s="1"/>
      <c r="J886" s="4"/>
    </row>
    <row r="887">
      <c r="A887" s="1"/>
      <c r="C887" s="1"/>
      <c r="D887" s="1"/>
      <c r="E887" s="1"/>
      <c r="F887" s="1"/>
      <c r="J887" s="4"/>
    </row>
    <row r="888">
      <c r="A888" s="1"/>
      <c r="C888" s="1"/>
      <c r="D888" s="1"/>
      <c r="E888" s="1"/>
      <c r="F888" s="1"/>
      <c r="J888" s="4"/>
    </row>
    <row r="889">
      <c r="A889" s="1"/>
      <c r="C889" s="1"/>
      <c r="D889" s="1"/>
      <c r="E889" s="1"/>
      <c r="F889" s="1"/>
      <c r="J889" s="4"/>
    </row>
    <row r="890">
      <c r="A890" s="1"/>
      <c r="C890" s="1"/>
      <c r="D890" s="1"/>
      <c r="E890" s="1"/>
      <c r="F890" s="1"/>
      <c r="J890" s="4"/>
    </row>
    <row r="891">
      <c r="A891" s="1"/>
      <c r="C891" s="1"/>
      <c r="D891" s="1"/>
      <c r="E891" s="1"/>
      <c r="F891" s="1"/>
      <c r="J891" s="4"/>
    </row>
    <row r="892">
      <c r="A892" s="1"/>
      <c r="C892" s="1"/>
      <c r="D892" s="1"/>
      <c r="E892" s="1"/>
      <c r="F892" s="1"/>
      <c r="J892" s="4"/>
    </row>
    <row r="893">
      <c r="A893" s="1"/>
      <c r="C893" s="1"/>
      <c r="D893" s="1"/>
      <c r="E893" s="1"/>
      <c r="F893" s="1"/>
      <c r="J893" s="4"/>
    </row>
    <row r="894">
      <c r="A894" s="1"/>
      <c r="C894" s="1"/>
      <c r="D894" s="1"/>
      <c r="E894" s="1"/>
      <c r="F894" s="1"/>
      <c r="J894" s="4"/>
    </row>
    <row r="895">
      <c r="A895" s="1"/>
      <c r="C895" s="1"/>
      <c r="D895" s="1"/>
      <c r="E895" s="1"/>
      <c r="F895" s="1"/>
      <c r="J895" s="4"/>
    </row>
    <row r="896">
      <c r="A896" s="1"/>
      <c r="C896" s="1"/>
      <c r="D896" s="1"/>
      <c r="E896" s="1"/>
      <c r="F896" s="1"/>
      <c r="J896" s="4"/>
    </row>
    <row r="897">
      <c r="A897" s="1"/>
      <c r="C897" s="1"/>
      <c r="D897" s="1"/>
      <c r="E897" s="1"/>
      <c r="F897" s="1"/>
      <c r="J897" s="4"/>
    </row>
    <row r="898">
      <c r="A898" s="1"/>
      <c r="C898" s="1"/>
      <c r="D898" s="1"/>
      <c r="E898" s="1"/>
      <c r="F898" s="1"/>
      <c r="J898" s="4"/>
    </row>
    <row r="899">
      <c r="A899" s="1"/>
      <c r="C899" s="1"/>
      <c r="D899" s="1"/>
      <c r="E899" s="1"/>
      <c r="F899" s="1"/>
      <c r="J899" s="4"/>
    </row>
    <row r="900">
      <c r="A900" s="1"/>
      <c r="C900" s="1"/>
      <c r="D900" s="1"/>
      <c r="E900" s="1"/>
      <c r="F900" s="1"/>
      <c r="J900" s="4"/>
    </row>
    <row r="901">
      <c r="A901" s="1"/>
      <c r="C901" s="1"/>
      <c r="D901" s="1"/>
      <c r="E901" s="1"/>
      <c r="F901" s="1"/>
      <c r="J901" s="4"/>
    </row>
    <row r="902">
      <c r="A902" s="1"/>
      <c r="C902" s="1"/>
      <c r="D902" s="1"/>
      <c r="E902" s="1"/>
      <c r="F902" s="1"/>
      <c r="J902" s="4"/>
    </row>
    <row r="903">
      <c r="A903" s="1"/>
      <c r="C903" s="1"/>
      <c r="D903" s="1"/>
      <c r="E903" s="1"/>
      <c r="F903" s="1"/>
      <c r="J903" s="4"/>
    </row>
    <row r="904">
      <c r="A904" s="1"/>
      <c r="C904" s="1"/>
      <c r="D904" s="1"/>
      <c r="E904" s="1"/>
      <c r="F904" s="1"/>
      <c r="J904" s="4"/>
    </row>
    <row r="905">
      <c r="A905" s="1"/>
      <c r="C905" s="1"/>
      <c r="D905" s="1"/>
      <c r="E905" s="1"/>
      <c r="F905" s="1"/>
      <c r="J905" s="4"/>
    </row>
    <row r="906">
      <c r="A906" s="1"/>
      <c r="C906" s="1"/>
      <c r="D906" s="1"/>
      <c r="E906" s="1"/>
      <c r="F906" s="1"/>
      <c r="J906" s="4"/>
    </row>
    <row r="907">
      <c r="A907" s="1"/>
      <c r="C907" s="1"/>
      <c r="D907" s="1"/>
      <c r="E907" s="1"/>
      <c r="F907" s="1"/>
      <c r="J907" s="4"/>
    </row>
    <row r="908">
      <c r="A908" s="1"/>
      <c r="C908" s="1"/>
      <c r="D908" s="1"/>
      <c r="E908" s="1"/>
      <c r="F908" s="1"/>
      <c r="J908" s="4"/>
    </row>
    <row r="909">
      <c r="A909" s="1"/>
      <c r="C909" s="1"/>
      <c r="D909" s="1"/>
      <c r="E909" s="1"/>
      <c r="F909" s="1"/>
      <c r="J909" s="4"/>
    </row>
    <row r="910">
      <c r="A910" s="1"/>
      <c r="C910" s="1"/>
      <c r="D910" s="1"/>
      <c r="E910" s="1"/>
      <c r="F910" s="1"/>
      <c r="J910" s="4"/>
    </row>
    <row r="911">
      <c r="A911" s="1"/>
      <c r="C911" s="1"/>
      <c r="D911" s="1"/>
      <c r="E911" s="1"/>
      <c r="F911" s="1"/>
      <c r="J911" s="4"/>
    </row>
    <row r="912">
      <c r="A912" s="1"/>
      <c r="C912" s="1"/>
      <c r="D912" s="1"/>
      <c r="E912" s="1"/>
      <c r="F912" s="1"/>
      <c r="J912" s="4"/>
    </row>
    <row r="913">
      <c r="A913" s="1"/>
      <c r="C913" s="1"/>
      <c r="D913" s="1"/>
      <c r="E913" s="1"/>
      <c r="F913" s="1"/>
      <c r="J913" s="4"/>
    </row>
    <row r="914">
      <c r="A914" s="1"/>
      <c r="C914" s="1"/>
      <c r="D914" s="1"/>
      <c r="E914" s="1"/>
      <c r="F914" s="1"/>
      <c r="J914" s="4"/>
    </row>
    <row r="915">
      <c r="A915" s="1"/>
      <c r="C915" s="1"/>
      <c r="D915" s="1"/>
      <c r="E915" s="1"/>
      <c r="F915" s="1"/>
      <c r="J915" s="4"/>
    </row>
    <row r="916">
      <c r="A916" s="1"/>
      <c r="C916" s="1"/>
      <c r="D916" s="1"/>
      <c r="E916" s="1"/>
      <c r="F916" s="1"/>
      <c r="J916" s="4"/>
    </row>
    <row r="917">
      <c r="A917" s="1"/>
      <c r="C917" s="1"/>
      <c r="D917" s="1"/>
      <c r="E917" s="1"/>
      <c r="F917" s="1"/>
      <c r="J917" s="4"/>
    </row>
    <row r="918">
      <c r="A918" s="1"/>
      <c r="C918" s="1"/>
      <c r="D918" s="1"/>
      <c r="E918" s="1"/>
      <c r="F918" s="1"/>
      <c r="J918" s="4"/>
    </row>
    <row r="919">
      <c r="A919" s="1"/>
      <c r="C919" s="1"/>
      <c r="D919" s="1"/>
      <c r="E919" s="1"/>
      <c r="F919" s="1"/>
      <c r="J919" s="4"/>
    </row>
    <row r="920">
      <c r="A920" s="1"/>
      <c r="C920" s="1"/>
      <c r="D920" s="1"/>
      <c r="E920" s="1"/>
      <c r="F920" s="1"/>
      <c r="J920" s="4"/>
    </row>
    <row r="921">
      <c r="A921" s="1"/>
      <c r="C921" s="1"/>
      <c r="D921" s="1"/>
      <c r="E921" s="1"/>
      <c r="F921" s="1"/>
      <c r="J921" s="4"/>
    </row>
    <row r="922">
      <c r="A922" s="1"/>
      <c r="C922" s="1"/>
      <c r="D922" s="1"/>
      <c r="E922" s="1"/>
      <c r="F922" s="1"/>
      <c r="J922" s="4"/>
    </row>
    <row r="923">
      <c r="A923" s="1"/>
      <c r="C923" s="1"/>
      <c r="D923" s="1"/>
      <c r="E923" s="1"/>
      <c r="F923" s="1"/>
      <c r="J923" s="4"/>
    </row>
    <row r="924">
      <c r="A924" s="1"/>
      <c r="C924" s="1"/>
      <c r="D924" s="1"/>
      <c r="E924" s="1"/>
      <c r="F924" s="1"/>
      <c r="J924" s="4"/>
    </row>
    <row r="925">
      <c r="A925" s="1"/>
      <c r="C925" s="1"/>
      <c r="D925" s="1"/>
      <c r="E925" s="1"/>
      <c r="F925" s="1"/>
      <c r="J925" s="4"/>
    </row>
    <row r="926">
      <c r="A926" s="1"/>
      <c r="C926" s="1"/>
      <c r="D926" s="1"/>
      <c r="E926" s="1"/>
      <c r="F926" s="1"/>
      <c r="J926" s="4"/>
    </row>
    <row r="927">
      <c r="A927" s="1"/>
      <c r="C927" s="1"/>
      <c r="D927" s="1"/>
      <c r="E927" s="1"/>
      <c r="F927" s="1"/>
      <c r="J927" s="4"/>
    </row>
    <row r="928">
      <c r="A928" s="1"/>
      <c r="C928" s="1"/>
      <c r="D928" s="1"/>
      <c r="E928" s="1"/>
      <c r="F928" s="1"/>
      <c r="J928" s="4"/>
    </row>
    <row r="929">
      <c r="A929" s="1"/>
      <c r="C929" s="1"/>
      <c r="D929" s="1"/>
      <c r="E929" s="1"/>
      <c r="F929" s="1"/>
      <c r="J929" s="4"/>
    </row>
    <row r="930">
      <c r="A930" s="1"/>
      <c r="C930" s="1"/>
      <c r="D930" s="1"/>
      <c r="E930" s="1"/>
      <c r="F930" s="1"/>
      <c r="J930" s="4"/>
    </row>
    <row r="931">
      <c r="A931" s="1"/>
      <c r="C931" s="1"/>
      <c r="D931" s="1"/>
      <c r="E931" s="1"/>
      <c r="F931" s="1"/>
      <c r="J931" s="4"/>
    </row>
    <row r="932">
      <c r="A932" s="1"/>
      <c r="C932" s="1"/>
      <c r="D932" s="1"/>
      <c r="E932" s="1"/>
      <c r="F932" s="1"/>
      <c r="J932" s="4"/>
    </row>
    <row r="933">
      <c r="A933" s="1"/>
      <c r="C933" s="1"/>
      <c r="D933" s="1"/>
      <c r="E933" s="1"/>
      <c r="F933" s="1"/>
      <c r="J933" s="4"/>
    </row>
    <row r="934">
      <c r="A934" s="1"/>
      <c r="C934" s="1"/>
      <c r="D934" s="1"/>
      <c r="E934" s="1"/>
      <c r="F934" s="1"/>
      <c r="J934" s="4"/>
    </row>
    <row r="935">
      <c r="A935" s="1"/>
      <c r="C935" s="1"/>
      <c r="D935" s="1"/>
      <c r="E935" s="1"/>
      <c r="F935" s="1"/>
      <c r="J935" s="4"/>
    </row>
    <row r="936">
      <c r="A936" s="1"/>
      <c r="C936" s="1"/>
      <c r="D936" s="1"/>
      <c r="E936" s="1"/>
      <c r="F936" s="1"/>
      <c r="J936" s="4"/>
    </row>
    <row r="937">
      <c r="A937" s="1"/>
      <c r="C937" s="1"/>
      <c r="D937" s="1"/>
      <c r="E937" s="1"/>
      <c r="F937" s="1"/>
      <c r="J937" s="4"/>
    </row>
    <row r="938">
      <c r="A938" s="1"/>
      <c r="C938" s="1"/>
      <c r="D938" s="1"/>
      <c r="E938" s="1"/>
      <c r="F938" s="1"/>
      <c r="J938" s="4"/>
    </row>
    <row r="939">
      <c r="A939" s="1"/>
      <c r="C939" s="1"/>
      <c r="D939" s="1"/>
      <c r="E939" s="1"/>
      <c r="F939" s="1"/>
      <c r="J939" s="4"/>
    </row>
    <row r="940">
      <c r="A940" s="1"/>
      <c r="C940" s="1"/>
      <c r="D940" s="1"/>
      <c r="E940" s="1"/>
      <c r="F940" s="1"/>
      <c r="J940" s="4"/>
    </row>
    <row r="941">
      <c r="A941" s="1"/>
      <c r="C941" s="1"/>
      <c r="D941" s="1"/>
      <c r="E941" s="1"/>
      <c r="F941" s="1"/>
      <c r="J941" s="4"/>
    </row>
    <row r="942">
      <c r="A942" s="1"/>
      <c r="C942" s="1"/>
      <c r="D942" s="1"/>
      <c r="E942" s="1"/>
      <c r="F942" s="1"/>
      <c r="J942" s="4"/>
    </row>
    <row r="943">
      <c r="A943" s="1"/>
      <c r="C943" s="1"/>
      <c r="D943" s="1"/>
      <c r="E943" s="1"/>
      <c r="F943" s="1"/>
      <c r="J943" s="4"/>
    </row>
    <row r="944">
      <c r="A944" s="1"/>
      <c r="C944" s="1"/>
      <c r="D944" s="1"/>
      <c r="E944" s="1"/>
      <c r="F944" s="1"/>
      <c r="J944" s="4"/>
    </row>
    <row r="945">
      <c r="A945" s="1"/>
      <c r="C945" s="1"/>
      <c r="D945" s="1"/>
      <c r="E945" s="1"/>
      <c r="F945" s="1"/>
      <c r="J945" s="4"/>
    </row>
    <row r="946">
      <c r="A946" s="1"/>
      <c r="C946" s="1"/>
      <c r="D946" s="1"/>
      <c r="E946" s="1"/>
      <c r="F946" s="1"/>
      <c r="J946" s="4"/>
    </row>
    <row r="947">
      <c r="A947" s="1"/>
      <c r="C947" s="1"/>
      <c r="D947" s="1"/>
      <c r="E947" s="1"/>
      <c r="F947" s="1"/>
      <c r="J947" s="4"/>
    </row>
    <row r="948">
      <c r="A948" s="1"/>
      <c r="C948" s="1"/>
      <c r="D948" s="1"/>
      <c r="E948" s="1"/>
      <c r="F948" s="1"/>
      <c r="J948" s="4"/>
    </row>
    <row r="949">
      <c r="A949" s="1"/>
      <c r="C949" s="1"/>
      <c r="D949" s="1"/>
      <c r="E949" s="1"/>
      <c r="F949" s="1"/>
      <c r="J949" s="4"/>
    </row>
    <row r="950">
      <c r="A950" s="1"/>
      <c r="C950" s="1"/>
      <c r="D950" s="1"/>
      <c r="E950" s="1"/>
      <c r="F950" s="1"/>
      <c r="J950" s="4"/>
    </row>
    <row r="951">
      <c r="A951" s="1"/>
      <c r="C951" s="1"/>
      <c r="D951" s="1"/>
      <c r="E951" s="1"/>
      <c r="F951" s="1"/>
      <c r="J951" s="4"/>
    </row>
    <row r="952">
      <c r="A952" s="1"/>
      <c r="C952" s="1"/>
      <c r="D952" s="1"/>
      <c r="E952" s="1"/>
      <c r="F952" s="1"/>
      <c r="J952" s="4"/>
    </row>
    <row r="953">
      <c r="A953" s="1"/>
      <c r="C953" s="1"/>
      <c r="D953" s="1"/>
      <c r="E953" s="1"/>
      <c r="F953" s="1"/>
      <c r="J953" s="4"/>
    </row>
    <row r="954">
      <c r="A954" s="1"/>
      <c r="C954" s="1"/>
      <c r="D954" s="1"/>
      <c r="E954" s="1"/>
      <c r="F954" s="1"/>
      <c r="J954" s="4"/>
    </row>
    <row r="955">
      <c r="A955" s="1"/>
      <c r="C955" s="1"/>
      <c r="D955" s="1"/>
      <c r="E955" s="1"/>
      <c r="F955" s="1"/>
      <c r="J955" s="4"/>
    </row>
    <row r="956">
      <c r="A956" s="1"/>
      <c r="C956" s="1"/>
      <c r="D956" s="1"/>
      <c r="E956" s="1"/>
      <c r="F956" s="1"/>
      <c r="J956" s="4"/>
    </row>
    <row r="957">
      <c r="A957" s="1"/>
      <c r="C957" s="1"/>
      <c r="D957" s="1"/>
      <c r="E957" s="1"/>
      <c r="F957" s="1"/>
      <c r="J957" s="4"/>
    </row>
    <row r="958">
      <c r="A958" s="1"/>
      <c r="C958" s="1"/>
      <c r="D958" s="1"/>
      <c r="E958" s="1"/>
      <c r="F958" s="1"/>
      <c r="J958" s="4"/>
    </row>
    <row r="959">
      <c r="A959" s="1"/>
      <c r="C959" s="1"/>
      <c r="D959" s="1"/>
      <c r="E959" s="1"/>
      <c r="F959" s="1"/>
      <c r="J959" s="4"/>
    </row>
    <row r="960">
      <c r="A960" s="1"/>
      <c r="C960" s="1"/>
      <c r="D960" s="1"/>
      <c r="E960" s="1"/>
      <c r="F960" s="1"/>
      <c r="J960" s="4"/>
    </row>
    <row r="961">
      <c r="A961" s="1"/>
      <c r="C961" s="1"/>
      <c r="D961" s="1"/>
      <c r="E961" s="1"/>
      <c r="F961" s="1"/>
      <c r="J961" s="4"/>
    </row>
    <row r="962">
      <c r="A962" s="1"/>
      <c r="C962" s="1"/>
      <c r="D962" s="1"/>
      <c r="E962" s="1"/>
      <c r="F962" s="1"/>
      <c r="J962" s="4"/>
    </row>
    <row r="963">
      <c r="A963" s="1"/>
      <c r="C963" s="1"/>
      <c r="D963" s="1"/>
      <c r="E963" s="1"/>
      <c r="F963" s="1"/>
      <c r="J963" s="4"/>
    </row>
    <row r="964">
      <c r="A964" s="1"/>
      <c r="C964" s="1"/>
      <c r="D964" s="1"/>
      <c r="E964" s="1"/>
      <c r="F964" s="1"/>
      <c r="J964" s="4"/>
    </row>
    <row r="965">
      <c r="A965" s="1"/>
      <c r="C965" s="1"/>
      <c r="D965" s="1"/>
      <c r="E965" s="1"/>
      <c r="F965" s="1"/>
      <c r="J965" s="4"/>
    </row>
    <row r="966">
      <c r="A966" s="1"/>
      <c r="C966" s="1"/>
      <c r="D966" s="1"/>
      <c r="E966" s="1"/>
      <c r="F966" s="1"/>
      <c r="J966" s="4"/>
    </row>
    <row r="967">
      <c r="A967" s="1"/>
      <c r="C967" s="1"/>
      <c r="D967" s="1"/>
      <c r="E967" s="1"/>
      <c r="F967" s="1"/>
      <c r="J967" s="4"/>
    </row>
    <row r="968">
      <c r="A968" s="1"/>
      <c r="C968" s="1"/>
      <c r="D968" s="1"/>
      <c r="E968" s="1"/>
      <c r="F968" s="1"/>
      <c r="J968" s="4"/>
    </row>
    <row r="969">
      <c r="A969" s="1"/>
      <c r="C969" s="1"/>
      <c r="D969" s="1"/>
      <c r="E969" s="1"/>
      <c r="F969" s="1"/>
      <c r="J969" s="4"/>
    </row>
    <row r="970">
      <c r="A970" s="1"/>
      <c r="C970" s="1"/>
      <c r="D970" s="1"/>
      <c r="E970" s="1"/>
      <c r="F970" s="1"/>
      <c r="J970" s="4"/>
    </row>
    <row r="971">
      <c r="A971" s="1"/>
      <c r="C971" s="1"/>
      <c r="D971" s="1"/>
      <c r="E971" s="1"/>
      <c r="F971" s="1"/>
      <c r="J971" s="4"/>
    </row>
    <row r="972">
      <c r="A972" s="1"/>
      <c r="C972" s="1"/>
      <c r="D972" s="1"/>
      <c r="E972" s="1"/>
      <c r="F972" s="1"/>
      <c r="J972" s="4"/>
    </row>
    <row r="973">
      <c r="A973" s="1"/>
      <c r="C973" s="1"/>
      <c r="D973" s="1"/>
      <c r="E973" s="1"/>
      <c r="F973" s="1"/>
      <c r="J973" s="4"/>
    </row>
    <row r="974">
      <c r="A974" s="1"/>
      <c r="C974" s="1"/>
      <c r="D974" s="1"/>
      <c r="E974" s="1"/>
      <c r="F974" s="1"/>
      <c r="J974" s="4"/>
    </row>
    <row r="975">
      <c r="A975" s="1"/>
      <c r="C975" s="1"/>
      <c r="D975" s="1"/>
      <c r="E975" s="1"/>
      <c r="F975" s="1"/>
      <c r="J975" s="4"/>
    </row>
    <row r="976">
      <c r="A976" s="1"/>
      <c r="C976" s="1"/>
      <c r="D976" s="1"/>
      <c r="E976" s="1"/>
      <c r="F976" s="1"/>
      <c r="J976" s="4"/>
    </row>
    <row r="977">
      <c r="A977" s="1"/>
      <c r="C977" s="1"/>
      <c r="D977" s="1"/>
      <c r="E977" s="1"/>
      <c r="F977" s="1"/>
      <c r="J977" s="4"/>
    </row>
    <row r="978">
      <c r="A978" s="1"/>
      <c r="C978" s="1"/>
      <c r="D978" s="1"/>
      <c r="E978" s="1"/>
      <c r="F978" s="1"/>
      <c r="J978" s="4"/>
    </row>
    <row r="979">
      <c r="A979" s="1"/>
      <c r="C979" s="1"/>
      <c r="D979" s="1"/>
      <c r="E979" s="1"/>
      <c r="F979" s="1"/>
      <c r="J979" s="4"/>
    </row>
    <row r="980">
      <c r="A980" s="1"/>
      <c r="C980" s="1"/>
      <c r="D980" s="1"/>
      <c r="E980" s="1"/>
      <c r="F980" s="1"/>
      <c r="J980" s="4"/>
    </row>
    <row r="981">
      <c r="A981" s="1"/>
      <c r="C981" s="1"/>
      <c r="D981" s="1"/>
      <c r="E981" s="1"/>
      <c r="F981" s="1"/>
      <c r="J981" s="4"/>
    </row>
    <row r="982">
      <c r="A982" s="1"/>
      <c r="C982" s="1"/>
      <c r="D982" s="1"/>
      <c r="E982" s="1"/>
      <c r="F982" s="1"/>
      <c r="J982" s="4"/>
    </row>
    <row r="983">
      <c r="A983" s="1"/>
      <c r="C983" s="1"/>
      <c r="D983" s="1"/>
      <c r="E983" s="1"/>
      <c r="F983" s="1"/>
      <c r="J983" s="4"/>
    </row>
    <row r="984">
      <c r="A984" s="1"/>
      <c r="C984" s="1"/>
      <c r="D984" s="1"/>
      <c r="E984" s="1"/>
      <c r="F984" s="1"/>
      <c r="J984" s="4"/>
    </row>
    <row r="985">
      <c r="A985" s="1"/>
      <c r="C985" s="1"/>
      <c r="D985" s="1"/>
      <c r="E985" s="1"/>
      <c r="F985" s="1"/>
      <c r="J985" s="4"/>
    </row>
    <row r="986">
      <c r="A986" s="1"/>
      <c r="C986" s="1"/>
      <c r="D986" s="1"/>
      <c r="E986" s="1"/>
      <c r="F986" s="1"/>
      <c r="J986" s="4"/>
    </row>
    <row r="987">
      <c r="A987" s="1"/>
      <c r="C987" s="1"/>
      <c r="D987" s="1"/>
      <c r="E987" s="1"/>
      <c r="F987" s="1"/>
      <c r="J987" s="4"/>
    </row>
    <row r="988">
      <c r="A988" s="1"/>
      <c r="C988" s="1"/>
      <c r="D988" s="1"/>
      <c r="E988" s="1"/>
      <c r="F988" s="1"/>
      <c r="J988" s="4"/>
    </row>
    <row r="989">
      <c r="A989" s="1"/>
      <c r="C989" s="1"/>
      <c r="D989" s="1"/>
      <c r="E989" s="1"/>
      <c r="F989" s="1"/>
      <c r="J989" s="4"/>
    </row>
    <row r="990">
      <c r="A990" s="1"/>
      <c r="C990" s="1"/>
      <c r="D990" s="1"/>
      <c r="E990" s="1"/>
      <c r="F990" s="1"/>
      <c r="J990" s="4"/>
    </row>
    <row r="991">
      <c r="A991" s="1"/>
      <c r="C991" s="1"/>
      <c r="D991" s="1"/>
      <c r="E991" s="1"/>
      <c r="F991" s="1"/>
      <c r="J991" s="4"/>
    </row>
    <row r="992">
      <c r="A992" s="1"/>
      <c r="C992" s="1"/>
      <c r="D992" s="1"/>
      <c r="E992" s="1"/>
      <c r="F992" s="1"/>
      <c r="J992" s="4"/>
    </row>
    <row r="993">
      <c r="A993" s="1"/>
      <c r="C993" s="1"/>
      <c r="D993" s="1"/>
      <c r="E993" s="1"/>
      <c r="F993" s="1"/>
      <c r="J993" s="4"/>
    </row>
    <row r="994">
      <c r="A994" s="1"/>
      <c r="C994" s="1"/>
      <c r="D994" s="1"/>
      <c r="E994" s="1"/>
      <c r="F994" s="1"/>
      <c r="J994" s="4"/>
    </row>
    <row r="995">
      <c r="A995" s="1"/>
      <c r="C995" s="1"/>
      <c r="D995" s="1"/>
      <c r="E995" s="1"/>
      <c r="F995" s="1"/>
      <c r="J995" s="4"/>
    </row>
    <row r="996">
      <c r="A996" s="1"/>
      <c r="C996" s="1"/>
      <c r="D996" s="1"/>
      <c r="E996" s="1"/>
      <c r="F996" s="1"/>
      <c r="J996" s="4"/>
    </row>
    <row r="997">
      <c r="A997" s="1"/>
      <c r="C997" s="1"/>
      <c r="D997" s="1"/>
      <c r="E997" s="1"/>
      <c r="F997" s="1"/>
      <c r="J997" s="4"/>
    </row>
    <row r="998">
      <c r="A998" s="1"/>
      <c r="C998" s="1"/>
      <c r="D998" s="1"/>
      <c r="E998" s="1"/>
      <c r="F998" s="1"/>
      <c r="J998" s="4"/>
    </row>
    <row r="999">
      <c r="A999" s="1"/>
      <c r="C999" s="1"/>
      <c r="D999" s="1"/>
      <c r="E999" s="1"/>
      <c r="F999" s="1"/>
      <c r="J999" s="4"/>
    </row>
  </sheetData>
  <mergeCells count="1">
    <mergeCell ref="A2:L2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4"/>
  </hyperlinks>
  <printOptions horizontalCentered="1"/>
  <pageMargins bottom="0.75" footer="0.0" header="0.0" left="0.7" right="0.7" top="0.75"/>
  <pageSetup fitToHeight="0" paperSize="9" cellComments="atEnd" orientation="portrait" pageOrder="overThenDown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6.57"/>
    <col customWidth="1" min="2" max="2" width="47.29"/>
    <col customWidth="1" min="3" max="3" width="18.86"/>
    <col customWidth="1" min="6" max="6" width="16.86"/>
    <col customWidth="1" min="8" max="8" width="20.57"/>
    <col customWidth="1" min="9" max="9" width="16.43"/>
    <col customWidth="1" min="11" max="11" width="41.14"/>
    <col customWidth="1" min="12" max="12" width="61.0"/>
  </cols>
  <sheetData>
    <row r="4">
      <c r="B4" s="8" t="s">
        <v>1</v>
      </c>
      <c r="C4" s="8" t="s">
        <v>4</v>
      </c>
      <c r="D4" s="8" t="s">
        <v>5</v>
      </c>
      <c r="E4" s="8" t="s">
        <v>7</v>
      </c>
      <c r="F4" s="8" t="s">
        <v>9</v>
      </c>
      <c r="G4" s="8" t="s">
        <v>10</v>
      </c>
      <c r="H4" s="8" t="s">
        <v>11</v>
      </c>
      <c r="I4" s="8" t="s">
        <v>12</v>
      </c>
      <c r="J4" s="14" t="s">
        <v>14</v>
      </c>
      <c r="K4" s="14" t="s">
        <v>16</v>
      </c>
      <c r="L4" s="17" t="s">
        <v>18</v>
      </c>
    </row>
    <row r="5">
      <c r="B5" s="21" t="s">
        <v>20</v>
      </c>
      <c r="C5" s="24" t="s">
        <v>23</v>
      </c>
      <c r="D5" s="24">
        <v>2022.0</v>
      </c>
      <c r="E5" s="38">
        <v>9.6188430206E11</v>
      </c>
      <c r="F5" s="42" t="s">
        <v>40</v>
      </c>
      <c r="G5" s="38" t="s">
        <v>41</v>
      </c>
      <c r="H5" s="56" t="s">
        <v>50</v>
      </c>
      <c r="I5" s="24" t="s">
        <v>51</v>
      </c>
      <c r="J5" s="59" t="s">
        <v>52</v>
      </c>
      <c r="K5" s="59"/>
      <c r="L5" s="60" t="s">
        <v>54</v>
      </c>
    </row>
    <row r="6">
      <c r="B6" s="21" t="s">
        <v>56</v>
      </c>
      <c r="C6" s="24" t="s">
        <v>23</v>
      </c>
      <c r="D6" s="24">
        <v>2022.0</v>
      </c>
      <c r="E6" s="66">
        <v>9.61582391152E11</v>
      </c>
      <c r="F6" s="42" t="s">
        <v>40</v>
      </c>
      <c r="G6" s="38" t="s">
        <v>57</v>
      </c>
      <c r="H6" s="56" t="s">
        <v>62</v>
      </c>
      <c r="I6" s="24" t="s">
        <v>63</v>
      </c>
      <c r="J6" s="59" t="s">
        <v>52</v>
      </c>
      <c r="K6" s="59"/>
      <c r="L6" s="60" t="s">
        <v>54</v>
      </c>
    </row>
    <row r="7">
      <c r="B7" s="21" t="s">
        <v>64</v>
      </c>
      <c r="C7" s="24" t="s">
        <v>23</v>
      </c>
      <c r="D7" s="24">
        <v>2024.0</v>
      </c>
      <c r="E7" s="38">
        <v>9.6158239166E11</v>
      </c>
      <c r="F7" s="42" t="s">
        <v>40</v>
      </c>
      <c r="G7" s="38" t="s">
        <v>71</v>
      </c>
      <c r="H7" s="56" t="s">
        <v>73</v>
      </c>
      <c r="I7" s="24" t="s">
        <v>51</v>
      </c>
      <c r="J7" s="59" t="s">
        <v>52</v>
      </c>
      <c r="K7" s="59"/>
      <c r="L7" s="60" t="s">
        <v>54</v>
      </c>
    </row>
    <row r="8">
      <c r="B8" s="60" t="s">
        <v>74</v>
      </c>
      <c r="C8" s="56" t="s">
        <v>75</v>
      </c>
      <c r="D8" s="56">
        <v>2012.0</v>
      </c>
      <c r="E8" s="38" t="s">
        <v>76</v>
      </c>
      <c r="F8" s="24" t="s">
        <v>79</v>
      </c>
      <c r="G8" s="38" t="s">
        <v>80</v>
      </c>
      <c r="H8" s="56" t="s">
        <v>86</v>
      </c>
      <c r="I8" s="89" t="s">
        <v>84</v>
      </c>
      <c r="J8" s="59" t="s">
        <v>52</v>
      </c>
      <c r="K8" s="59" t="s">
        <v>88</v>
      </c>
      <c r="L8" s="60" t="s">
        <v>89</v>
      </c>
    </row>
    <row r="9">
      <c r="B9" s="60" t="s">
        <v>90</v>
      </c>
      <c r="C9" s="56" t="s">
        <v>91</v>
      </c>
      <c r="D9" s="56">
        <v>2012.0</v>
      </c>
      <c r="E9" s="38" t="s">
        <v>92</v>
      </c>
      <c r="F9" s="24" t="s">
        <v>97</v>
      </c>
      <c r="G9" s="95" t="s">
        <v>98</v>
      </c>
      <c r="H9" s="56" t="s">
        <v>99</v>
      </c>
      <c r="I9" s="89" t="s">
        <v>84</v>
      </c>
      <c r="J9" s="59" t="s">
        <v>52</v>
      </c>
      <c r="K9" s="59"/>
      <c r="L9" s="56" t="s">
        <v>100</v>
      </c>
    </row>
    <row r="10">
      <c r="B10" s="60" t="s">
        <v>101</v>
      </c>
      <c r="C10" s="56" t="s">
        <v>23</v>
      </c>
      <c r="D10" s="56">
        <v>2020.0</v>
      </c>
      <c r="E10" s="38" t="s">
        <v>102</v>
      </c>
      <c r="F10" s="56" t="s">
        <v>105</v>
      </c>
      <c r="G10" s="102" t="s">
        <v>109</v>
      </c>
      <c r="H10" s="56" t="s">
        <v>111</v>
      </c>
      <c r="I10" s="105" t="s">
        <v>112</v>
      </c>
      <c r="J10" s="59" t="s">
        <v>52</v>
      </c>
      <c r="K10" s="59" t="s">
        <v>114</v>
      </c>
      <c r="L10" s="56" t="s">
        <v>115</v>
      </c>
    </row>
    <row r="11">
      <c r="B11" s="60" t="s">
        <v>117</v>
      </c>
      <c r="C11" s="107" t="s">
        <v>118</v>
      </c>
      <c r="D11" s="107">
        <v>2023.0</v>
      </c>
      <c r="E11" s="112" t="s">
        <v>120</v>
      </c>
      <c r="F11" s="107" t="s">
        <v>126</v>
      </c>
      <c r="G11" s="112" t="s">
        <v>127</v>
      </c>
      <c r="H11" s="107" t="s">
        <v>129</v>
      </c>
      <c r="I11" s="105" t="s">
        <v>84</v>
      </c>
      <c r="J11" s="59" t="s">
        <v>52</v>
      </c>
      <c r="K11" s="59"/>
      <c r="L11" s="60" t="s">
        <v>130</v>
      </c>
    </row>
    <row r="12">
      <c r="B12" s="60" t="s">
        <v>117</v>
      </c>
      <c r="C12" s="107" t="s">
        <v>118</v>
      </c>
      <c r="D12" s="107">
        <v>2023.0</v>
      </c>
      <c r="E12" s="112" t="s">
        <v>131</v>
      </c>
      <c r="F12" s="107" t="s">
        <v>126</v>
      </c>
      <c r="G12" s="112" t="s">
        <v>138</v>
      </c>
      <c r="H12" s="107" t="s">
        <v>139</v>
      </c>
      <c r="I12" s="89" t="s">
        <v>84</v>
      </c>
      <c r="J12" s="59" t="s">
        <v>52</v>
      </c>
      <c r="K12" s="59" t="s">
        <v>140</v>
      </c>
      <c r="L12" s="60" t="s">
        <v>141</v>
      </c>
    </row>
    <row r="13">
      <c r="B13" s="60" t="s">
        <v>117</v>
      </c>
      <c r="C13" s="107" t="s">
        <v>118</v>
      </c>
      <c r="D13" s="107">
        <v>2023.0</v>
      </c>
      <c r="E13" s="112" t="s">
        <v>143</v>
      </c>
      <c r="F13" s="107" t="s">
        <v>126</v>
      </c>
      <c r="G13" s="112" t="s">
        <v>145</v>
      </c>
      <c r="H13" s="107" t="s">
        <v>147</v>
      </c>
      <c r="I13" s="89" t="s">
        <v>84</v>
      </c>
      <c r="J13" s="59" t="s">
        <v>52</v>
      </c>
      <c r="K13" s="59"/>
      <c r="L13" s="60" t="s">
        <v>149</v>
      </c>
    </row>
    <row r="14">
      <c r="B14" s="60" t="s">
        <v>150</v>
      </c>
      <c r="C14" s="56" t="s">
        <v>23</v>
      </c>
      <c r="D14" s="107">
        <v>2022.0</v>
      </c>
      <c r="E14" s="112" t="s">
        <v>152</v>
      </c>
      <c r="F14" s="56" t="s">
        <v>155</v>
      </c>
      <c r="G14" s="112" t="s">
        <v>156</v>
      </c>
      <c r="H14" s="56" t="s">
        <v>161</v>
      </c>
      <c r="I14" s="105" t="s">
        <v>63</v>
      </c>
      <c r="J14" s="59" t="s">
        <v>52</v>
      </c>
      <c r="K14" s="59"/>
      <c r="L14" s="117"/>
    </row>
    <row r="15">
      <c r="B15" s="60" t="s">
        <v>150</v>
      </c>
      <c r="C15" s="56" t="s">
        <v>23</v>
      </c>
      <c r="D15" s="107">
        <v>2024.0</v>
      </c>
      <c r="E15" s="112" t="s">
        <v>169</v>
      </c>
      <c r="F15" s="56" t="s">
        <v>155</v>
      </c>
      <c r="G15" s="112" t="s">
        <v>173</v>
      </c>
      <c r="H15" s="42" t="s">
        <v>177</v>
      </c>
      <c r="I15" s="105" t="s">
        <v>112</v>
      </c>
      <c r="J15" s="59" t="s">
        <v>52</v>
      </c>
      <c r="K15" s="59"/>
      <c r="L15" s="117"/>
    </row>
    <row r="16">
      <c r="B16" s="119" t="s">
        <v>180</v>
      </c>
      <c r="C16" s="120" t="s">
        <v>181</v>
      </c>
      <c r="D16" s="42">
        <v>2025.0</v>
      </c>
      <c r="E16" s="38" t="s">
        <v>182</v>
      </c>
      <c r="F16" s="120" t="s">
        <v>187</v>
      </c>
      <c r="G16" s="95" t="s">
        <v>188</v>
      </c>
      <c r="H16" s="56" t="s">
        <v>189</v>
      </c>
      <c r="I16" s="56" t="s">
        <v>190</v>
      </c>
      <c r="J16" s="59" t="s">
        <v>52</v>
      </c>
      <c r="K16" s="59"/>
      <c r="L16" s="60" t="s">
        <v>191</v>
      </c>
    </row>
    <row r="17">
      <c r="B17" s="60" t="s">
        <v>192</v>
      </c>
      <c r="C17" s="56" t="s">
        <v>193</v>
      </c>
      <c r="D17" s="56">
        <v>2024.0</v>
      </c>
      <c r="E17" s="38" t="s">
        <v>194</v>
      </c>
      <c r="F17" s="56" t="s">
        <v>201</v>
      </c>
      <c r="G17" s="56" t="s">
        <v>203</v>
      </c>
      <c r="H17" s="56" t="s">
        <v>204</v>
      </c>
      <c r="I17" s="89" t="s">
        <v>84</v>
      </c>
      <c r="J17" s="59" t="s">
        <v>52</v>
      </c>
      <c r="K17" s="59" t="s">
        <v>205</v>
      </c>
      <c r="L17" s="60" t="s">
        <v>206</v>
      </c>
    </row>
    <row r="18">
      <c r="B18" s="21" t="s">
        <v>207</v>
      </c>
      <c r="C18" s="24" t="s">
        <v>23</v>
      </c>
      <c r="D18" s="24">
        <v>2020.0</v>
      </c>
      <c r="E18" s="126" t="s">
        <v>209</v>
      </c>
      <c r="F18" s="24" t="s">
        <v>210</v>
      </c>
      <c r="G18" s="128" t="s">
        <v>211</v>
      </c>
      <c r="H18" s="24" t="s">
        <v>212</v>
      </c>
      <c r="I18" s="105" t="s">
        <v>63</v>
      </c>
      <c r="J18" s="59" t="s">
        <v>84</v>
      </c>
      <c r="K18" s="59"/>
      <c r="L18" s="42" t="s">
        <v>213</v>
      </c>
    </row>
    <row r="19">
      <c r="B19" s="21" t="s">
        <v>214</v>
      </c>
      <c r="C19" s="24"/>
      <c r="D19" s="24"/>
      <c r="E19" s="126"/>
      <c r="F19" s="24"/>
      <c r="G19" s="128"/>
      <c r="H19" s="130"/>
      <c r="I19" s="105"/>
      <c r="J19" s="59"/>
      <c r="K19" s="59"/>
      <c r="L19" s="132"/>
    </row>
    <row r="20">
      <c r="B20" s="21"/>
      <c r="C20" s="24"/>
      <c r="D20" s="24"/>
      <c r="E20" s="126"/>
      <c r="F20" s="24"/>
      <c r="G20" s="128"/>
      <c r="H20" s="130"/>
      <c r="I20" s="105"/>
      <c r="J20" s="59"/>
      <c r="K20" s="59"/>
      <c r="L20" s="132"/>
    </row>
    <row r="21">
      <c r="B21" s="21"/>
      <c r="C21" s="24"/>
      <c r="D21" s="24"/>
      <c r="E21" s="126"/>
      <c r="F21" s="24"/>
      <c r="G21" s="128"/>
      <c r="H21" s="130"/>
      <c r="I21" s="105"/>
      <c r="J21" s="59"/>
      <c r="K21" s="59"/>
      <c r="L21" s="132"/>
    </row>
    <row r="22">
      <c r="B22" s="21"/>
      <c r="C22" s="24"/>
      <c r="D22" s="24"/>
      <c r="E22" s="126"/>
      <c r="F22" s="24"/>
      <c r="G22" s="128"/>
      <c r="H22" s="130"/>
      <c r="I22" s="105"/>
      <c r="J22" s="59"/>
      <c r="K22" s="59"/>
      <c r="L22" s="132"/>
    </row>
    <row r="23">
      <c r="B23" s="21"/>
      <c r="C23" s="24"/>
      <c r="D23" s="24"/>
      <c r="E23" s="126"/>
      <c r="F23" s="24"/>
      <c r="G23" s="128"/>
      <c r="H23" s="130"/>
      <c r="I23" s="105"/>
      <c r="J23" s="59"/>
      <c r="K23" s="59"/>
      <c r="L23" s="132"/>
    </row>
    <row r="24">
      <c r="B24" s="21"/>
      <c r="C24" s="24"/>
      <c r="D24" s="24"/>
      <c r="E24" s="135"/>
      <c r="F24" s="24"/>
      <c r="G24" s="128"/>
      <c r="H24" s="130"/>
      <c r="I24" s="105"/>
      <c r="J24" s="59"/>
      <c r="K24" s="59"/>
      <c r="L24" s="132"/>
    </row>
    <row r="25">
      <c r="B25" s="21"/>
      <c r="C25" s="24"/>
      <c r="D25" s="24"/>
      <c r="E25" s="126"/>
      <c r="F25" s="24"/>
      <c r="G25" s="128"/>
      <c r="H25" s="130"/>
      <c r="I25" s="105"/>
      <c r="J25" s="59"/>
      <c r="K25" s="59"/>
      <c r="L25" s="132"/>
    </row>
    <row r="26">
      <c r="B26" s="21"/>
      <c r="C26" s="24"/>
      <c r="D26" s="24"/>
      <c r="E26" s="135"/>
      <c r="F26" s="24"/>
      <c r="G26" s="128"/>
      <c r="H26" s="130"/>
      <c r="I26" s="105"/>
      <c r="J26" s="59"/>
      <c r="K26" s="59"/>
      <c r="L26" s="132"/>
    </row>
    <row r="27">
      <c r="B27" s="21"/>
      <c r="C27" s="24"/>
      <c r="D27" s="24"/>
      <c r="E27" s="135"/>
      <c r="F27" s="24"/>
      <c r="G27" s="128"/>
      <c r="H27" s="130"/>
      <c r="I27" s="105"/>
      <c r="J27" s="59"/>
      <c r="K27" s="59"/>
      <c r="L27" s="132"/>
    </row>
    <row r="28">
      <c r="B28" s="136"/>
      <c r="C28" s="137"/>
      <c r="D28" s="56"/>
      <c r="E28" s="138"/>
      <c r="F28" s="56"/>
      <c r="G28" s="56"/>
      <c r="H28" s="105"/>
      <c r="I28" s="105"/>
      <c r="J28" s="59"/>
      <c r="K28" s="59"/>
      <c r="L28" s="140"/>
    </row>
    <row r="29">
      <c r="B29" s="119"/>
      <c r="C29" s="132"/>
      <c r="D29" s="42"/>
      <c r="E29" s="141"/>
      <c r="F29" s="42"/>
      <c r="G29" s="141"/>
      <c r="H29" s="42"/>
      <c r="I29" s="105"/>
      <c r="J29" s="59"/>
      <c r="K29" s="59"/>
      <c r="L29" s="132"/>
    </row>
    <row r="30">
      <c r="B30" s="119"/>
      <c r="C30" s="132"/>
      <c r="D30" s="42"/>
      <c r="E30" s="141"/>
      <c r="F30" s="42"/>
      <c r="G30" s="42"/>
      <c r="H30" s="42"/>
      <c r="I30" s="105"/>
      <c r="J30" s="59"/>
      <c r="K30" s="59"/>
      <c r="L30" s="132"/>
    </row>
    <row r="31">
      <c r="B31" s="119"/>
      <c r="C31" s="132"/>
      <c r="D31" s="42"/>
      <c r="E31" s="141"/>
      <c r="F31" s="42"/>
      <c r="G31" s="42"/>
      <c r="H31" s="42"/>
      <c r="I31" s="105"/>
      <c r="J31" s="59"/>
      <c r="K31" s="59"/>
      <c r="L31" s="132"/>
    </row>
    <row r="32">
      <c r="B32" s="119"/>
      <c r="C32" s="132"/>
      <c r="D32" s="42"/>
      <c r="E32" s="141"/>
      <c r="F32" s="42"/>
      <c r="G32" s="42"/>
      <c r="H32" s="42"/>
      <c r="I32" s="105"/>
      <c r="J32" s="59"/>
      <c r="K32" s="59"/>
      <c r="L32" s="132"/>
    </row>
    <row r="33">
      <c r="B33" s="142"/>
      <c r="C33" s="144"/>
      <c r="D33" s="146"/>
      <c r="E33" s="147"/>
      <c r="F33" s="42"/>
      <c r="G33" s="42"/>
      <c r="H33" s="132"/>
      <c r="I33" s="105"/>
      <c r="J33" s="59"/>
      <c r="K33" s="59"/>
      <c r="L33" s="132"/>
    </row>
    <row r="34">
      <c r="B34" s="148"/>
      <c r="C34" s="56"/>
      <c r="D34" s="149"/>
      <c r="E34" s="149"/>
      <c r="F34" s="132"/>
      <c r="G34" s="132"/>
      <c r="H34" s="132"/>
      <c r="I34" s="105"/>
      <c r="J34" s="59"/>
      <c r="K34" s="59"/>
      <c r="L34" s="132"/>
    </row>
    <row r="35">
      <c r="B35" s="136"/>
      <c r="C35" s="150"/>
      <c r="D35" s="24"/>
      <c r="E35" s="138"/>
      <c r="F35" s="24"/>
      <c r="G35" s="24"/>
      <c r="H35" s="89"/>
      <c r="I35" s="89"/>
      <c r="J35" s="59"/>
      <c r="K35" s="59"/>
      <c r="L35" s="117"/>
    </row>
    <row r="36">
      <c r="B36" s="151"/>
      <c r="C36" s="152"/>
      <c r="D36" s="146"/>
      <c r="E36" s="147"/>
      <c r="F36" s="42"/>
      <c r="G36" s="42"/>
      <c r="H36" s="120"/>
      <c r="I36" s="42"/>
      <c r="J36" s="59"/>
      <c r="K36" s="59"/>
      <c r="L36" s="132"/>
    </row>
    <row r="37">
      <c r="B37" s="151"/>
      <c r="C37" s="152"/>
      <c r="D37" s="146"/>
      <c r="E37" s="147"/>
      <c r="F37" s="42"/>
      <c r="G37" s="42"/>
      <c r="H37" s="120"/>
      <c r="I37" s="42"/>
      <c r="J37" s="59"/>
      <c r="K37" s="59"/>
      <c r="L37" s="132"/>
    </row>
    <row r="38">
      <c r="B38" s="153"/>
      <c r="C38" s="154"/>
      <c r="D38" s="146"/>
      <c r="E38" s="146"/>
      <c r="F38" s="42"/>
      <c r="G38" s="24"/>
      <c r="H38" s="120"/>
      <c r="I38" s="42"/>
      <c r="J38" s="59"/>
      <c r="K38" s="59"/>
      <c r="L38" s="132"/>
    </row>
    <row r="39">
      <c r="B39" s="151"/>
      <c r="C39" s="152"/>
      <c r="D39" s="155"/>
      <c r="E39" s="146"/>
      <c r="F39" s="42"/>
      <c r="G39" s="24"/>
      <c r="H39" s="42"/>
      <c r="I39" s="42"/>
      <c r="J39" s="59"/>
      <c r="K39" s="59"/>
      <c r="L39" s="132"/>
    </row>
    <row r="40">
      <c r="B40" s="151"/>
      <c r="C40" s="152"/>
      <c r="D40" s="155"/>
      <c r="E40" s="146"/>
      <c r="F40" s="42"/>
      <c r="G40" s="24"/>
      <c r="H40" s="120"/>
      <c r="I40" s="42"/>
      <c r="J40" s="59"/>
      <c r="K40" s="59"/>
      <c r="L40" s="132"/>
    </row>
    <row r="41">
      <c r="B41" s="21"/>
      <c r="C41" s="157"/>
      <c r="D41" s="158"/>
      <c r="E41" s="159"/>
      <c r="F41" s="24"/>
      <c r="G41" s="24"/>
      <c r="H41" s="24"/>
      <c r="I41" s="105"/>
      <c r="J41" s="59"/>
      <c r="K41" s="59"/>
      <c r="L41" s="160"/>
    </row>
    <row r="42">
      <c r="B42" s="21"/>
      <c r="C42" s="157"/>
      <c r="D42" s="158"/>
      <c r="E42" s="159"/>
      <c r="F42" s="24"/>
      <c r="G42" s="24"/>
      <c r="H42" s="42"/>
      <c r="I42" s="24"/>
      <c r="J42" s="59"/>
      <c r="K42" s="59"/>
      <c r="L42" s="160"/>
    </row>
    <row r="43">
      <c r="B43" s="21"/>
      <c r="C43" s="157"/>
      <c r="D43" s="158"/>
      <c r="E43" s="159"/>
      <c r="F43" s="24"/>
      <c r="G43" s="24"/>
      <c r="H43" s="120"/>
      <c r="I43" s="24"/>
      <c r="J43" s="59"/>
      <c r="K43" s="59"/>
      <c r="L43" s="160"/>
    </row>
    <row r="44">
      <c r="B44" s="21"/>
      <c r="C44" s="157"/>
      <c r="D44" s="158"/>
      <c r="E44" s="161"/>
      <c r="F44" s="24"/>
      <c r="G44" s="24"/>
      <c r="H44" s="24"/>
      <c r="I44" s="24"/>
      <c r="J44" s="59"/>
      <c r="K44" s="59"/>
      <c r="L44" s="160"/>
    </row>
    <row r="45">
      <c r="B45" s="21"/>
      <c r="C45" s="157"/>
      <c r="D45" s="158"/>
      <c r="E45" s="162"/>
      <c r="F45" s="24"/>
      <c r="G45" s="24"/>
      <c r="H45" s="24"/>
      <c r="I45" s="24"/>
      <c r="J45" s="59"/>
      <c r="K45" s="59"/>
      <c r="L45" s="160"/>
    </row>
    <row r="46">
      <c r="B46" s="136"/>
      <c r="C46" s="163"/>
      <c r="D46" s="161"/>
      <c r="E46" s="161"/>
      <c r="F46" s="130"/>
      <c r="G46" s="24"/>
      <c r="H46" s="42"/>
      <c r="I46" s="24"/>
      <c r="J46" s="59"/>
      <c r="K46" s="59"/>
      <c r="L46" s="160"/>
    </row>
    <row r="47">
      <c r="B47" s="21"/>
      <c r="C47" s="157"/>
      <c r="D47" s="161"/>
      <c r="E47" s="42"/>
      <c r="F47" s="130"/>
      <c r="G47" s="24"/>
      <c r="H47" s="42"/>
      <c r="I47" s="24"/>
      <c r="J47" s="59"/>
      <c r="K47" s="59"/>
      <c r="L47" s="160"/>
    </row>
  </sheetData>
  <hyperlinks>
    <hyperlink r:id="rId1" ref="E5"/>
    <hyperlink r:id="rId2" ref="G5"/>
    <hyperlink r:id="rId3" ref="E6"/>
    <hyperlink r:id="rId4" ref="G6"/>
    <hyperlink r:id="rId5" ref="E7"/>
    <hyperlink r:id="rId6" ref="G7"/>
    <hyperlink r:id="rId7" ref="E8"/>
    <hyperlink r:id="rId8" ref="G8"/>
    <hyperlink r:id="rId9" ref="E9"/>
    <hyperlink r:id="rId10" ref="E10"/>
    <hyperlink r:id="rId11" ref="E11"/>
    <hyperlink r:id="rId12" ref="G11"/>
    <hyperlink r:id="rId13" ref="E12"/>
    <hyperlink r:id="rId14" ref="G12"/>
    <hyperlink r:id="rId15" ref="E13"/>
    <hyperlink r:id="rId16" ref="G13"/>
    <hyperlink r:id="rId17" ref="E14"/>
    <hyperlink r:id="rId18" ref="G14"/>
    <hyperlink r:id="rId19" ref="E15"/>
    <hyperlink r:id="rId20" ref="G15"/>
    <hyperlink r:id="rId21" ref="E16"/>
    <hyperlink r:id="rId22" ref="E17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6.0"/>
    <col customWidth="1" hidden="1" min="2" max="2" width="48.57"/>
    <col customWidth="1" min="3" max="3" width="48.57"/>
    <col customWidth="1" min="4" max="4" width="18.29"/>
    <col customWidth="1" min="5" max="5" width="32.29"/>
    <col customWidth="1" min="6" max="6" width="15.86"/>
    <col customWidth="1" min="7" max="12" width="9.43"/>
    <col customWidth="1" min="13" max="14" width="14.71"/>
  </cols>
  <sheetData>
    <row r="1">
      <c r="A1" s="2"/>
      <c r="B1" s="6"/>
      <c r="C1" s="6"/>
      <c r="D1" s="6"/>
      <c r="E1" s="6"/>
      <c r="F1" s="6"/>
      <c r="G1" s="6"/>
      <c r="H1" s="10"/>
      <c r="I1" s="6"/>
      <c r="J1" s="6"/>
      <c r="K1" s="6"/>
      <c r="L1" s="6"/>
      <c r="M1" s="6"/>
      <c r="N1" s="192"/>
    </row>
    <row r="2" ht="51.75" customHeight="1">
      <c r="A2" s="23" t="s">
        <v>21</v>
      </c>
      <c r="N2" s="193"/>
    </row>
    <row r="3">
      <c r="A3" s="1"/>
      <c r="D3" s="1"/>
      <c r="E3" s="1"/>
      <c r="F3" s="1"/>
      <c r="G3" s="31"/>
      <c r="H3" s="31"/>
      <c r="I3" s="34"/>
      <c r="J3" s="34"/>
      <c r="K3" s="1"/>
      <c r="L3" s="1"/>
      <c r="M3" s="1"/>
      <c r="N3" s="189"/>
    </row>
    <row r="4" ht="24.75" customHeight="1">
      <c r="A4" s="12" t="s">
        <v>8</v>
      </c>
      <c r="B4" s="12"/>
      <c r="C4" s="12" t="s">
        <v>13</v>
      </c>
      <c r="D4" s="16" t="s">
        <v>4</v>
      </c>
      <c r="E4" s="194" t="s">
        <v>302</v>
      </c>
      <c r="F4" s="12" t="s">
        <v>5</v>
      </c>
      <c r="G4" s="16" t="s">
        <v>307</v>
      </c>
      <c r="H4" s="16" t="s">
        <v>308</v>
      </c>
      <c r="I4" s="16" t="s">
        <v>309</v>
      </c>
      <c r="J4" s="16" t="s">
        <v>310</v>
      </c>
      <c r="K4" s="16" t="s">
        <v>312</v>
      </c>
      <c r="L4" s="16" t="s">
        <v>313</v>
      </c>
      <c r="M4" s="16" t="s">
        <v>314</v>
      </c>
      <c r="N4" s="124" t="s">
        <v>18</v>
      </c>
    </row>
    <row r="5" ht="21.0" customHeight="1">
      <c r="A5" s="49" t="s">
        <v>46</v>
      </c>
      <c r="B5" s="50" t="s">
        <v>48</v>
      </c>
      <c r="C5" s="52" t="s">
        <v>49</v>
      </c>
      <c r="D5" s="57"/>
      <c r="E5" s="57"/>
      <c r="F5" s="57"/>
      <c r="G5" s="57"/>
      <c r="H5" s="57"/>
      <c r="I5" s="57"/>
      <c r="J5" s="57"/>
      <c r="K5" s="62"/>
      <c r="L5" s="62"/>
      <c r="M5" s="62"/>
      <c r="N5" s="195"/>
    </row>
    <row r="6">
      <c r="A6" s="33">
        <v>1.0</v>
      </c>
      <c r="B6" s="35" t="s">
        <v>58</v>
      </c>
      <c r="C6" s="35" t="s">
        <v>29</v>
      </c>
      <c r="D6" s="73" t="s">
        <v>23</v>
      </c>
      <c r="E6" s="196">
        <v>9.61582391008E11</v>
      </c>
      <c r="F6" s="98">
        <v>2020.0</v>
      </c>
      <c r="G6" s="79" t="b">
        <v>0</v>
      </c>
      <c r="H6" s="80" t="b">
        <v>0</v>
      </c>
      <c r="I6" s="197" t="b">
        <v>0</v>
      </c>
      <c r="J6" s="45" t="b">
        <v>0</v>
      </c>
      <c r="K6" s="47" t="b">
        <v>0</v>
      </c>
      <c r="L6" s="47" t="b">
        <v>0</v>
      </c>
      <c r="M6" s="87" t="b">
        <v>0</v>
      </c>
      <c r="N6" s="47"/>
    </row>
    <row r="7">
      <c r="A7" s="33">
        <v>2.0</v>
      </c>
      <c r="B7" s="35" t="s">
        <v>58</v>
      </c>
      <c r="C7" s="35" t="s">
        <v>103</v>
      </c>
      <c r="D7" s="73" t="s">
        <v>23</v>
      </c>
      <c r="E7" s="196">
        <v>9.61582391036E11</v>
      </c>
      <c r="F7" s="98">
        <v>2020.0</v>
      </c>
      <c r="G7" s="79" t="b">
        <v>0</v>
      </c>
      <c r="H7" s="80" t="b">
        <v>0</v>
      </c>
      <c r="I7" s="197" t="b">
        <v>0</v>
      </c>
      <c r="J7" s="94" t="b">
        <v>0</v>
      </c>
      <c r="K7" s="87" t="b">
        <v>0</v>
      </c>
      <c r="L7" s="87" t="b">
        <v>0</v>
      </c>
      <c r="M7" s="87" t="b">
        <v>0</v>
      </c>
      <c r="N7" s="47"/>
    </row>
    <row r="8">
      <c r="A8" s="33">
        <v>3.0</v>
      </c>
      <c r="B8" s="35" t="s">
        <v>58</v>
      </c>
      <c r="C8" s="35" t="s">
        <v>53</v>
      </c>
      <c r="D8" s="73" t="s">
        <v>23</v>
      </c>
      <c r="E8" s="196">
        <v>9.61582391145E11</v>
      </c>
      <c r="F8" s="98">
        <v>2021.0</v>
      </c>
      <c r="G8" s="79" t="b">
        <v>0</v>
      </c>
      <c r="H8" s="80" t="b">
        <v>0</v>
      </c>
      <c r="I8" s="85" t="b">
        <v>0</v>
      </c>
      <c r="J8" s="45" t="b">
        <v>0</v>
      </c>
      <c r="K8" s="47" t="b">
        <v>0</v>
      </c>
      <c r="L8" s="47" t="b">
        <v>0</v>
      </c>
      <c r="M8" s="87" t="b">
        <v>0</v>
      </c>
      <c r="N8" s="47"/>
    </row>
    <row r="9" ht="13.5" customHeight="1">
      <c r="A9" s="33">
        <v>4.0</v>
      </c>
      <c r="B9" s="35" t="s">
        <v>58</v>
      </c>
      <c r="C9" s="35" t="s">
        <v>103</v>
      </c>
      <c r="D9" s="73" t="s">
        <v>23</v>
      </c>
      <c r="E9" s="198">
        <v>9.61884301945E11</v>
      </c>
      <c r="F9" s="73">
        <v>2022.0</v>
      </c>
      <c r="G9" s="121" t="b">
        <v>0</v>
      </c>
      <c r="H9" s="80" t="b">
        <v>0</v>
      </c>
      <c r="I9" s="197" t="b">
        <v>0</v>
      </c>
      <c r="J9" s="94" t="b">
        <v>0</v>
      </c>
      <c r="K9" s="87" t="b">
        <v>0</v>
      </c>
      <c r="L9" s="47" t="b">
        <v>0</v>
      </c>
      <c r="M9" s="87" t="b">
        <v>0</v>
      </c>
      <c r="N9" s="47"/>
    </row>
    <row r="10" ht="13.5" customHeight="1">
      <c r="A10" s="33">
        <v>5.0</v>
      </c>
      <c r="B10" s="35" t="s">
        <v>58</v>
      </c>
      <c r="C10" s="35" t="s">
        <v>20</v>
      </c>
      <c r="D10" s="73" t="s">
        <v>23</v>
      </c>
      <c r="E10" s="198">
        <v>9.6188430206E11</v>
      </c>
      <c r="F10" s="73">
        <v>2022.0</v>
      </c>
      <c r="G10" s="121" t="b">
        <v>0</v>
      </c>
      <c r="H10" s="80" t="b">
        <v>0</v>
      </c>
      <c r="I10" s="197" t="b">
        <v>0</v>
      </c>
      <c r="J10" s="45" t="b">
        <v>0</v>
      </c>
      <c r="K10" s="145" t="b">
        <v>0</v>
      </c>
      <c r="L10" s="47" t="b">
        <v>0</v>
      </c>
      <c r="M10" s="87" t="b">
        <v>0</v>
      </c>
      <c r="N10" s="47"/>
    </row>
    <row r="11" ht="16.5" customHeight="1">
      <c r="A11" s="33">
        <v>6.0</v>
      </c>
      <c r="B11" s="35" t="s">
        <v>58</v>
      </c>
      <c r="C11" s="35" t="s">
        <v>60</v>
      </c>
      <c r="D11" s="73" t="s">
        <v>23</v>
      </c>
      <c r="E11" s="196">
        <v>9.61884301016E11</v>
      </c>
      <c r="F11" s="73">
        <v>2022.0</v>
      </c>
      <c r="G11" s="79" t="b">
        <v>0</v>
      </c>
      <c r="H11" s="80" t="b">
        <v>0</v>
      </c>
      <c r="I11" s="85" t="b">
        <v>0</v>
      </c>
      <c r="J11" s="45" t="b">
        <v>0</v>
      </c>
      <c r="K11" s="47" t="b">
        <v>0</v>
      </c>
      <c r="L11" s="47" t="b">
        <v>0</v>
      </c>
      <c r="M11" s="87" t="b">
        <v>0</v>
      </c>
      <c r="N11" s="47"/>
    </row>
    <row r="12" ht="18.0" customHeight="1">
      <c r="A12" s="164">
        <v>7.0</v>
      </c>
      <c r="B12" s="35" t="s">
        <v>58</v>
      </c>
      <c r="C12" s="202" t="s">
        <v>262</v>
      </c>
      <c r="D12" s="73" t="s">
        <v>23</v>
      </c>
      <c r="E12" s="203">
        <v>9.61884301614E11</v>
      </c>
      <c r="F12" s="167">
        <v>2022.0</v>
      </c>
      <c r="G12" s="168" t="b">
        <v>0</v>
      </c>
      <c r="H12" s="80" t="b">
        <v>0</v>
      </c>
      <c r="I12" s="204" t="b">
        <v>0</v>
      </c>
      <c r="J12" s="171" t="b">
        <v>0</v>
      </c>
      <c r="K12" s="87" t="b">
        <v>0</v>
      </c>
      <c r="L12" s="47" t="b">
        <v>0</v>
      </c>
      <c r="M12" s="172" t="b">
        <v>0</v>
      </c>
      <c r="N12" s="182"/>
    </row>
    <row r="13">
      <c r="A13" s="33">
        <v>8.0</v>
      </c>
      <c r="B13" s="35" t="s">
        <v>58</v>
      </c>
      <c r="C13" s="35" t="s">
        <v>208</v>
      </c>
      <c r="D13" s="73" t="s">
        <v>23</v>
      </c>
      <c r="E13" s="203">
        <v>9.61582391152E11</v>
      </c>
      <c r="F13" s="73">
        <v>2022.0</v>
      </c>
      <c r="G13" s="168" t="b">
        <v>0</v>
      </c>
      <c r="H13" s="80" t="b">
        <v>0</v>
      </c>
      <c r="I13" s="85" t="b">
        <v>0</v>
      </c>
      <c r="J13" s="94" t="b">
        <v>0</v>
      </c>
      <c r="K13" s="145" t="b">
        <v>0</v>
      </c>
      <c r="L13" s="47" t="b">
        <v>0</v>
      </c>
      <c r="M13" s="87" t="b">
        <v>0</v>
      </c>
      <c r="N13" s="47"/>
    </row>
    <row r="14">
      <c r="A14" s="33">
        <v>9.0</v>
      </c>
      <c r="B14" s="35" t="s">
        <v>58</v>
      </c>
      <c r="C14" s="206" t="s">
        <v>287</v>
      </c>
      <c r="D14" s="73" t="s">
        <v>118</v>
      </c>
      <c r="E14" s="198" t="s">
        <v>288</v>
      </c>
      <c r="F14" s="73">
        <v>2022.0</v>
      </c>
      <c r="G14" s="121" t="b">
        <v>0</v>
      </c>
      <c r="H14" s="80" t="b">
        <v>0</v>
      </c>
      <c r="I14" s="85" t="b">
        <v>0</v>
      </c>
      <c r="J14" s="186" t="b">
        <v>0</v>
      </c>
      <c r="K14" s="87" t="b">
        <v>0</v>
      </c>
      <c r="L14" s="87" t="b">
        <v>0</v>
      </c>
      <c r="M14" s="87" t="b">
        <v>0</v>
      </c>
      <c r="N14" s="47"/>
    </row>
    <row r="15" ht="17.25" customHeight="1">
      <c r="A15" s="33">
        <v>10.0</v>
      </c>
      <c r="B15" s="35" t="s">
        <v>58</v>
      </c>
      <c r="C15" s="35" t="s">
        <v>53</v>
      </c>
      <c r="D15" s="73" t="s">
        <v>23</v>
      </c>
      <c r="E15" s="198">
        <v>9.61582391103E11</v>
      </c>
      <c r="F15" s="73">
        <v>2022.0</v>
      </c>
      <c r="G15" s="121" t="b">
        <v>0</v>
      </c>
      <c r="H15" s="80" t="b">
        <v>0</v>
      </c>
      <c r="I15" s="197" t="b">
        <v>0</v>
      </c>
      <c r="J15" s="45" t="b">
        <v>0</v>
      </c>
      <c r="K15" s="47" t="b">
        <v>0</v>
      </c>
      <c r="L15" s="47" t="b">
        <v>0</v>
      </c>
      <c r="M15" s="87" t="b">
        <v>0</v>
      </c>
      <c r="N15" s="47"/>
    </row>
    <row r="16" ht="17.25" customHeight="1">
      <c r="A16" s="33">
        <v>11.0</v>
      </c>
      <c r="B16" s="35" t="s">
        <v>58</v>
      </c>
      <c r="C16" s="35" t="s">
        <v>53</v>
      </c>
      <c r="D16" s="73" t="s">
        <v>23</v>
      </c>
      <c r="E16" s="198">
        <v>9.6158239166E11</v>
      </c>
      <c r="F16" s="73">
        <v>2024.0</v>
      </c>
      <c r="G16" s="121" t="b">
        <v>0</v>
      </c>
      <c r="H16" s="80" t="b">
        <v>0</v>
      </c>
      <c r="I16" s="197" t="b">
        <v>0</v>
      </c>
      <c r="J16" s="45" t="b">
        <v>0</v>
      </c>
      <c r="K16" s="145" t="b">
        <v>0</v>
      </c>
      <c r="L16" s="47" t="b">
        <v>0</v>
      </c>
      <c r="M16" s="87" t="b">
        <v>0</v>
      </c>
      <c r="N16" s="47"/>
    </row>
    <row r="17" ht="17.25" customHeight="1">
      <c r="A17" s="33">
        <v>12.0</v>
      </c>
      <c r="B17" s="35" t="s">
        <v>58</v>
      </c>
      <c r="C17" s="35" t="s">
        <v>53</v>
      </c>
      <c r="D17" s="73" t="s">
        <v>23</v>
      </c>
      <c r="E17" s="198">
        <v>9.61582391661E11</v>
      </c>
      <c r="F17" s="73">
        <v>2024.0</v>
      </c>
      <c r="G17" s="121" t="b">
        <v>0</v>
      </c>
      <c r="H17" s="80" t="b">
        <v>0</v>
      </c>
      <c r="I17" s="197" t="b">
        <v>0</v>
      </c>
      <c r="J17" s="94" t="b">
        <v>0</v>
      </c>
      <c r="K17" s="87" t="b">
        <v>0</v>
      </c>
      <c r="L17" s="47" t="b">
        <v>0</v>
      </c>
      <c r="M17" s="87" t="b">
        <v>0</v>
      </c>
      <c r="N17" s="47"/>
    </row>
    <row r="18">
      <c r="A18" s="33">
        <v>13.0</v>
      </c>
      <c r="B18" s="35" t="s">
        <v>58</v>
      </c>
      <c r="C18" s="35" t="s">
        <v>311</v>
      </c>
      <c r="D18" s="73" t="s">
        <v>23</v>
      </c>
      <c r="E18" s="198">
        <v>9.61582391717E11</v>
      </c>
      <c r="F18" s="73">
        <v>2024.0</v>
      </c>
      <c r="G18" s="121" t="b">
        <v>0</v>
      </c>
      <c r="H18" s="80" t="b">
        <v>0</v>
      </c>
      <c r="I18" s="139" t="b">
        <v>0</v>
      </c>
      <c r="J18" s="94" t="b">
        <v>0</v>
      </c>
      <c r="K18" s="87" t="b">
        <v>0</v>
      </c>
      <c r="L18" s="87" t="b">
        <v>0</v>
      </c>
      <c r="M18" s="87" t="b">
        <v>0</v>
      </c>
      <c r="N18" s="47"/>
    </row>
    <row r="19" ht="17.25" customHeight="1">
      <c r="A19" s="33">
        <v>14.0</v>
      </c>
      <c r="B19" s="35" t="s">
        <v>58</v>
      </c>
      <c r="C19" s="35" t="s">
        <v>311</v>
      </c>
      <c r="D19" s="73" t="s">
        <v>23</v>
      </c>
      <c r="E19" s="198">
        <v>9.61582391718E11</v>
      </c>
      <c r="F19" s="73">
        <v>2024.0</v>
      </c>
      <c r="G19" s="121" t="b">
        <v>0</v>
      </c>
      <c r="H19" s="80" t="b">
        <v>0</v>
      </c>
      <c r="I19" s="139" t="b">
        <v>0</v>
      </c>
      <c r="J19" s="94" t="b">
        <v>0</v>
      </c>
      <c r="K19" s="87" t="b">
        <v>0</v>
      </c>
      <c r="L19" s="87" t="b">
        <v>0</v>
      </c>
      <c r="M19" s="87" t="b">
        <v>0</v>
      </c>
      <c r="N19" s="47"/>
    </row>
    <row r="20" ht="17.25" customHeight="1">
      <c r="A20" s="33">
        <v>15.0</v>
      </c>
      <c r="B20" s="35" t="s">
        <v>58</v>
      </c>
      <c r="C20" s="35" t="s">
        <v>29</v>
      </c>
      <c r="D20" s="73" t="s">
        <v>23</v>
      </c>
      <c r="E20" s="198">
        <v>9.61582391716E11</v>
      </c>
      <c r="F20" s="73">
        <v>2024.0</v>
      </c>
      <c r="G20" s="139" t="b">
        <v>0</v>
      </c>
      <c r="H20" s="80" t="b">
        <v>0</v>
      </c>
      <c r="I20" s="139" t="b">
        <v>0</v>
      </c>
      <c r="J20" s="94" t="b">
        <v>0</v>
      </c>
      <c r="K20" s="87" t="b">
        <v>0</v>
      </c>
      <c r="L20" s="87" t="b">
        <v>0</v>
      </c>
      <c r="M20" s="87" t="b">
        <v>0</v>
      </c>
      <c r="N20" s="47"/>
    </row>
    <row r="21">
      <c r="A21" s="174">
        <v>16.0</v>
      </c>
      <c r="B21" s="35" t="s">
        <v>58</v>
      </c>
      <c r="C21" s="211" t="s">
        <v>324</v>
      </c>
      <c r="D21" s="73" t="s">
        <v>118</v>
      </c>
      <c r="E21" s="212" t="s">
        <v>325</v>
      </c>
      <c r="F21" s="167">
        <v>2025.0</v>
      </c>
      <c r="G21" s="213" t="b">
        <v>0</v>
      </c>
      <c r="H21" s="80" t="b">
        <v>0</v>
      </c>
      <c r="I21" s="139" t="b">
        <v>0</v>
      </c>
      <c r="J21" s="208" t="b">
        <v>0</v>
      </c>
      <c r="K21" s="87" t="b">
        <v>0</v>
      </c>
      <c r="L21" s="87" t="b">
        <v>0</v>
      </c>
      <c r="M21" s="87" t="b">
        <v>0</v>
      </c>
      <c r="N21" s="47"/>
    </row>
    <row r="22">
      <c r="A22" s="174">
        <v>17.0</v>
      </c>
      <c r="B22" s="35" t="s">
        <v>58</v>
      </c>
      <c r="C22" s="211" t="s">
        <v>324</v>
      </c>
      <c r="D22" s="167" t="s">
        <v>118</v>
      </c>
      <c r="E22" s="212" t="s">
        <v>329</v>
      </c>
      <c r="F22" s="167">
        <v>2025.0</v>
      </c>
      <c r="G22" s="214" t="b">
        <v>0</v>
      </c>
      <c r="H22" s="80" t="b">
        <v>0</v>
      </c>
      <c r="I22" s="139" t="b">
        <v>0</v>
      </c>
      <c r="J22" s="208" t="b">
        <v>0</v>
      </c>
      <c r="K22" s="87" t="b">
        <v>0</v>
      </c>
      <c r="L22" s="87" t="b">
        <v>0</v>
      </c>
      <c r="M22" s="87" t="b">
        <v>0</v>
      </c>
      <c r="N22" s="47"/>
    </row>
    <row r="23">
      <c r="A23" s="174">
        <v>18.0</v>
      </c>
      <c r="B23" s="35" t="s">
        <v>58</v>
      </c>
      <c r="C23" s="211" t="s">
        <v>332</v>
      </c>
      <c r="D23" s="167" t="s">
        <v>333</v>
      </c>
      <c r="E23" s="212" t="s">
        <v>334</v>
      </c>
      <c r="F23" s="167">
        <v>2025.0</v>
      </c>
      <c r="G23" s="214" t="b">
        <v>0</v>
      </c>
      <c r="H23" s="80" t="b">
        <v>0</v>
      </c>
      <c r="I23" s="139" t="b">
        <v>0</v>
      </c>
      <c r="J23" s="217" t="b">
        <v>0</v>
      </c>
      <c r="K23" s="87" t="b">
        <v>0</v>
      </c>
      <c r="L23" s="87" t="b">
        <v>0</v>
      </c>
      <c r="M23" s="87" t="b">
        <v>0</v>
      </c>
      <c r="N23" s="47"/>
    </row>
    <row r="24">
      <c r="A24" s="174">
        <v>19.0</v>
      </c>
      <c r="B24" s="35" t="s">
        <v>58</v>
      </c>
      <c r="C24" s="221" t="s">
        <v>341</v>
      </c>
      <c r="D24" s="216" t="s">
        <v>342</v>
      </c>
      <c r="E24" s="212" t="s">
        <v>343</v>
      </c>
      <c r="F24" s="167">
        <v>2026.0</v>
      </c>
      <c r="G24" s="213" t="b">
        <v>0</v>
      </c>
      <c r="H24" s="80" t="b">
        <v>0</v>
      </c>
      <c r="I24" s="220" t="b">
        <v>0</v>
      </c>
      <c r="J24" s="186" t="b">
        <v>0</v>
      </c>
      <c r="K24" s="87" t="b">
        <v>0</v>
      </c>
      <c r="L24" s="87" t="b">
        <v>0</v>
      </c>
      <c r="M24" s="87" t="b">
        <v>0</v>
      </c>
      <c r="N24" s="47"/>
    </row>
    <row r="25">
      <c r="A25" s="174">
        <v>20.0</v>
      </c>
      <c r="B25" s="35" t="s">
        <v>58</v>
      </c>
      <c r="C25" s="221" t="s">
        <v>349</v>
      </c>
      <c r="D25" s="167" t="s">
        <v>342</v>
      </c>
      <c r="E25" s="212" t="s">
        <v>350</v>
      </c>
      <c r="F25" s="223">
        <v>2026.0</v>
      </c>
      <c r="G25" s="214" t="b">
        <v>0</v>
      </c>
      <c r="H25" s="80" t="b">
        <v>0</v>
      </c>
      <c r="I25" s="220" t="b">
        <v>0</v>
      </c>
      <c r="J25" s="186" t="b">
        <v>0</v>
      </c>
      <c r="K25" s="87" t="b">
        <v>0</v>
      </c>
      <c r="L25" s="87" t="b">
        <v>0</v>
      </c>
      <c r="M25" s="87" t="b">
        <v>0</v>
      </c>
      <c r="N25" s="47"/>
    </row>
    <row r="26">
      <c r="A26" s="195" t="s">
        <v>355</v>
      </c>
      <c r="B26" s="224"/>
      <c r="C26" s="224" t="s">
        <v>256</v>
      </c>
      <c r="D26" s="225"/>
      <c r="E26" s="57"/>
      <c r="F26" s="225"/>
      <c r="G26" s="225"/>
      <c r="H26" s="226"/>
      <c r="I26" s="227"/>
      <c r="J26" s="227"/>
      <c r="K26" s="228"/>
      <c r="L26" s="228"/>
      <c r="M26" s="228"/>
      <c r="N26" s="228"/>
    </row>
    <row r="27">
      <c r="A27" s="98">
        <v>1.0</v>
      </c>
      <c r="B27" s="218" t="s">
        <v>256</v>
      </c>
      <c r="C27" s="218" t="s">
        <v>359</v>
      </c>
      <c r="D27" s="73" t="s">
        <v>118</v>
      </c>
      <c r="E27" s="198" t="s">
        <v>360</v>
      </c>
      <c r="F27" s="73">
        <v>2013.0</v>
      </c>
      <c r="G27" s="214" t="b">
        <v>0</v>
      </c>
      <c r="H27" s="80" t="b">
        <v>0</v>
      </c>
      <c r="I27" s="220" t="b">
        <v>0</v>
      </c>
      <c r="J27" s="186" t="b">
        <v>0</v>
      </c>
      <c r="K27" s="87" t="b">
        <v>0</v>
      </c>
      <c r="L27" s="87" t="b">
        <v>0</v>
      </c>
      <c r="M27" s="87" t="b">
        <v>0</v>
      </c>
      <c r="N27" s="47"/>
    </row>
    <row r="28">
      <c r="A28" s="73">
        <v>2.0</v>
      </c>
      <c r="B28" s="218" t="s">
        <v>256</v>
      </c>
      <c r="C28" s="218" t="s">
        <v>362</v>
      </c>
      <c r="D28" s="73" t="s">
        <v>23</v>
      </c>
      <c r="E28" s="198">
        <v>2066.0</v>
      </c>
      <c r="F28" s="73">
        <v>2024.0</v>
      </c>
      <c r="G28" s="214" t="b">
        <v>0</v>
      </c>
      <c r="H28" s="80" t="b">
        <v>0</v>
      </c>
      <c r="I28" s="220" t="b">
        <v>0</v>
      </c>
      <c r="J28" s="186" t="b">
        <v>0</v>
      </c>
      <c r="K28" s="87" t="b">
        <v>0</v>
      </c>
      <c r="L28" s="87" t="b">
        <v>0</v>
      </c>
      <c r="M28" s="87" t="b">
        <v>0</v>
      </c>
      <c r="N28" s="47"/>
    </row>
    <row r="29">
      <c r="A29" s="73">
        <v>3.0</v>
      </c>
      <c r="B29" s="218" t="s">
        <v>256</v>
      </c>
      <c r="C29" s="218" t="s">
        <v>362</v>
      </c>
      <c r="D29" s="73" t="s">
        <v>23</v>
      </c>
      <c r="E29" s="198">
        <v>1372.0</v>
      </c>
      <c r="F29" s="73">
        <v>2019.0</v>
      </c>
      <c r="G29" s="214" t="b">
        <v>0</v>
      </c>
      <c r="H29" s="80" t="b">
        <v>0</v>
      </c>
      <c r="I29" s="220" t="b">
        <v>0</v>
      </c>
      <c r="J29" s="186" t="b">
        <v>0</v>
      </c>
      <c r="K29" s="87" t="b">
        <v>0</v>
      </c>
      <c r="L29" s="87" t="b">
        <v>0</v>
      </c>
      <c r="M29" s="87" t="b">
        <v>0</v>
      </c>
      <c r="N29" s="47"/>
    </row>
    <row r="30">
      <c r="A30" s="73">
        <v>4.0</v>
      </c>
      <c r="B30" s="218" t="s">
        <v>256</v>
      </c>
      <c r="C30" s="218" t="s">
        <v>362</v>
      </c>
      <c r="D30" s="73" t="s">
        <v>23</v>
      </c>
      <c r="E30" s="198">
        <v>2259.0</v>
      </c>
      <c r="F30" s="73">
        <v>2025.0</v>
      </c>
      <c r="G30" s="214" t="b">
        <v>0</v>
      </c>
      <c r="H30" s="80" t="b">
        <v>0</v>
      </c>
      <c r="I30" s="220" t="b">
        <v>0</v>
      </c>
      <c r="J30" s="186" t="b">
        <v>0</v>
      </c>
      <c r="K30" s="87" t="b">
        <v>0</v>
      </c>
      <c r="L30" s="87" t="b">
        <v>0</v>
      </c>
      <c r="M30" s="87" t="b">
        <v>0</v>
      </c>
      <c r="N30" s="47"/>
    </row>
    <row r="31">
      <c r="A31" s="73">
        <v>5.0</v>
      </c>
      <c r="B31" s="218" t="s">
        <v>256</v>
      </c>
      <c r="C31" s="218" t="s">
        <v>366</v>
      </c>
      <c r="D31" s="73" t="s">
        <v>367</v>
      </c>
      <c r="E31" s="232" t="s">
        <v>368</v>
      </c>
      <c r="F31" s="73">
        <v>2024.0</v>
      </c>
      <c r="G31" s="214" t="b">
        <v>0</v>
      </c>
      <c r="H31" s="80" t="b">
        <v>0</v>
      </c>
      <c r="I31" s="220" t="b">
        <v>0</v>
      </c>
      <c r="J31" s="186" t="b">
        <v>0</v>
      </c>
      <c r="K31" s="87" t="b">
        <v>0</v>
      </c>
      <c r="L31" s="87" t="b">
        <v>0</v>
      </c>
      <c r="M31" s="87" t="b">
        <v>0</v>
      </c>
      <c r="N31" s="47"/>
    </row>
    <row r="32">
      <c r="A32" s="73">
        <v>6.0</v>
      </c>
      <c r="B32" s="218" t="s">
        <v>256</v>
      </c>
      <c r="C32" s="218" t="s">
        <v>362</v>
      </c>
      <c r="D32" s="73" t="s">
        <v>23</v>
      </c>
      <c r="E32" s="198">
        <v>1319.0</v>
      </c>
      <c r="F32" s="73">
        <v>2026.0</v>
      </c>
      <c r="G32" s="214" t="b">
        <v>0</v>
      </c>
      <c r="H32" s="80" t="b">
        <v>0</v>
      </c>
      <c r="I32" s="220" t="b">
        <v>0</v>
      </c>
      <c r="J32" s="186" t="b">
        <v>0</v>
      </c>
      <c r="K32" s="87" t="b">
        <v>0</v>
      </c>
      <c r="L32" s="87" t="b">
        <v>0</v>
      </c>
      <c r="M32" s="87" t="b">
        <v>0</v>
      </c>
      <c r="N32" s="47"/>
    </row>
    <row r="33">
      <c r="A33" s="73">
        <v>7.0</v>
      </c>
      <c r="B33" s="233"/>
      <c r="C33" s="218" t="s">
        <v>362</v>
      </c>
      <c r="D33" s="234"/>
      <c r="E33" s="198"/>
      <c r="F33" s="73"/>
      <c r="G33" s="214" t="b">
        <v>0</v>
      </c>
      <c r="H33" s="80" t="b">
        <v>0</v>
      </c>
      <c r="I33" s="220" t="b">
        <v>0</v>
      </c>
      <c r="J33" s="186" t="b">
        <v>0</v>
      </c>
      <c r="K33" s="87" t="b">
        <v>0</v>
      </c>
      <c r="L33" s="87" t="b">
        <v>0</v>
      </c>
      <c r="M33" s="87" t="b">
        <v>0</v>
      </c>
      <c r="N33" s="47"/>
    </row>
    <row r="34">
      <c r="A34" s="73">
        <v>8.0</v>
      </c>
      <c r="B34" s="233"/>
      <c r="C34" s="218" t="s">
        <v>362</v>
      </c>
      <c r="D34" s="234"/>
      <c r="E34" s="198"/>
      <c r="F34" s="73"/>
      <c r="G34" s="214" t="b">
        <v>0</v>
      </c>
      <c r="H34" s="80" t="b">
        <v>0</v>
      </c>
      <c r="I34" s="220" t="b">
        <v>0</v>
      </c>
      <c r="J34" s="186" t="b">
        <v>0</v>
      </c>
      <c r="K34" s="87" t="b">
        <v>0</v>
      </c>
      <c r="L34" s="87" t="b">
        <v>0</v>
      </c>
      <c r="M34" s="87" t="b">
        <v>0</v>
      </c>
      <c r="N34" s="47"/>
    </row>
    <row r="35">
      <c r="A35" s="195" t="s">
        <v>374</v>
      </c>
      <c r="B35" s="52"/>
      <c r="C35" s="52" t="s">
        <v>220</v>
      </c>
      <c r="D35" s="63"/>
      <c r="E35" s="57"/>
      <c r="F35" s="63"/>
      <c r="G35" s="63"/>
      <c r="H35" s="62"/>
      <c r="I35" s="236"/>
      <c r="J35" s="64"/>
      <c r="K35" s="228"/>
      <c r="L35" s="228"/>
      <c r="M35" s="228"/>
      <c r="N35" s="228"/>
    </row>
    <row r="36">
      <c r="A36" s="33">
        <v>1.0</v>
      </c>
      <c r="B36" s="52" t="s">
        <v>220</v>
      </c>
      <c r="C36" s="237" t="s">
        <v>375</v>
      </c>
      <c r="D36" s="58" t="s">
        <v>75</v>
      </c>
      <c r="E36" s="198" t="s">
        <v>376</v>
      </c>
      <c r="F36" s="58">
        <v>2006.0</v>
      </c>
      <c r="G36" s="214" t="b">
        <v>0</v>
      </c>
      <c r="H36" s="80" t="b">
        <v>0</v>
      </c>
      <c r="I36" s="220" t="b">
        <v>0</v>
      </c>
      <c r="J36" s="186" t="b">
        <v>0</v>
      </c>
      <c r="K36" s="87" t="b">
        <v>0</v>
      </c>
      <c r="L36" s="87" t="b">
        <v>0</v>
      </c>
      <c r="M36" s="87" t="b">
        <v>0</v>
      </c>
      <c r="N36" s="47"/>
    </row>
    <row r="37">
      <c r="A37" s="58">
        <v>2.0</v>
      </c>
      <c r="B37" s="52" t="s">
        <v>220</v>
      </c>
      <c r="C37" s="237" t="s">
        <v>377</v>
      </c>
      <c r="D37" s="58" t="s">
        <v>75</v>
      </c>
      <c r="E37" s="198" t="s">
        <v>378</v>
      </c>
      <c r="F37" s="33">
        <v>2012.0</v>
      </c>
      <c r="G37" s="214" t="b">
        <v>0</v>
      </c>
      <c r="H37" s="80" t="b">
        <v>0</v>
      </c>
      <c r="I37" s="220" t="b">
        <v>0</v>
      </c>
      <c r="J37" s="186" t="b">
        <v>0</v>
      </c>
      <c r="K37" s="87" t="b">
        <v>0</v>
      </c>
      <c r="L37" s="87" t="b">
        <v>0</v>
      </c>
      <c r="M37" s="87" t="b">
        <v>0</v>
      </c>
      <c r="N37" s="47"/>
    </row>
    <row r="38">
      <c r="A38" s="33">
        <v>3.0</v>
      </c>
      <c r="B38" s="52" t="s">
        <v>220</v>
      </c>
      <c r="C38" s="238" t="s">
        <v>90</v>
      </c>
      <c r="D38" s="58" t="s">
        <v>91</v>
      </c>
      <c r="E38" s="198" t="s">
        <v>381</v>
      </c>
      <c r="F38" s="58">
        <v>2012.0</v>
      </c>
      <c r="G38" s="214" t="b">
        <v>0</v>
      </c>
      <c r="H38" s="80" t="b">
        <v>0</v>
      </c>
      <c r="I38" s="220" t="b">
        <v>0</v>
      </c>
      <c r="J38" s="186" t="b">
        <v>0</v>
      </c>
      <c r="K38" s="87" t="b">
        <v>0</v>
      </c>
      <c r="L38" s="87" t="b">
        <v>0</v>
      </c>
      <c r="M38" s="87" t="b">
        <v>0</v>
      </c>
      <c r="N38" s="47"/>
    </row>
    <row r="39">
      <c r="A39" s="33">
        <v>4.0</v>
      </c>
      <c r="B39" s="52" t="s">
        <v>220</v>
      </c>
      <c r="C39" s="239" t="s">
        <v>172</v>
      </c>
      <c r="D39" s="58" t="s">
        <v>118</v>
      </c>
      <c r="E39" s="240" t="s">
        <v>174</v>
      </c>
      <c r="F39" s="47">
        <v>2011.0</v>
      </c>
      <c r="G39" s="214" t="b">
        <v>0</v>
      </c>
      <c r="H39" s="80" t="b">
        <v>0</v>
      </c>
      <c r="I39" s="220" t="b">
        <v>0</v>
      </c>
      <c r="J39" s="186" t="b">
        <v>0</v>
      </c>
      <c r="K39" s="87" t="b">
        <v>0</v>
      </c>
      <c r="L39" s="87" t="b">
        <v>0</v>
      </c>
      <c r="M39" s="87" t="b">
        <v>0</v>
      </c>
      <c r="N39" s="47"/>
    </row>
    <row r="40">
      <c r="A40" s="58">
        <v>5.0</v>
      </c>
      <c r="B40" s="52" t="s">
        <v>220</v>
      </c>
      <c r="C40" s="242" t="s">
        <v>74</v>
      </c>
      <c r="D40" s="58" t="s">
        <v>118</v>
      </c>
      <c r="E40" s="240" t="s">
        <v>81</v>
      </c>
      <c r="F40" s="47">
        <v>2012.0</v>
      </c>
      <c r="G40" s="214" t="b">
        <v>0</v>
      </c>
      <c r="H40" s="80" t="b">
        <v>0</v>
      </c>
      <c r="I40" s="220" t="b">
        <v>0</v>
      </c>
      <c r="J40" s="186" t="b">
        <v>0</v>
      </c>
      <c r="K40" s="87" t="b">
        <v>0</v>
      </c>
      <c r="L40" s="87" t="b">
        <v>0</v>
      </c>
      <c r="M40" s="87" t="b">
        <v>0</v>
      </c>
      <c r="N40" s="47"/>
    </row>
    <row r="41">
      <c r="A41" s="33">
        <v>6.0</v>
      </c>
      <c r="B41" s="52" t="s">
        <v>220</v>
      </c>
      <c r="C41" s="242" t="s">
        <v>383</v>
      </c>
      <c r="D41" s="58" t="s">
        <v>118</v>
      </c>
      <c r="E41" s="240" t="s">
        <v>384</v>
      </c>
      <c r="F41" s="47">
        <v>2010.0</v>
      </c>
      <c r="G41" s="214" t="b">
        <v>0</v>
      </c>
      <c r="H41" s="80" t="b">
        <v>0</v>
      </c>
      <c r="I41" s="220" t="b">
        <v>0</v>
      </c>
      <c r="J41" s="186" t="b">
        <v>0</v>
      </c>
      <c r="K41" s="87" t="b">
        <v>0</v>
      </c>
      <c r="L41" s="87" t="b">
        <v>0</v>
      </c>
      <c r="M41" s="87" t="b">
        <v>0</v>
      </c>
      <c r="N41" s="47"/>
    </row>
    <row r="42">
      <c r="A42" s="33">
        <v>7.0</v>
      </c>
      <c r="B42" s="52" t="s">
        <v>220</v>
      </c>
      <c r="C42" s="242" t="s">
        <v>90</v>
      </c>
      <c r="D42" s="58" t="s">
        <v>23</v>
      </c>
      <c r="E42" s="243" t="s">
        <v>386</v>
      </c>
      <c r="F42" s="47">
        <v>2024.0</v>
      </c>
      <c r="G42" s="214" t="b">
        <v>0</v>
      </c>
      <c r="H42" s="80" t="b">
        <v>0</v>
      </c>
      <c r="I42" s="220" t="b">
        <v>0</v>
      </c>
      <c r="J42" s="186" t="b">
        <v>0</v>
      </c>
      <c r="K42" s="87" t="b">
        <v>0</v>
      </c>
      <c r="L42" s="87" t="b">
        <v>0</v>
      </c>
      <c r="M42" s="87" t="b">
        <v>0</v>
      </c>
      <c r="N42" s="47"/>
    </row>
    <row r="43">
      <c r="A43" s="58">
        <v>8.0</v>
      </c>
      <c r="B43" s="52" t="s">
        <v>220</v>
      </c>
      <c r="C43" s="242" t="s">
        <v>90</v>
      </c>
      <c r="D43" s="58" t="s">
        <v>23</v>
      </c>
      <c r="E43" s="243" t="s">
        <v>390</v>
      </c>
      <c r="F43" s="47">
        <v>2023.0</v>
      </c>
      <c r="G43" s="214" t="b">
        <v>0</v>
      </c>
      <c r="H43" s="80" t="b">
        <v>0</v>
      </c>
      <c r="I43" s="220" t="b">
        <v>0</v>
      </c>
      <c r="J43" s="186" t="b">
        <v>0</v>
      </c>
      <c r="K43" s="87" t="b">
        <v>0</v>
      </c>
      <c r="L43" s="87" t="b">
        <v>0</v>
      </c>
      <c r="M43" s="87" t="b">
        <v>0</v>
      </c>
      <c r="N43" s="47"/>
    </row>
    <row r="44">
      <c r="A44" s="33">
        <v>9.0</v>
      </c>
      <c r="B44" s="52" t="s">
        <v>220</v>
      </c>
      <c r="C44" s="242" t="s">
        <v>391</v>
      </c>
      <c r="D44" s="47" t="s">
        <v>193</v>
      </c>
      <c r="E44" s="244" t="s">
        <v>392</v>
      </c>
      <c r="F44" s="47">
        <v>2025.0</v>
      </c>
      <c r="G44" s="214" t="b">
        <v>0</v>
      </c>
      <c r="H44" s="80" t="b">
        <v>0</v>
      </c>
      <c r="I44" s="220" t="b">
        <v>0</v>
      </c>
      <c r="J44" s="186" t="b">
        <v>0</v>
      </c>
      <c r="K44" s="87" t="b">
        <v>0</v>
      </c>
      <c r="L44" s="87" t="b">
        <v>0</v>
      </c>
      <c r="M44" s="87" t="b">
        <v>0</v>
      </c>
      <c r="N44" s="47"/>
    </row>
    <row r="45">
      <c r="A45" s="33">
        <v>10.0</v>
      </c>
      <c r="B45" s="52" t="s">
        <v>220</v>
      </c>
      <c r="C45" s="242" t="s">
        <v>393</v>
      </c>
      <c r="D45" s="47" t="s">
        <v>395</v>
      </c>
      <c r="E45" s="244" t="s">
        <v>396</v>
      </c>
      <c r="F45" s="47">
        <v>2025.0</v>
      </c>
      <c r="G45" s="214" t="b">
        <v>0</v>
      </c>
      <c r="H45" s="80" t="b">
        <v>0</v>
      </c>
      <c r="I45" s="220" t="b">
        <v>0</v>
      </c>
      <c r="J45" s="186" t="b">
        <v>0</v>
      </c>
      <c r="K45" s="87" t="b">
        <v>0</v>
      </c>
      <c r="L45" s="87" t="b">
        <v>0</v>
      </c>
      <c r="M45" s="87" t="b">
        <v>0</v>
      </c>
      <c r="N45" s="47"/>
    </row>
    <row r="46">
      <c r="A46" s="58">
        <v>11.0</v>
      </c>
      <c r="B46" s="52" t="s">
        <v>220</v>
      </c>
      <c r="C46" s="242" t="s">
        <v>398</v>
      </c>
      <c r="D46" s="47" t="s">
        <v>395</v>
      </c>
      <c r="E46" s="244" t="s">
        <v>399</v>
      </c>
      <c r="F46" s="47">
        <v>2026.0</v>
      </c>
      <c r="G46" s="214" t="b">
        <v>0</v>
      </c>
      <c r="H46" s="80" t="b">
        <v>0</v>
      </c>
      <c r="I46" s="220" t="b">
        <v>0</v>
      </c>
      <c r="J46" s="186" t="b">
        <v>0</v>
      </c>
      <c r="K46" s="87" t="b">
        <v>0</v>
      </c>
      <c r="L46" s="87" t="b">
        <v>0</v>
      </c>
      <c r="M46" s="87" t="b">
        <v>0</v>
      </c>
      <c r="N46" s="47"/>
    </row>
    <row r="47">
      <c r="A47" s="58">
        <v>12.0</v>
      </c>
      <c r="B47" s="52" t="s">
        <v>220</v>
      </c>
      <c r="C47" s="242" t="s">
        <v>398</v>
      </c>
      <c r="D47" s="47" t="s">
        <v>395</v>
      </c>
      <c r="E47" s="244" t="s">
        <v>400</v>
      </c>
      <c r="F47" s="47">
        <v>2026.0</v>
      </c>
      <c r="G47" s="214" t="b">
        <v>0</v>
      </c>
      <c r="H47" s="80" t="b">
        <v>0</v>
      </c>
      <c r="I47" s="220" t="b">
        <v>0</v>
      </c>
      <c r="J47" s="186" t="b">
        <v>0</v>
      </c>
      <c r="K47" s="87" t="b">
        <v>0</v>
      </c>
      <c r="L47" s="87" t="b">
        <v>0</v>
      </c>
      <c r="M47" s="87" t="b">
        <v>0</v>
      </c>
      <c r="N47" s="47"/>
    </row>
    <row r="48">
      <c r="A48" s="58">
        <v>13.0</v>
      </c>
      <c r="B48" s="52"/>
      <c r="C48" s="242" t="s">
        <v>401</v>
      </c>
      <c r="D48" s="47"/>
      <c r="E48" s="244" t="s">
        <v>402</v>
      </c>
      <c r="F48" s="47">
        <v>2023.0</v>
      </c>
      <c r="G48" s="214" t="b">
        <v>0</v>
      </c>
      <c r="H48" s="80" t="b">
        <v>0</v>
      </c>
      <c r="I48" s="220" t="b">
        <v>0</v>
      </c>
      <c r="J48" s="186" t="b">
        <v>0</v>
      </c>
      <c r="K48" s="87" t="b">
        <v>0</v>
      </c>
      <c r="L48" s="87" t="b">
        <v>0</v>
      </c>
      <c r="M48" s="87" t="b">
        <v>0</v>
      </c>
      <c r="N48" s="47"/>
    </row>
    <row r="49">
      <c r="A49" s="246" t="s">
        <v>403</v>
      </c>
      <c r="B49" s="52"/>
      <c r="C49" s="247" t="s">
        <v>176</v>
      </c>
      <c r="D49" s="248"/>
      <c r="E49" s="57"/>
      <c r="F49" s="248"/>
      <c r="G49" s="248"/>
      <c r="H49" s="249"/>
      <c r="I49" s="250"/>
      <c r="J49" s="250"/>
      <c r="K49" s="228"/>
      <c r="L49" s="228"/>
      <c r="M49" s="228"/>
      <c r="N49" s="228"/>
    </row>
    <row r="50">
      <c r="A50" s="33">
        <v>1.0</v>
      </c>
      <c r="B50" s="247" t="s">
        <v>176</v>
      </c>
      <c r="C50" s="70" t="s">
        <v>159</v>
      </c>
      <c r="D50" s="58" t="s">
        <v>23</v>
      </c>
      <c r="E50" s="198" t="s">
        <v>406</v>
      </c>
      <c r="F50" s="33">
        <v>2020.0</v>
      </c>
      <c r="G50" s="214" t="b">
        <v>0</v>
      </c>
      <c r="H50" s="80" t="b">
        <v>0</v>
      </c>
      <c r="I50" s="220" t="b">
        <v>0</v>
      </c>
      <c r="J50" s="186" t="b">
        <v>0</v>
      </c>
      <c r="K50" s="87" t="b">
        <v>0</v>
      </c>
      <c r="L50" s="87" t="b">
        <v>0</v>
      </c>
      <c r="M50" s="87" t="b">
        <v>0</v>
      </c>
      <c r="N50" s="47"/>
    </row>
    <row r="51">
      <c r="A51" s="33">
        <v>2.0</v>
      </c>
      <c r="B51" s="247" t="s">
        <v>176</v>
      </c>
      <c r="C51" s="70" t="s">
        <v>159</v>
      </c>
      <c r="D51" s="58" t="s">
        <v>23</v>
      </c>
      <c r="E51" s="198" t="s">
        <v>409</v>
      </c>
      <c r="F51" s="33">
        <v>2020.0</v>
      </c>
      <c r="G51" s="214" t="b">
        <v>0</v>
      </c>
      <c r="H51" s="80" t="b">
        <v>0</v>
      </c>
      <c r="I51" s="220" t="b">
        <v>0</v>
      </c>
      <c r="J51" s="186" t="b">
        <v>0</v>
      </c>
      <c r="K51" s="87" t="b">
        <v>0</v>
      </c>
      <c r="L51" s="87" t="b">
        <v>0</v>
      </c>
      <c r="M51" s="87" t="b">
        <v>0</v>
      </c>
      <c r="N51" s="47"/>
    </row>
    <row r="52">
      <c r="A52" s="33">
        <v>3.0</v>
      </c>
      <c r="B52" s="247" t="s">
        <v>176</v>
      </c>
      <c r="C52" s="70" t="s">
        <v>410</v>
      </c>
      <c r="D52" s="58" t="s">
        <v>118</v>
      </c>
      <c r="E52" s="198" t="s">
        <v>411</v>
      </c>
      <c r="F52" s="58">
        <v>2012.0</v>
      </c>
      <c r="G52" s="214" t="b">
        <v>0</v>
      </c>
      <c r="H52" s="80" t="b">
        <v>0</v>
      </c>
      <c r="I52" s="220" t="b">
        <v>0</v>
      </c>
      <c r="J52" s="186" t="b">
        <v>0</v>
      </c>
      <c r="K52" s="87" t="b">
        <v>0</v>
      </c>
      <c r="L52" s="87" t="b">
        <v>0</v>
      </c>
      <c r="M52" s="87" t="b">
        <v>0</v>
      </c>
      <c r="N52" s="47"/>
    </row>
    <row r="53">
      <c r="A53" s="33">
        <v>4.0</v>
      </c>
      <c r="B53" s="247" t="s">
        <v>176</v>
      </c>
      <c r="C53" s="70" t="s">
        <v>216</v>
      </c>
      <c r="D53" s="58" t="s">
        <v>118</v>
      </c>
      <c r="E53" s="198" t="s">
        <v>217</v>
      </c>
      <c r="F53" s="33">
        <v>2022.0</v>
      </c>
      <c r="G53" s="214" t="b">
        <v>0</v>
      </c>
      <c r="H53" s="80" t="b">
        <v>0</v>
      </c>
      <c r="I53" s="220" t="b">
        <v>0</v>
      </c>
      <c r="J53" s="186" t="b">
        <v>0</v>
      </c>
      <c r="K53" s="87" t="b">
        <v>0</v>
      </c>
      <c r="L53" s="87" t="b">
        <v>0</v>
      </c>
      <c r="M53" s="87" t="b">
        <v>0</v>
      </c>
      <c r="N53" s="47"/>
    </row>
    <row r="54">
      <c r="A54" s="33">
        <v>5.0</v>
      </c>
      <c r="B54" s="247" t="s">
        <v>176</v>
      </c>
      <c r="C54" s="70" t="s">
        <v>414</v>
      </c>
      <c r="D54" s="58" t="s">
        <v>23</v>
      </c>
      <c r="E54" s="198" t="s">
        <v>415</v>
      </c>
      <c r="F54" s="58">
        <v>2022.0</v>
      </c>
      <c r="G54" s="214" t="b">
        <v>0</v>
      </c>
      <c r="H54" s="80" t="b">
        <v>0</v>
      </c>
      <c r="I54" s="220" t="b">
        <v>0</v>
      </c>
      <c r="J54" s="186" t="b">
        <v>0</v>
      </c>
      <c r="K54" s="87" t="b">
        <v>0</v>
      </c>
      <c r="L54" s="87" t="b">
        <v>0</v>
      </c>
      <c r="M54" s="87" t="b">
        <v>0</v>
      </c>
      <c r="N54" s="47"/>
    </row>
    <row r="55">
      <c r="A55" s="33">
        <v>6.0</v>
      </c>
      <c r="B55" s="247" t="s">
        <v>176</v>
      </c>
      <c r="C55" s="70" t="s">
        <v>94</v>
      </c>
      <c r="D55" s="58" t="s">
        <v>118</v>
      </c>
      <c r="E55" s="198" t="s">
        <v>95</v>
      </c>
      <c r="F55" s="33">
        <v>2022.0</v>
      </c>
      <c r="G55" s="214" t="b">
        <v>0</v>
      </c>
      <c r="H55" s="80" t="b">
        <v>0</v>
      </c>
      <c r="I55" s="220" t="b">
        <v>0</v>
      </c>
      <c r="J55" s="186" t="b">
        <v>0</v>
      </c>
      <c r="K55" s="87" t="b">
        <v>0</v>
      </c>
      <c r="L55" s="87" t="b">
        <v>0</v>
      </c>
      <c r="M55" s="87" t="b">
        <v>0</v>
      </c>
      <c r="N55" s="47"/>
    </row>
    <row r="56">
      <c r="A56" s="33">
        <v>7.0</v>
      </c>
      <c r="B56" s="247" t="s">
        <v>176</v>
      </c>
      <c r="C56" s="70" t="s">
        <v>94</v>
      </c>
      <c r="D56" s="58" t="s">
        <v>118</v>
      </c>
      <c r="E56" s="198" t="s">
        <v>106</v>
      </c>
      <c r="F56" s="33">
        <v>2022.0</v>
      </c>
      <c r="G56" s="214" t="b">
        <v>0</v>
      </c>
      <c r="H56" s="80" t="b">
        <v>0</v>
      </c>
      <c r="I56" s="220" t="b">
        <v>0</v>
      </c>
      <c r="J56" s="186" t="b">
        <v>0</v>
      </c>
      <c r="K56" s="87" t="b">
        <v>0</v>
      </c>
      <c r="L56" s="87" t="b">
        <v>0</v>
      </c>
      <c r="M56" s="87" t="b">
        <v>0</v>
      </c>
      <c r="N56" s="47"/>
    </row>
    <row r="57">
      <c r="A57" s="33">
        <v>8.0</v>
      </c>
      <c r="B57" s="247" t="s">
        <v>176</v>
      </c>
      <c r="C57" s="70" t="s">
        <v>221</v>
      </c>
      <c r="D57" s="58" t="s">
        <v>23</v>
      </c>
      <c r="E57" s="198" t="s">
        <v>222</v>
      </c>
      <c r="F57" s="33">
        <v>2022.0</v>
      </c>
      <c r="G57" s="214" t="b">
        <v>0</v>
      </c>
      <c r="H57" s="80" t="b">
        <v>0</v>
      </c>
      <c r="I57" s="220" t="b">
        <v>0</v>
      </c>
      <c r="J57" s="186" t="b">
        <v>0</v>
      </c>
      <c r="K57" s="87" t="b">
        <v>0</v>
      </c>
      <c r="L57" s="87" t="b">
        <v>0</v>
      </c>
      <c r="M57" s="87" t="b">
        <v>0</v>
      </c>
      <c r="N57" s="47"/>
    </row>
    <row r="58">
      <c r="A58" s="33">
        <v>9.0</v>
      </c>
      <c r="B58" s="247" t="s">
        <v>176</v>
      </c>
      <c r="C58" s="70" t="s">
        <v>221</v>
      </c>
      <c r="D58" s="58" t="s">
        <v>23</v>
      </c>
      <c r="E58" s="198" t="s">
        <v>420</v>
      </c>
      <c r="F58" s="58">
        <v>2022.0</v>
      </c>
      <c r="G58" s="214" t="b">
        <v>0</v>
      </c>
      <c r="H58" s="80" t="b">
        <v>0</v>
      </c>
      <c r="I58" s="220" t="b">
        <v>0</v>
      </c>
      <c r="J58" s="186" t="b">
        <v>0</v>
      </c>
      <c r="K58" s="87" t="b">
        <v>0</v>
      </c>
      <c r="L58" s="87" t="b">
        <v>0</v>
      </c>
      <c r="M58" s="87" t="b">
        <v>0</v>
      </c>
      <c r="N58" s="47"/>
    </row>
    <row r="59">
      <c r="A59" s="33">
        <v>10.0</v>
      </c>
      <c r="B59" s="247" t="s">
        <v>176</v>
      </c>
      <c r="C59" s="70" t="s">
        <v>94</v>
      </c>
      <c r="D59" s="113" t="s">
        <v>118</v>
      </c>
      <c r="E59" s="253" t="s">
        <v>133</v>
      </c>
      <c r="F59" s="113">
        <v>2022.0</v>
      </c>
      <c r="G59" s="214" t="b">
        <v>0</v>
      </c>
      <c r="H59" s="80" t="b">
        <v>0</v>
      </c>
      <c r="I59" s="220" t="b">
        <v>0</v>
      </c>
      <c r="J59" s="186" t="b">
        <v>0</v>
      </c>
      <c r="K59" s="87" t="b">
        <v>0</v>
      </c>
      <c r="L59" s="87" t="b">
        <v>0</v>
      </c>
      <c r="M59" s="87" t="b">
        <v>0</v>
      </c>
      <c r="N59" s="47"/>
    </row>
    <row r="60">
      <c r="A60" s="33">
        <v>11.0</v>
      </c>
      <c r="B60" s="247" t="s">
        <v>176</v>
      </c>
      <c r="C60" s="70" t="s">
        <v>94</v>
      </c>
      <c r="D60" s="113" t="s">
        <v>118</v>
      </c>
      <c r="E60" s="253" t="s">
        <v>151</v>
      </c>
      <c r="F60" s="113">
        <v>2022.0</v>
      </c>
      <c r="G60" s="214" t="b">
        <v>0</v>
      </c>
      <c r="H60" s="80" t="b">
        <v>0</v>
      </c>
      <c r="I60" s="220" t="b">
        <v>0</v>
      </c>
      <c r="J60" s="186" t="b">
        <v>0</v>
      </c>
      <c r="K60" s="87" t="b">
        <v>0</v>
      </c>
      <c r="L60" s="87" t="b">
        <v>0</v>
      </c>
      <c r="M60" s="87" t="b">
        <v>0</v>
      </c>
      <c r="N60" s="47"/>
    </row>
    <row r="61">
      <c r="A61" s="33">
        <v>12.0</v>
      </c>
      <c r="B61" s="247" t="s">
        <v>176</v>
      </c>
      <c r="C61" s="254" t="s">
        <v>117</v>
      </c>
      <c r="D61" s="113" t="s">
        <v>118</v>
      </c>
      <c r="E61" s="253" t="s">
        <v>223</v>
      </c>
      <c r="F61" s="113">
        <v>2023.0</v>
      </c>
      <c r="G61" s="214" t="b">
        <v>0</v>
      </c>
      <c r="H61" s="80" t="b">
        <v>0</v>
      </c>
      <c r="I61" s="220" t="b">
        <v>0</v>
      </c>
      <c r="J61" s="186" t="b">
        <v>0</v>
      </c>
      <c r="K61" s="87" t="b">
        <v>0</v>
      </c>
      <c r="L61" s="87" t="b">
        <v>0</v>
      </c>
      <c r="M61" s="87" t="b">
        <v>0</v>
      </c>
      <c r="N61" s="47"/>
    </row>
    <row r="62">
      <c r="A62" s="33">
        <v>13.0</v>
      </c>
      <c r="B62" s="247" t="s">
        <v>176</v>
      </c>
      <c r="C62" s="254" t="s">
        <v>117</v>
      </c>
      <c r="D62" s="113" t="s">
        <v>118</v>
      </c>
      <c r="E62" s="253" t="s">
        <v>224</v>
      </c>
      <c r="F62" s="113">
        <v>2023.0</v>
      </c>
      <c r="G62" s="214" t="b">
        <v>0</v>
      </c>
      <c r="H62" s="80" t="b">
        <v>0</v>
      </c>
      <c r="I62" s="220" t="b">
        <v>0</v>
      </c>
      <c r="J62" s="186" t="b">
        <v>0</v>
      </c>
      <c r="K62" s="87" t="b">
        <v>0</v>
      </c>
      <c r="L62" s="87" t="b">
        <v>0</v>
      </c>
      <c r="M62" s="87" t="b">
        <v>0</v>
      </c>
      <c r="N62" s="47"/>
    </row>
    <row r="63">
      <c r="A63" s="33">
        <v>14.0</v>
      </c>
      <c r="B63" s="247" t="s">
        <v>176</v>
      </c>
      <c r="C63" s="254" t="s">
        <v>117</v>
      </c>
      <c r="D63" s="113" t="s">
        <v>118</v>
      </c>
      <c r="E63" s="253" t="s">
        <v>227</v>
      </c>
      <c r="F63" s="113">
        <v>2023.0</v>
      </c>
      <c r="G63" s="214" t="b">
        <v>0</v>
      </c>
      <c r="H63" s="80" t="b">
        <v>0</v>
      </c>
      <c r="I63" s="220" t="b">
        <v>0</v>
      </c>
      <c r="J63" s="186" t="b">
        <v>0</v>
      </c>
      <c r="K63" s="87" t="b">
        <v>0</v>
      </c>
      <c r="L63" s="87" t="b">
        <v>0</v>
      </c>
      <c r="M63" s="87" t="b">
        <v>0</v>
      </c>
      <c r="N63" s="47"/>
    </row>
    <row r="64">
      <c r="A64" s="33">
        <v>15.0</v>
      </c>
      <c r="B64" s="247" t="s">
        <v>176</v>
      </c>
      <c r="C64" s="70" t="s">
        <v>150</v>
      </c>
      <c r="D64" s="58" t="s">
        <v>23</v>
      </c>
      <c r="E64" s="253" t="s">
        <v>425</v>
      </c>
      <c r="F64" s="113">
        <v>2022.0</v>
      </c>
      <c r="G64" s="214" t="b">
        <v>0</v>
      </c>
      <c r="H64" s="80" t="b">
        <v>0</v>
      </c>
      <c r="I64" s="220" t="b">
        <v>0</v>
      </c>
      <c r="J64" s="186" t="b">
        <v>0</v>
      </c>
      <c r="K64" s="87" t="b">
        <v>0</v>
      </c>
      <c r="L64" s="87" t="b">
        <v>0</v>
      </c>
      <c r="M64" s="87" t="b">
        <v>0</v>
      </c>
      <c r="N64" s="47"/>
    </row>
    <row r="65">
      <c r="A65" s="33">
        <v>16.0</v>
      </c>
      <c r="B65" s="247" t="s">
        <v>176</v>
      </c>
      <c r="C65" s="70" t="s">
        <v>150</v>
      </c>
      <c r="D65" s="58" t="s">
        <v>23</v>
      </c>
      <c r="E65" s="253" t="s">
        <v>426</v>
      </c>
      <c r="F65" s="113">
        <v>2022.0</v>
      </c>
      <c r="G65" s="214" t="b">
        <v>0</v>
      </c>
      <c r="H65" s="80" t="b">
        <v>0</v>
      </c>
      <c r="I65" s="220" t="b">
        <v>0</v>
      </c>
      <c r="J65" s="186" t="b">
        <v>0</v>
      </c>
      <c r="K65" s="87" t="b">
        <v>0</v>
      </c>
      <c r="L65" s="87" t="b">
        <v>0</v>
      </c>
      <c r="M65" s="87" t="b">
        <v>0</v>
      </c>
      <c r="N65" s="47"/>
    </row>
    <row r="66">
      <c r="A66" s="33">
        <v>17.0</v>
      </c>
      <c r="B66" s="247" t="s">
        <v>176</v>
      </c>
      <c r="C66" s="70" t="s">
        <v>150</v>
      </c>
      <c r="D66" s="58" t="s">
        <v>23</v>
      </c>
      <c r="E66" s="253" t="s">
        <v>428</v>
      </c>
      <c r="F66" s="113">
        <v>2024.0</v>
      </c>
      <c r="G66" s="214" t="b">
        <v>0</v>
      </c>
      <c r="H66" s="80" t="b">
        <v>0</v>
      </c>
      <c r="I66" s="220" t="b">
        <v>0</v>
      </c>
      <c r="J66" s="186" t="b">
        <v>0</v>
      </c>
      <c r="K66" s="87" t="b">
        <v>0</v>
      </c>
      <c r="L66" s="87" t="b">
        <v>0</v>
      </c>
      <c r="M66" s="87" t="b">
        <v>0</v>
      </c>
      <c r="N66" s="47"/>
    </row>
    <row r="67">
      <c r="A67" s="33">
        <v>18.0</v>
      </c>
      <c r="B67" s="247" t="s">
        <v>176</v>
      </c>
      <c r="C67" s="70" t="s">
        <v>150</v>
      </c>
      <c r="D67" s="58" t="s">
        <v>23</v>
      </c>
      <c r="E67" s="253" t="s">
        <v>429</v>
      </c>
      <c r="F67" s="113">
        <v>2024.0</v>
      </c>
      <c r="G67" s="214" t="b">
        <v>0</v>
      </c>
      <c r="H67" s="80" t="b">
        <v>0</v>
      </c>
      <c r="I67" s="220" t="b">
        <v>0</v>
      </c>
      <c r="J67" s="186" t="b">
        <v>0</v>
      </c>
      <c r="K67" s="87" t="b">
        <v>0</v>
      </c>
      <c r="L67" s="87" t="b">
        <v>0</v>
      </c>
      <c r="M67" s="87" t="b">
        <v>0</v>
      </c>
      <c r="N67" s="47"/>
    </row>
    <row r="68">
      <c r="A68" s="33">
        <v>19.0</v>
      </c>
      <c r="B68" s="247" t="s">
        <v>176</v>
      </c>
      <c r="C68" s="70" t="s">
        <v>150</v>
      </c>
      <c r="D68" s="58" t="s">
        <v>23</v>
      </c>
      <c r="E68" s="253" t="s">
        <v>431</v>
      </c>
      <c r="F68" s="113">
        <v>2024.0</v>
      </c>
      <c r="G68" s="214" t="b">
        <v>0</v>
      </c>
      <c r="H68" s="80" t="b">
        <v>0</v>
      </c>
      <c r="I68" s="220" t="b">
        <v>0</v>
      </c>
      <c r="J68" s="186" t="b">
        <v>0</v>
      </c>
      <c r="K68" s="87" t="b">
        <v>0</v>
      </c>
      <c r="L68" s="87" t="b">
        <v>0</v>
      </c>
      <c r="M68" s="87" t="b">
        <v>0</v>
      </c>
      <c r="N68" s="47"/>
    </row>
    <row r="69">
      <c r="A69" s="33">
        <v>20.0</v>
      </c>
      <c r="B69" s="247" t="s">
        <v>176</v>
      </c>
      <c r="C69" s="70" t="s">
        <v>150</v>
      </c>
      <c r="D69" s="58" t="s">
        <v>23</v>
      </c>
      <c r="E69" s="253" t="s">
        <v>432</v>
      </c>
      <c r="F69" s="113">
        <v>2024.0</v>
      </c>
      <c r="G69" s="214" t="b">
        <v>0</v>
      </c>
      <c r="H69" s="80" t="b">
        <v>0</v>
      </c>
      <c r="I69" s="220" t="b">
        <v>0</v>
      </c>
      <c r="J69" s="186" t="b">
        <v>0</v>
      </c>
      <c r="K69" s="87" t="b">
        <v>0</v>
      </c>
      <c r="L69" s="87" t="b">
        <v>0</v>
      </c>
      <c r="M69" s="87" t="b">
        <v>0</v>
      </c>
      <c r="N69" s="47"/>
    </row>
    <row r="70">
      <c r="A70" s="33">
        <v>21.0</v>
      </c>
      <c r="B70" s="247" t="s">
        <v>176</v>
      </c>
      <c r="C70" s="70" t="s">
        <v>159</v>
      </c>
      <c r="D70" s="58" t="s">
        <v>23</v>
      </c>
      <c r="E70" s="253" t="s">
        <v>160</v>
      </c>
      <c r="F70" s="113">
        <v>2023.0</v>
      </c>
      <c r="G70" s="214" t="b">
        <v>0</v>
      </c>
      <c r="H70" s="80" t="b">
        <v>0</v>
      </c>
      <c r="I70" s="220" t="b">
        <v>0</v>
      </c>
      <c r="J70" s="186" t="b">
        <v>0</v>
      </c>
      <c r="K70" s="87" t="b">
        <v>0</v>
      </c>
      <c r="L70" s="87" t="b">
        <v>0</v>
      </c>
      <c r="M70" s="87" t="b">
        <v>0</v>
      </c>
      <c r="N70" s="47"/>
    </row>
    <row r="71">
      <c r="A71" s="33">
        <v>22.0</v>
      </c>
      <c r="B71" s="247" t="s">
        <v>176</v>
      </c>
      <c r="C71" s="70" t="s">
        <v>159</v>
      </c>
      <c r="D71" s="58" t="s">
        <v>23</v>
      </c>
      <c r="E71" s="253" t="s">
        <v>433</v>
      </c>
      <c r="F71" s="113">
        <v>2025.0</v>
      </c>
      <c r="G71" s="214" t="b">
        <v>0</v>
      </c>
      <c r="H71" s="80" t="b">
        <v>0</v>
      </c>
      <c r="I71" s="220" t="b">
        <v>0</v>
      </c>
      <c r="J71" s="186" t="b">
        <v>0</v>
      </c>
      <c r="K71" s="87" t="b">
        <v>0</v>
      </c>
      <c r="L71" s="87" t="b">
        <v>0</v>
      </c>
      <c r="M71" s="87" t="b">
        <v>0</v>
      </c>
      <c r="N71" s="47"/>
    </row>
    <row r="72">
      <c r="A72" s="33">
        <v>23.0</v>
      </c>
      <c r="B72" s="247" t="s">
        <v>176</v>
      </c>
      <c r="C72" s="70" t="s">
        <v>159</v>
      </c>
      <c r="D72" s="58" t="s">
        <v>23</v>
      </c>
      <c r="E72" s="253" t="s">
        <v>435</v>
      </c>
      <c r="F72" s="113">
        <v>2025.0</v>
      </c>
      <c r="G72" s="214" t="b">
        <v>0</v>
      </c>
      <c r="H72" s="80" t="b">
        <v>0</v>
      </c>
      <c r="I72" s="220" t="b">
        <v>0</v>
      </c>
      <c r="J72" s="186" t="b">
        <v>0</v>
      </c>
      <c r="K72" s="87" t="b">
        <v>0</v>
      </c>
      <c r="L72" s="87" t="b">
        <v>0</v>
      </c>
      <c r="M72" s="87" t="b">
        <v>0</v>
      </c>
      <c r="N72" s="47"/>
    </row>
    <row r="73">
      <c r="A73" s="33">
        <v>24.0</v>
      </c>
      <c r="B73" s="247" t="s">
        <v>176</v>
      </c>
      <c r="C73" s="70" t="s">
        <v>150</v>
      </c>
      <c r="D73" s="58" t="s">
        <v>23</v>
      </c>
      <c r="E73" s="240" t="s">
        <v>436</v>
      </c>
      <c r="F73" s="47">
        <v>2025.0</v>
      </c>
      <c r="G73" s="214" t="b">
        <v>0</v>
      </c>
      <c r="H73" s="80" t="b">
        <v>0</v>
      </c>
      <c r="I73" s="220" t="b">
        <v>0</v>
      </c>
      <c r="J73" s="186" t="b">
        <v>0</v>
      </c>
      <c r="K73" s="87" t="b">
        <v>0</v>
      </c>
      <c r="L73" s="87" t="b">
        <v>0</v>
      </c>
      <c r="M73" s="87" t="b">
        <v>0</v>
      </c>
      <c r="N73" s="47"/>
    </row>
    <row r="74">
      <c r="A74" s="58">
        <v>25.0</v>
      </c>
      <c r="B74" s="247" t="s">
        <v>176</v>
      </c>
      <c r="C74" s="70" t="s">
        <v>150</v>
      </c>
      <c r="D74" s="58" t="s">
        <v>23</v>
      </c>
      <c r="E74" s="253" t="s">
        <v>438</v>
      </c>
      <c r="F74" s="113">
        <v>2026.0</v>
      </c>
      <c r="G74" s="214" t="b">
        <v>0</v>
      </c>
      <c r="H74" s="80" t="b">
        <v>0</v>
      </c>
      <c r="I74" s="220" t="b">
        <v>0</v>
      </c>
      <c r="J74" s="186" t="b">
        <v>0</v>
      </c>
      <c r="K74" s="87" t="b">
        <v>0</v>
      </c>
      <c r="L74" s="87" t="b">
        <v>0</v>
      </c>
      <c r="M74" s="87" t="b">
        <v>0</v>
      </c>
      <c r="N74" s="47"/>
    </row>
    <row r="75">
      <c r="A75" s="58">
        <v>26.0</v>
      </c>
      <c r="B75" s="247" t="s">
        <v>176</v>
      </c>
      <c r="C75" s="70" t="s">
        <v>150</v>
      </c>
      <c r="D75" s="58" t="s">
        <v>23</v>
      </c>
      <c r="E75" s="253" t="s">
        <v>440</v>
      </c>
      <c r="F75" s="113">
        <v>2026.0</v>
      </c>
      <c r="G75" s="214" t="b">
        <v>0</v>
      </c>
      <c r="H75" s="80" t="b">
        <v>0</v>
      </c>
      <c r="I75" s="220" t="b">
        <v>0</v>
      </c>
      <c r="J75" s="186" t="b">
        <v>0</v>
      </c>
      <c r="K75" s="87" t="b">
        <v>0</v>
      </c>
      <c r="L75" s="87" t="b">
        <v>0</v>
      </c>
      <c r="M75" s="87" t="b">
        <v>0</v>
      </c>
      <c r="N75" s="47"/>
    </row>
    <row r="76">
      <c r="A76" s="246" t="s">
        <v>441</v>
      </c>
      <c r="B76" s="224"/>
      <c r="C76" s="224" t="s">
        <v>264</v>
      </c>
      <c r="D76" s="260"/>
      <c r="E76" s="260"/>
      <c r="F76" s="260"/>
      <c r="G76" s="260"/>
      <c r="H76" s="226"/>
      <c r="I76" s="261"/>
      <c r="J76" s="262"/>
      <c r="K76" s="228"/>
      <c r="L76" s="228"/>
      <c r="M76" s="228"/>
      <c r="N76" s="228"/>
    </row>
    <row r="77">
      <c r="A77" s="174">
        <v>1.0</v>
      </c>
      <c r="B77" s="211" t="s">
        <v>264</v>
      </c>
      <c r="C77" s="211" t="s">
        <v>442</v>
      </c>
      <c r="D77" s="174" t="s">
        <v>443</v>
      </c>
      <c r="E77" s="212" t="s">
        <v>444</v>
      </c>
      <c r="F77" s="167">
        <v>2025.0</v>
      </c>
      <c r="G77" s="214" t="b">
        <v>0</v>
      </c>
      <c r="H77" s="214" t="b">
        <v>0</v>
      </c>
      <c r="I77" s="214" t="b">
        <v>0</v>
      </c>
      <c r="J77" s="214" t="b">
        <v>0</v>
      </c>
      <c r="K77" s="214" t="b">
        <v>0</v>
      </c>
      <c r="L77" s="214" t="b">
        <v>0</v>
      </c>
      <c r="M77" s="214" t="b">
        <v>0</v>
      </c>
      <c r="N77" s="214"/>
    </row>
    <row r="78">
      <c r="A78" s="246" t="s">
        <v>445</v>
      </c>
      <c r="B78" s="224"/>
      <c r="C78" s="224" t="s">
        <v>265</v>
      </c>
      <c r="D78" s="260"/>
      <c r="E78" s="260"/>
      <c r="F78" s="262"/>
      <c r="G78" s="262"/>
      <c r="H78" s="262"/>
      <c r="I78" s="261"/>
      <c r="J78" s="262"/>
      <c r="K78" s="228"/>
      <c r="L78" s="228"/>
      <c r="M78" s="228"/>
      <c r="N78" s="228"/>
    </row>
    <row r="79" ht="17.25" customHeight="1">
      <c r="A79" s="174">
        <v>1.0</v>
      </c>
      <c r="B79" s="211" t="s">
        <v>265</v>
      </c>
      <c r="C79" s="211" t="s">
        <v>446</v>
      </c>
      <c r="D79" s="174" t="s">
        <v>118</v>
      </c>
      <c r="E79" s="266" t="s">
        <v>447</v>
      </c>
      <c r="F79" s="167">
        <v>2025.0</v>
      </c>
      <c r="G79" s="214" t="b">
        <v>0</v>
      </c>
      <c r="H79" s="214" t="b">
        <v>0</v>
      </c>
      <c r="I79" s="214" t="b">
        <v>0</v>
      </c>
      <c r="J79" s="214" t="b">
        <v>0</v>
      </c>
      <c r="K79" s="214" t="b">
        <v>0</v>
      </c>
      <c r="L79" s="214" t="b">
        <v>0</v>
      </c>
      <c r="M79" s="214" t="b">
        <v>0</v>
      </c>
      <c r="N79" s="214"/>
    </row>
    <row r="80">
      <c r="A80" s="174">
        <v>2.0</v>
      </c>
      <c r="B80" s="200" t="s">
        <v>265</v>
      </c>
      <c r="C80" s="211" t="s">
        <v>180</v>
      </c>
      <c r="D80" s="174" t="s">
        <v>181</v>
      </c>
      <c r="E80" s="266" t="s">
        <v>448</v>
      </c>
      <c r="F80" s="167">
        <v>2025.0</v>
      </c>
      <c r="G80" s="214" t="b">
        <v>0</v>
      </c>
      <c r="H80" s="214" t="b">
        <v>0</v>
      </c>
      <c r="I80" s="214" t="b">
        <v>0</v>
      </c>
      <c r="J80" s="214" t="b">
        <v>0</v>
      </c>
      <c r="K80" s="214" t="b">
        <v>0</v>
      </c>
      <c r="L80" s="214" t="b">
        <v>0</v>
      </c>
      <c r="M80" s="214" t="b">
        <v>0</v>
      </c>
      <c r="N80" s="214"/>
    </row>
    <row r="81">
      <c r="A81" s="246" t="s">
        <v>449</v>
      </c>
      <c r="B81" s="224"/>
      <c r="C81" s="224" t="s">
        <v>266</v>
      </c>
      <c r="D81" s="225"/>
      <c r="E81" s="260"/>
      <c r="F81" s="227"/>
      <c r="G81" s="227"/>
      <c r="H81" s="227"/>
      <c r="I81" s="267"/>
      <c r="J81" s="227"/>
      <c r="K81" s="228"/>
      <c r="L81" s="228"/>
      <c r="M81" s="228"/>
      <c r="N81" s="228"/>
    </row>
    <row r="82">
      <c r="A82" s="48">
        <v>1.0</v>
      </c>
      <c r="B82" s="53" t="s">
        <v>266</v>
      </c>
      <c r="C82" s="269" t="s">
        <v>192</v>
      </c>
      <c r="D82" s="48" t="s">
        <v>193</v>
      </c>
      <c r="E82" s="198" t="s">
        <v>229</v>
      </c>
      <c r="F82" s="48">
        <v>2024.0</v>
      </c>
      <c r="G82" s="214" t="b">
        <v>0</v>
      </c>
      <c r="H82" s="214" t="b">
        <v>0</v>
      </c>
      <c r="I82" s="214" t="b">
        <v>0</v>
      </c>
      <c r="J82" s="214" t="b">
        <v>0</v>
      </c>
      <c r="K82" s="214" t="b">
        <v>0</v>
      </c>
      <c r="L82" s="214" t="b">
        <v>0</v>
      </c>
      <c r="M82" s="214" t="b">
        <v>0</v>
      </c>
      <c r="N82" s="214"/>
    </row>
    <row r="83">
      <c r="A83" s="48">
        <v>2.0</v>
      </c>
      <c r="B83" s="272" t="s">
        <v>266</v>
      </c>
      <c r="C83" s="53" t="s">
        <v>451</v>
      </c>
      <c r="D83" s="48" t="s">
        <v>367</v>
      </c>
      <c r="E83" s="198" t="s">
        <v>452</v>
      </c>
      <c r="F83" s="48">
        <v>2025.0</v>
      </c>
      <c r="G83" s="214" t="b">
        <v>0</v>
      </c>
      <c r="H83" s="214" t="b">
        <v>0</v>
      </c>
      <c r="I83" s="214" t="b">
        <v>0</v>
      </c>
      <c r="J83" s="214" t="b">
        <v>0</v>
      </c>
      <c r="K83" s="214" t="b">
        <v>0</v>
      </c>
      <c r="L83" s="214" t="b">
        <v>0</v>
      </c>
      <c r="M83" s="214" t="b">
        <v>0</v>
      </c>
      <c r="N83" s="214"/>
    </row>
    <row r="84">
      <c r="A84" s="246" t="s">
        <v>453</v>
      </c>
      <c r="B84" s="224"/>
      <c r="C84" s="224" t="s">
        <v>268</v>
      </c>
      <c r="D84" s="225"/>
      <c r="E84" s="260"/>
      <c r="F84" s="227"/>
      <c r="G84" s="227"/>
      <c r="H84" s="227"/>
      <c r="I84" s="267"/>
      <c r="J84" s="227"/>
      <c r="K84" s="228"/>
      <c r="L84" s="228"/>
      <c r="M84" s="228"/>
      <c r="N84" s="228"/>
    </row>
    <row r="85">
      <c r="A85" s="48">
        <v>1.0</v>
      </c>
      <c r="B85" s="53" t="s">
        <v>268</v>
      </c>
      <c r="C85" s="272" t="s">
        <v>455</v>
      </c>
      <c r="D85" s="48" t="s">
        <v>342</v>
      </c>
      <c r="E85" s="198" t="s">
        <v>456</v>
      </c>
      <c r="F85" s="273">
        <v>2025.0</v>
      </c>
      <c r="G85" s="214" t="b">
        <v>0</v>
      </c>
      <c r="H85" s="214" t="b">
        <v>0</v>
      </c>
      <c r="I85" s="214" t="b">
        <v>0</v>
      </c>
      <c r="J85" s="214" t="b">
        <v>0</v>
      </c>
      <c r="K85" s="214" t="b">
        <v>0</v>
      </c>
      <c r="L85" s="214" t="b">
        <v>0</v>
      </c>
      <c r="M85" s="214" t="b">
        <v>0</v>
      </c>
      <c r="N85" s="214"/>
    </row>
    <row r="86">
      <c r="A86" s="48">
        <v>2.0</v>
      </c>
      <c r="B86" s="53" t="s">
        <v>268</v>
      </c>
      <c r="C86" s="272" t="s">
        <v>457</v>
      </c>
      <c r="D86" s="48" t="s">
        <v>118</v>
      </c>
      <c r="E86" s="198" t="s">
        <v>458</v>
      </c>
      <c r="F86" s="273">
        <v>2025.0</v>
      </c>
      <c r="G86" s="214" t="b">
        <v>0</v>
      </c>
      <c r="H86" s="214" t="b">
        <v>0</v>
      </c>
      <c r="I86" s="214" t="b">
        <v>0</v>
      </c>
      <c r="J86" s="214" t="b">
        <v>0</v>
      </c>
      <c r="K86" s="214" t="b">
        <v>0</v>
      </c>
      <c r="L86" s="214" t="b">
        <v>0</v>
      </c>
      <c r="M86" s="214" t="b">
        <v>0</v>
      </c>
      <c r="N86" s="214"/>
    </row>
    <row r="87">
      <c r="A87" s="246" t="s">
        <v>459</v>
      </c>
      <c r="B87" s="224"/>
      <c r="C87" s="224" t="s">
        <v>269</v>
      </c>
      <c r="D87" s="225"/>
      <c r="E87" s="260"/>
      <c r="F87" s="227"/>
      <c r="G87" s="227"/>
      <c r="H87" s="227"/>
      <c r="I87" s="267"/>
      <c r="J87" s="227"/>
      <c r="K87" s="228"/>
      <c r="L87" s="228"/>
      <c r="M87" s="228"/>
      <c r="N87" s="228"/>
    </row>
    <row r="88">
      <c r="A88" s="48">
        <v>1.0</v>
      </c>
      <c r="B88" s="272" t="s">
        <v>269</v>
      </c>
      <c r="C88" s="272" t="s">
        <v>460</v>
      </c>
      <c r="D88" s="48" t="s">
        <v>342</v>
      </c>
      <c r="E88" s="198" t="s">
        <v>461</v>
      </c>
      <c r="F88" s="273">
        <v>2025.0</v>
      </c>
      <c r="G88" s="214" t="b">
        <v>0</v>
      </c>
      <c r="H88" s="214" t="b">
        <v>0</v>
      </c>
      <c r="I88" s="214" t="b">
        <v>0</v>
      </c>
      <c r="J88" s="214" t="b">
        <v>0</v>
      </c>
      <c r="K88" s="214" t="b">
        <v>0</v>
      </c>
      <c r="L88" s="214" t="b">
        <v>0</v>
      </c>
      <c r="M88" s="214" t="b">
        <v>0</v>
      </c>
      <c r="N88" s="214"/>
    </row>
    <row r="89">
      <c r="A89" s="48">
        <v>2.0</v>
      </c>
      <c r="B89" s="53" t="s">
        <v>269</v>
      </c>
      <c r="C89" s="272" t="s">
        <v>460</v>
      </c>
      <c r="D89" s="48" t="s">
        <v>342</v>
      </c>
      <c r="E89" s="198" t="s">
        <v>462</v>
      </c>
      <c r="F89" s="273">
        <v>2025.0</v>
      </c>
      <c r="G89" s="214" t="b">
        <v>0</v>
      </c>
      <c r="H89" s="214" t="b">
        <v>0</v>
      </c>
      <c r="I89" s="214" t="b">
        <v>0</v>
      </c>
      <c r="J89" s="214" t="b">
        <v>0</v>
      </c>
      <c r="K89" s="214" t="b">
        <v>0</v>
      </c>
      <c r="L89" s="214" t="b">
        <v>0</v>
      </c>
      <c r="M89" s="214" t="b">
        <v>0</v>
      </c>
      <c r="N89" s="214"/>
    </row>
    <row r="90">
      <c r="A90" s="246" t="s">
        <v>463</v>
      </c>
      <c r="B90" s="224"/>
      <c r="C90" s="224" t="s">
        <v>271</v>
      </c>
      <c r="D90" s="225"/>
      <c r="E90" s="260"/>
      <c r="F90" s="227"/>
      <c r="G90" s="227"/>
      <c r="H90" s="227"/>
      <c r="I90" s="267"/>
      <c r="J90" s="227"/>
      <c r="K90" s="228"/>
      <c r="L90" s="228"/>
      <c r="M90" s="228"/>
      <c r="N90" s="228"/>
    </row>
    <row r="91">
      <c r="A91" s="167">
        <v>1.0</v>
      </c>
      <c r="B91" s="200" t="s">
        <v>271</v>
      </c>
      <c r="C91" s="200" t="s">
        <v>464</v>
      </c>
      <c r="D91" s="174"/>
      <c r="E91" s="212" t="s">
        <v>465</v>
      </c>
      <c r="F91" s="174">
        <v>2020.0</v>
      </c>
      <c r="G91" s="214" t="b">
        <v>0</v>
      </c>
      <c r="H91" s="214" t="b">
        <v>0</v>
      </c>
      <c r="I91" s="214" t="b">
        <v>0</v>
      </c>
      <c r="J91" s="214" t="b">
        <v>0</v>
      </c>
      <c r="K91" s="214" t="b">
        <v>0</v>
      </c>
      <c r="L91" s="214" t="b">
        <v>0</v>
      </c>
      <c r="M91" s="214" t="b">
        <v>0</v>
      </c>
      <c r="N91" s="214"/>
    </row>
    <row r="92">
      <c r="A92" s="246" t="s">
        <v>466</v>
      </c>
      <c r="B92" s="224"/>
      <c r="C92" s="224" t="s">
        <v>274</v>
      </c>
      <c r="D92" s="225"/>
      <c r="E92" s="260"/>
      <c r="F92" s="225"/>
      <c r="G92" s="277"/>
      <c r="H92" s="226"/>
      <c r="I92" s="267"/>
      <c r="J92" s="227"/>
      <c r="K92" s="228"/>
      <c r="L92" s="228"/>
      <c r="M92" s="228"/>
      <c r="N92" s="228"/>
    </row>
    <row r="93">
      <c r="A93" s="48">
        <v>1.0</v>
      </c>
      <c r="B93" s="53" t="s">
        <v>467</v>
      </c>
      <c r="C93" s="53" t="s">
        <v>468</v>
      </c>
      <c r="D93" s="48"/>
      <c r="E93" s="278" t="s">
        <v>469</v>
      </c>
      <c r="F93" s="48">
        <v>2023.0</v>
      </c>
      <c r="G93" s="214" t="b">
        <v>0</v>
      </c>
      <c r="H93" s="214" t="b">
        <v>0</v>
      </c>
      <c r="I93" s="214" t="b">
        <v>0</v>
      </c>
      <c r="J93" s="214" t="b">
        <v>0</v>
      </c>
      <c r="K93" s="214" t="b">
        <v>0</v>
      </c>
      <c r="L93" s="214" t="b">
        <v>0</v>
      </c>
      <c r="M93" s="214" t="b">
        <v>0</v>
      </c>
      <c r="N93" s="214"/>
    </row>
    <row r="94">
      <c r="A94" s="279" t="s">
        <v>8</v>
      </c>
      <c r="B94" s="279"/>
      <c r="C94" s="279" t="s">
        <v>13</v>
      </c>
      <c r="D94" s="279"/>
      <c r="E94" s="280" t="s">
        <v>471</v>
      </c>
      <c r="F94" s="281" t="s">
        <v>5</v>
      </c>
      <c r="G94" s="246"/>
      <c r="H94" s="282"/>
      <c r="I94" s="283"/>
      <c r="J94" s="283"/>
      <c r="K94" s="282"/>
      <c r="L94" s="282"/>
      <c r="M94" s="282"/>
      <c r="N94" s="246"/>
    </row>
    <row r="95">
      <c r="A95" s="246" t="s">
        <v>473</v>
      </c>
      <c r="B95" s="284"/>
      <c r="C95" s="286" t="s">
        <v>142</v>
      </c>
      <c r="D95" s="287"/>
      <c r="E95" s="288"/>
      <c r="F95" s="287"/>
      <c r="G95" s="289"/>
      <c r="H95" s="290"/>
      <c r="I95" s="291"/>
      <c r="J95" s="290"/>
      <c r="K95" s="290"/>
      <c r="L95" s="290"/>
      <c r="M95" s="290"/>
      <c r="N95" s="292"/>
    </row>
    <row r="96">
      <c r="A96" s="98">
        <v>1.0</v>
      </c>
      <c r="B96" s="35" t="s">
        <v>477</v>
      </c>
      <c r="C96" s="35" t="s">
        <v>237</v>
      </c>
      <c r="D96" s="73"/>
      <c r="E96" s="198" t="s">
        <v>478</v>
      </c>
      <c r="F96" s="73">
        <v>2017.0</v>
      </c>
      <c r="G96" s="214" t="b">
        <v>0</v>
      </c>
      <c r="H96" s="214" t="b">
        <v>0</v>
      </c>
      <c r="I96" s="214" t="b">
        <v>0</v>
      </c>
      <c r="J96" s="214" t="b">
        <v>0</v>
      </c>
      <c r="K96" s="214" t="b">
        <v>0</v>
      </c>
      <c r="L96" s="214" t="b">
        <v>0</v>
      </c>
      <c r="M96" s="214" t="b">
        <v>0</v>
      </c>
      <c r="N96" s="214"/>
    </row>
    <row r="97">
      <c r="A97" s="73">
        <v>2.0</v>
      </c>
      <c r="B97" s="35" t="s">
        <v>477</v>
      </c>
      <c r="C97" s="70" t="s">
        <v>237</v>
      </c>
      <c r="D97" s="58"/>
      <c r="E97" s="198" t="s">
        <v>481</v>
      </c>
      <c r="F97" s="58">
        <v>2017.0</v>
      </c>
      <c r="G97" s="214" t="b">
        <v>0</v>
      </c>
      <c r="H97" s="214" t="b">
        <v>0</v>
      </c>
      <c r="I97" s="214" t="b">
        <v>0</v>
      </c>
      <c r="J97" s="214" t="b">
        <v>0</v>
      </c>
      <c r="K97" s="214" t="b">
        <v>0</v>
      </c>
      <c r="L97" s="214" t="b">
        <v>0</v>
      </c>
      <c r="M97" s="214" t="b">
        <v>0</v>
      </c>
      <c r="N97" s="214"/>
    </row>
    <row r="98">
      <c r="A98" s="98">
        <v>3.0</v>
      </c>
      <c r="B98" s="35" t="s">
        <v>477</v>
      </c>
      <c r="C98" s="70" t="s">
        <v>237</v>
      </c>
      <c r="D98" s="33"/>
      <c r="E98" s="198" t="s">
        <v>482</v>
      </c>
      <c r="F98" s="33">
        <v>2018.0</v>
      </c>
      <c r="G98" s="214" t="b">
        <v>0</v>
      </c>
      <c r="H98" s="214" t="b">
        <v>0</v>
      </c>
      <c r="I98" s="214" t="b">
        <v>0</v>
      </c>
      <c r="J98" s="214" t="b">
        <v>0</v>
      </c>
      <c r="K98" s="214" t="b">
        <v>0</v>
      </c>
      <c r="L98" s="214" t="b">
        <v>0</v>
      </c>
      <c r="M98" s="214" t="b">
        <v>0</v>
      </c>
      <c r="N98" s="214"/>
    </row>
    <row r="99">
      <c r="A99" s="73">
        <v>4.0</v>
      </c>
      <c r="B99" s="35" t="s">
        <v>477</v>
      </c>
      <c r="C99" s="70" t="s">
        <v>237</v>
      </c>
      <c r="D99" s="33"/>
      <c r="E99" s="198" t="s">
        <v>483</v>
      </c>
      <c r="F99" s="33">
        <v>2018.0</v>
      </c>
      <c r="G99" s="214" t="b">
        <v>0</v>
      </c>
      <c r="H99" s="214" t="b">
        <v>0</v>
      </c>
      <c r="I99" s="214" t="b">
        <v>0</v>
      </c>
      <c r="J99" s="214" t="b">
        <v>0</v>
      </c>
      <c r="K99" s="214" t="b">
        <v>0</v>
      </c>
      <c r="L99" s="214" t="b">
        <v>0</v>
      </c>
      <c r="M99" s="214" t="b">
        <v>0</v>
      </c>
      <c r="N99" s="214"/>
    </row>
    <row r="100">
      <c r="A100" s="98">
        <v>5.0</v>
      </c>
      <c r="B100" s="35" t="s">
        <v>477</v>
      </c>
      <c r="C100" s="70" t="s">
        <v>237</v>
      </c>
      <c r="D100" s="33"/>
      <c r="E100" s="198" t="s">
        <v>487</v>
      </c>
      <c r="F100" s="33">
        <v>2018.0</v>
      </c>
      <c r="G100" s="214" t="b">
        <v>0</v>
      </c>
      <c r="H100" s="214" t="b">
        <v>0</v>
      </c>
      <c r="I100" s="214" t="b">
        <v>0</v>
      </c>
      <c r="J100" s="214" t="b">
        <v>0</v>
      </c>
      <c r="K100" s="214" t="b">
        <v>0</v>
      </c>
      <c r="L100" s="214" t="b">
        <v>0</v>
      </c>
      <c r="M100" s="214" t="b">
        <v>0</v>
      </c>
      <c r="N100" s="214"/>
    </row>
    <row r="101">
      <c r="A101" s="73">
        <v>6.0</v>
      </c>
      <c r="B101" s="35" t="s">
        <v>477</v>
      </c>
      <c r="C101" s="70" t="s">
        <v>237</v>
      </c>
      <c r="D101" s="33"/>
      <c r="E101" s="198" t="s">
        <v>489</v>
      </c>
      <c r="F101" s="33">
        <v>2018.0</v>
      </c>
      <c r="G101" s="214" t="b">
        <v>0</v>
      </c>
      <c r="H101" s="214" t="b">
        <v>0</v>
      </c>
      <c r="I101" s="214" t="b">
        <v>0</v>
      </c>
      <c r="J101" s="214" t="b">
        <v>0</v>
      </c>
      <c r="K101" s="214" t="b">
        <v>0</v>
      </c>
      <c r="L101" s="214" t="b">
        <v>0</v>
      </c>
      <c r="M101" s="214" t="b">
        <v>0</v>
      </c>
      <c r="N101" s="214"/>
    </row>
    <row r="102">
      <c r="A102" s="98">
        <v>7.0</v>
      </c>
      <c r="B102" s="35" t="s">
        <v>477</v>
      </c>
      <c r="C102" s="70" t="s">
        <v>237</v>
      </c>
      <c r="D102" s="33"/>
      <c r="E102" s="198" t="s">
        <v>490</v>
      </c>
      <c r="F102" s="33">
        <v>2016.0</v>
      </c>
      <c r="G102" s="214" t="b">
        <v>0</v>
      </c>
      <c r="H102" s="214" t="b">
        <v>0</v>
      </c>
      <c r="I102" s="214" t="b">
        <v>0</v>
      </c>
      <c r="J102" s="214" t="b">
        <v>0</v>
      </c>
      <c r="K102" s="214" t="b">
        <v>0</v>
      </c>
      <c r="L102" s="214" t="b">
        <v>0</v>
      </c>
      <c r="M102" s="214" t="b">
        <v>0</v>
      </c>
      <c r="N102" s="214"/>
    </row>
    <row r="103">
      <c r="A103" s="73">
        <v>8.0</v>
      </c>
      <c r="B103" s="35" t="s">
        <v>477</v>
      </c>
      <c r="C103" s="70" t="s">
        <v>237</v>
      </c>
      <c r="D103" s="58"/>
      <c r="E103" s="198" t="s">
        <v>495</v>
      </c>
      <c r="F103" s="58">
        <v>2017.0</v>
      </c>
      <c r="G103" s="214" t="b">
        <v>0</v>
      </c>
      <c r="H103" s="214" t="b">
        <v>0</v>
      </c>
      <c r="I103" s="214" t="b">
        <v>0</v>
      </c>
      <c r="J103" s="214" t="b">
        <v>0</v>
      </c>
      <c r="K103" s="214" t="b">
        <v>0</v>
      </c>
      <c r="L103" s="214" t="b">
        <v>0</v>
      </c>
      <c r="M103" s="214" t="b">
        <v>0</v>
      </c>
      <c r="N103" s="214"/>
    </row>
    <row r="104">
      <c r="A104" s="98">
        <v>9.0</v>
      </c>
      <c r="B104" s="35" t="s">
        <v>477</v>
      </c>
      <c r="C104" s="70" t="s">
        <v>237</v>
      </c>
      <c r="D104" s="33"/>
      <c r="E104" s="198" t="s">
        <v>496</v>
      </c>
      <c r="F104" s="33">
        <v>2018.0</v>
      </c>
      <c r="G104" s="214" t="b">
        <v>0</v>
      </c>
      <c r="H104" s="214" t="b">
        <v>0</v>
      </c>
      <c r="I104" s="214" t="b">
        <v>0</v>
      </c>
      <c r="J104" s="214" t="b">
        <v>0</v>
      </c>
      <c r="K104" s="214" t="b">
        <v>0</v>
      </c>
      <c r="L104" s="214" t="b">
        <v>0</v>
      </c>
      <c r="M104" s="214" t="b">
        <v>0</v>
      </c>
      <c r="N104" s="214"/>
    </row>
    <row r="105">
      <c r="A105" s="73">
        <v>10.0</v>
      </c>
      <c r="B105" s="35" t="s">
        <v>477</v>
      </c>
      <c r="C105" s="70" t="s">
        <v>237</v>
      </c>
      <c r="D105" s="33"/>
      <c r="E105" s="198" t="s">
        <v>497</v>
      </c>
      <c r="F105" s="33">
        <v>2018.0</v>
      </c>
      <c r="G105" s="214" t="b">
        <v>0</v>
      </c>
      <c r="H105" s="214" t="b">
        <v>0</v>
      </c>
      <c r="I105" s="214" t="b">
        <v>0</v>
      </c>
      <c r="J105" s="214" t="b">
        <v>0</v>
      </c>
      <c r="K105" s="214" t="b">
        <v>0</v>
      </c>
      <c r="L105" s="214" t="b">
        <v>0</v>
      </c>
      <c r="M105" s="214" t="b">
        <v>0</v>
      </c>
      <c r="N105" s="214"/>
    </row>
    <row r="106">
      <c r="A106" s="98">
        <v>11.0</v>
      </c>
      <c r="B106" s="35" t="s">
        <v>477</v>
      </c>
      <c r="C106" s="200" t="s">
        <v>237</v>
      </c>
      <c r="D106" s="164"/>
      <c r="E106" s="212" t="s">
        <v>498</v>
      </c>
      <c r="F106" s="164">
        <v>2018.0</v>
      </c>
      <c r="G106" s="214" t="b">
        <v>0</v>
      </c>
      <c r="H106" s="214" t="b">
        <v>0</v>
      </c>
      <c r="I106" s="214" t="b">
        <v>0</v>
      </c>
      <c r="J106" s="214" t="b">
        <v>0</v>
      </c>
      <c r="K106" s="214" t="b">
        <v>0</v>
      </c>
      <c r="L106" s="214" t="b">
        <v>0</v>
      </c>
      <c r="M106" s="214" t="b">
        <v>0</v>
      </c>
      <c r="N106" s="214"/>
    </row>
    <row r="107">
      <c r="A107" s="73">
        <v>12.0</v>
      </c>
      <c r="B107" s="35" t="s">
        <v>477</v>
      </c>
      <c r="C107" s="70" t="s">
        <v>237</v>
      </c>
      <c r="D107" s="174"/>
      <c r="E107" s="212" t="s">
        <v>501</v>
      </c>
      <c r="F107" s="174">
        <v>2018.0</v>
      </c>
      <c r="G107" s="214" t="b">
        <v>0</v>
      </c>
      <c r="H107" s="214" t="b">
        <v>0</v>
      </c>
      <c r="I107" s="214" t="b">
        <v>0</v>
      </c>
      <c r="J107" s="214" t="b">
        <v>0</v>
      </c>
      <c r="K107" s="214" t="b">
        <v>0</v>
      </c>
      <c r="L107" s="214" t="b">
        <v>0</v>
      </c>
      <c r="M107" s="214" t="b">
        <v>0</v>
      </c>
      <c r="N107" s="214"/>
    </row>
    <row r="108">
      <c r="A108" s="98">
        <v>13.0</v>
      </c>
      <c r="B108" s="35" t="s">
        <v>477</v>
      </c>
      <c r="C108" s="70" t="s">
        <v>237</v>
      </c>
      <c r="D108" s="174"/>
      <c r="E108" s="212" t="s">
        <v>502</v>
      </c>
      <c r="F108" s="174">
        <v>2018.0</v>
      </c>
      <c r="G108" s="214" t="b">
        <v>0</v>
      </c>
      <c r="H108" s="214" t="b">
        <v>0</v>
      </c>
      <c r="I108" s="214" t="b">
        <v>0</v>
      </c>
      <c r="J108" s="214" t="b">
        <v>0</v>
      </c>
      <c r="K108" s="214" t="b">
        <v>0</v>
      </c>
      <c r="L108" s="214" t="b">
        <v>0</v>
      </c>
      <c r="M108" s="214" t="b">
        <v>0</v>
      </c>
      <c r="N108" s="214"/>
    </row>
    <row r="109">
      <c r="A109" s="73">
        <v>14.0</v>
      </c>
      <c r="B109" s="35" t="s">
        <v>477</v>
      </c>
      <c r="C109" s="70" t="s">
        <v>503</v>
      </c>
      <c r="D109" s="174"/>
      <c r="E109" s="212" t="s">
        <v>504</v>
      </c>
      <c r="F109" s="174">
        <v>2019.0</v>
      </c>
      <c r="G109" s="214" t="b">
        <v>0</v>
      </c>
      <c r="H109" s="214" t="b">
        <v>0</v>
      </c>
      <c r="I109" s="214" t="b">
        <v>0</v>
      </c>
      <c r="J109" s="214" t="b">
        <v>0</v>
      </c>
      <c r="K109" s="214" t="b">
        <v>0</v>
      </c>
      <c r="L109" s="214" t="b">
        <v>0</v>
      </c>
      <c r="M109" s="214" t="b">
        <v>0</v>
      </c>
      <c r="N109" s="214"/>
    </row>
    <row r="110">
      <c r="A110" s="98">
        <v>15.0</v>
      </c>
      <c r="B110" s="35" t="s">
        <v>477</v>
      </c>
      <c r="C110" s="70" t="s">
        <v>231</v>
      </c>
      <c r="D110" s="174" t="s">
        <v>234</v>
      </c>
      <c r="E110" s="198" t="s">
        <v>233</v>
      </c>
      <c r="F110" s="174">
        <v>2019.0</v>
      </c>
      <c r="G110" s="214" t="b">
        <v>0</v>
      </c>
      <c r="H110" s="214" t="b">
        <v>0</v>
      </c>
      <c r="I110" s="214" t="b">
        <v>0</v>
      </c>
      <c r="J110" s="214" t="b">
        <v>0</v>
      </c>
      <c r="K110" s="214" t="b">
        <v>0</v>
      </c>
      <c r="L110" s="214" t="b">
        <v>0</v>
      </c>
      <c r="M110" s="214" t="b">
        <v>0</v>
      </c>
      <c r="N110" s="214"/>
    </row>
    <row r="111">
      <c r="A111" s="73">
        <v>16.0</v>
      </c>
      <c r="B111" s="35" t="s">
        <v>477</v>
      </c>
      <c r="C111" s="70" t="s">
        <v>508</v>
      </c>
      <c r="D111" s="174"/>
      <c r="E111" s="301" t="s">
        <v>509</v>
      </c>
      <c r="F111" s="174">
        <v>2023.0</v>
      </c>
      <c r="G111" s="214" t="b">
        <v>0</v>
      </c>
      <c r="H111" s="214" t="b">
        <v>0</v>
      </c>
      <c r="I111" s="214" t="b">
        <v>0</v>
      </c>
      <c r="J111" s="214" t="b">
        <v>0</v>
      </c>
      <c r="K111" s="214" t="b">
        <v>0</v>
      </c>
      <c r="L111" s="214" t="b">
        <v>0</v>
      </c>
      <c r="M111" s="214" t="b">
        <v>0</v>
      </c>
      <c r="N111" s="214"/>
    </row>
    <row r="112">
      <c r="A112" s="98">
        <v>17.0</v>
      </c>
      <c r="B112" s="35" t="s">
        <v>477</v>
      </c>
      <c r="C112" s="70" t="s">
        <v>508</v>
      </c>
      <c r="D112" s="174"/>
      <c r="E112" s="301" t="s">
        <v>510</v>
      </c>
      <c r="F112" s="174">
        <v>2023.0</v>
      </c>
      <c r="G112" s="214" t="b">
        <v>0</v>
      </c>
      <c r="H112" s="214" t="b">
        <v>0</v>
      </c>
      <c r="I112" s="214" t="b">
        <v>0</v>
      </c>
      <c r="J112" s="214" t="b">
        <v>0</v>
      </c>
      <c r="K112" s="214" t="b">
        <v>0</v>
      </c>
      <c r="L112" s="214" t="b">
        <v>0</v>
      </c>
      <c r="M112" s="214" t="b">
        <v>0</v>
      </c>
      <c r="N112" s="214"/>
    </row>
    <row r="113">
      <c r="A113" s="73">
        <v>18.0</v>
      </c>
      <c r="B113" s="35" t="s">
        <v>477</v>
      </c>
      <c r="C113" s="70" t="s">
        <v>508</v>
      </c>
      <c r="D113" s="174"/>
      <c r="E113" s="301" t="s">
        <v>511</v>
      </c>
      <c r="F113" s="174">
        <v>2023.0</v>
      </c>
      <c r="G113" s="214" t="b">
        <v>0</v>
      </c>
      <c r="H113" s="214" t="b">
        <v>0</v>
      </c>
      <c r="I113" s="214" t="b">
        <v>0</v>
      </c>
      <c r="J113" s="214" t="b">
        <v>0</v>
      </c>
      <c r="K113" s="214" t="b">
        <v>0</v>
      </c>
      <c r="L113" s="214" t="b">
        <v>0</v>
      </c>
      <c r="M113" s="214" t="b">
        <v>0</v>
      </c>
      <c r="N113" s="214"/>
    </row>
    <row r="114">
      <c r="A114" s="98">
        <v>19.0</v>
      </c>
      <c r="B114" s="35" t="s">
        <v>477</v>
      </c>
      <c r="C114" s="70" t="s">
        <v>508</v>
      </c>
      <c r="D114" s="174"/>
      <c r="E114" s="301" t="s">
        <v>512</v>
      </c>
      <c r="F114" s="174">
        <v>2023.0</v>
      </c>
      <c r="G114" s="214" t="b">
        <v>0</v>
      </c>
      <c r="H114" s="214" t="b">
        <v>0</v>
      </c>
      <c r="I114" s="214" t="b">
        <v>0</v>
      </c>
      <c r="J114" s="214" t="b">
        <v>0</v>
      </c>
      <c r="K114" s="214" t="b">
        <v>0</v>
      </c>
      <c r="L114" s="214" t="b">
        <v>0</v>
      </c>
      <c r="M114" s="214" t="b">
        <v>0</v>
      </c>
      <c r="N114" s="214"/>
    </row>
    <row r="115">
      <c r="A115" s="73">
        <v>20.0</v>
      </c>
      <c r="B115" s="35" t="s">
        <v>477</v>
      </c>
      <c r="C115" s="70" t="s">
        <v>508</v>
      </c>
      <c r="D115" s="174"/>
      <c r="E115" s="301" t="s">
        <v>513</v>
      </c>
      <c r="F115" s="174">
        <v>2023.0</v>
      </c>
      <c r="G115" s="214" t="b">
        <v>0</v>
      </c>
      <c r="H115" s="214" t="b">
        <v>0</v>
      </c>
      <c r="I115" s="214" t="b">
        <v>0</v>
      </c>
      <c r="J115" s="214" t="b">
        <v>0</v>
      </c>
      <c r="K115" s="214" t="b">
        <v>0</v>
      </c>
      <c r="L115" s="214" t="b">
        <v>0</v>
      </c>
      <c r="M115" s="214" t="b">
        <v>0</v>
      </c>
      <c r="N115" s="214"/>
    </row>
    <row r="116">
      <c r="A116" s="98">
        <v>21.0</v>
      </c>
      <c r="B116" s="35" t="s">
        <v>477</v>
      </c>
      <c r="C116" s="70" t="s">
        <v>508</v>
      </c>
      <c r="D116" s="174"/>
      <c r="E116" s="212" t="s">
        <v>514</v>
      </c>
      <c r="F116" s="174">
        <v>2023.0</v>
      </c>
      <c r="G116" s="214" t="b">
        <v>0</v>
      </c>
      <c r="H116" s="214" t="b">
        <v>0</v>
      </c>
      <c r="I116" s="214" t="b">
        <v>0</v>
      </c>
      <c r="J116" s="214" t="b">
        <v>0</v>
      </c>
      <c r="K116" s="214" t="b">
        <v>0</v>
      </c>
      <c r="L116" s="214" t="b">
        <v>0</v>
      </c>
      <c r="M116" s="214" t="b">
        <v>0</v>
      </c>
      <c r="N116" s="214"/>
    </row>
    <row r="117">
      <c r="A117" s="73">
        <v>22.0</v>
      </c>
      <c r="B117" s="35" t="s">
        <v>477</v>
      </c>
      <c r="C117" s="70" t="s">
        <v>508</v>
      </c>
      <c r="D117" s="174"/>
      <c r="E117" s="212" t="s">
        <v>516</v>
      </c>
      <c r="F117" s="174">
        <v>2023.0</v>
      </c>
      <c r="G117" s="214" t="b">
        <v>0</v>
      </c>
      <c r="H117" s="214" t="b">
        <v>0</v>
      </c>
      <c r="I117" s="214" t="b">
        <v>0</v>
      </c>
      <c r="J117" s="214" t="b">
        <v>0</v>
      </c>
      <c r="K117" s="214" t="b">
        <v>0</v>
      </c>
      <c r="L117" s="214" t="b">
        <v>0</v>
      </c>
      <c r="M117" s="214" t="b">
        <v>0</v>
      </c>
      <c r="N117" s="214"/>
    </row>
    <row r="118">
      <c r="A118" s="98">
        <v>23.0</v>
      </c>
      <c r="B118" s="35" t="s">
        <v>477</v>
      </c>
      <c r="C118" s="70" t="s">
        <v>508</v>
      </c>
      <c r="D118" s="174"/>
      <c r="E118" s="212" t="s">
        <v>518</v>
      </c>
      <c r="F118" s="174">
        <v>2023.0</v>
      </c>
      <c r="G118" s="214" t="b">
        <v>0</v>
      </c>
      <c r="H118" s="214" t="b">
        <v>0</v>
      </c>
      <c r="I118" s="214" t="b">
        <v>0</v>
      </c>
      <c r="J118" s="214" t="b">
        <v>0</v>
      </c>
      <c r="K118" s="214" t="b">
        <v>0</v>
      </c>
      <c r="L118" s="214" t="b">
        <v>0</v>
      </c>
      <c r="M118" s="214" t="b">
        <v>0</v>
      </c>
      <c r="N118" s="214"/>
    </row>
    <row r="119">
      <c r="A119" s="73">
        <v>24.0</v>
      </c>
      <c r="B119" s="35" t="s">
        <v>477</v>
      </c>
      <c r="C119" s="70" t="s">
        <v>508</v>
      </c>
      <c r="D119" s="174"/>
      <c r="E119" s="212" t="s">
        <v>519</v>
      </c>
      <c r="F119" s="174">
        <v>2023.0</v>
      </c>
      <c r="G119" s="214" t="b">
        <v>0</v>
      </c>
      <c r="H119" s="214" t="b">
        <v>0</v>
      </c>
      <c r="I119" s="214" t="b">
        <v>0</v>
      </c>
      <c r="J119" s="214" t="b">
        <v>0</v>
      </c>
      <c r="K119" s="214" t="b">
        <v>0</v>
      </c>
      <c r="L119" s="214" t="b">
        <v>0</v>
      </c>
      <c r="M119" s="214" t="b">
        <v>0</v>
      </c>
      <c r="N119" s="214"/>
    </row>
    <row r="120">
      <c r="A120" s="98">
        <v>25.0</v>
      </c>
      <c r="B120" s="35" t="s">
        <v>477</v>
      </c>
      <c r="C120" s="70" t="s">
        <v>508</v>
      </c>
      <c r="D120" s="174"/>
      <c r="E120" s="212" t="s">
        <v>521</v>
      </c>
      <c r="F120" s="174">
        <v>2023.0</v>
      </c>
      <c r="G120" s="214" t="b">
        <v>0</v>
      </c>
      <c r="H120" s="214" t="b">
        <v>0</v>
      </c>
      <c r="I120" s="214" t="b">
        <v>0</v>
      </c>
      <c r="J120" s="214" t="b">
        <v>0</v>
      </c>
      <c r="K120" s="214" t="b">
        <v>0</v>
      </c>
      <c r="L120" s="214" t="b">
        <v>0</v>
      </c>
      <c r="M120" s="214" t="b">
        <v>0</v>
      </c>
      <c r="N120" s="214"/>
    </row>
    <row r="121">
      <c r="A121" s="73">
        <v>26.0</v>
      </c>
      <c r="B121" s="35" t="s">
        <v>477</v>
      </c>
      <c r="C121" s="70" t="s">
        <v>237</v>
      </c>
      <c r="D121" s="48"/>
      <c r="E121" s="266" t="s">
        <v>238</v>
      </c>
      <c r="F121" s="48">
        <v>2019.0</v>
      </c>
      <c r="G121" s="214" t="b">
        <v>0</v>
      </c>
      <c r="H121" s="214" t="b">
        <v>0</v>
      </c>
      <c r="I121" s="214" t="b">
        <v>0</v>
      </c>
      <c r="J121" s="214" t="b">
        <v>0</v>
      </c>
      <c r="K121" s="214" t="b">
        <v>0</v>
      </c>
      <c r="L121" s="214" t="b">
        <v>0</v>
      </c>
      <c r="M121" s="214" t="b">
        <v>0</v>
      </c>
      <c r="N121" s="214"/>
    </row>
    <row r="122">
      <c r="A122" s="98">
        <v>27.0</v>
      </c>
      <c r="B122" s="35" t="s">
        <v>477</v>
      </c>
      <c r="C122" s="70" t="s">
        <v>237</v>
      </c>
      <c r="D122" s="48"/>
      <c r="E122" s="266" t="s">
        <v>522</v>
      </c>
      <c r="F122" s="48">
        <v>2019.0</v>
      </c>
      <c r="G122" s="214" t="b">
        <v>0</v>
      </c>
      <c r="H122" s="214" t="b">
        <v>0</v>
      </c>
      <c r="I122" s="214" t="b">
        <v>0</v>
      </c>
      <c r="J122" s="214" t="b">
        <v>0</v>
      </c>
      <c r="K122" s="214" t="b">
        <v>0</v>
      </c>
      <c r="L122" s="214" t="b">
        <v>0</v>
      </c>
      <c r="M122" s="214" t="b">
        <v>0</v>
      </c>
      <c r="N122" s="214"/>
    </row>
    <row r="123">
      <c r="A123" s="73">
        <v>28.0</v>
      </c>
      <c r="B123" s="35" t="s">
        <v>477</v>
      </c>
      <c r="C123" s="70" t="s">
        <v>237</v>
      </c>
      <c r="D123" s="48"/>
      <c r="E123" s="266" t="s">
        <v>523</v>
      </c>
      <c r="F123" s="48">
        <v>2019.0</v>
      </c>
      <c r="G123" s="214" t="b">
        <v>0</v>
      </c>
      <c r="H123" s="214" t="b">
        <v>0</v>
      </c>
      <c r="I123" s="214" t="b">
        <v>0</v>
      </c>
      <c r="J123" s="214" t="b">
        <v>0</v>
      </c>
      <c r="K123" s="214" t="b">
        <v>0</v>
      </c>
      <c r="L123" s="214" t="b">
        <v>0</v>
      </c>
      <c r="M123" s="214" t="b">
        <v>0</v>
      </c>
      <c r="N123" s="214"/>
    </row>
    <row r="124">
      <c r="A124" s="98">
        <v>29.0</v>
      </c>
      <c r="B124" s="35" t="s">
        <v>477</v>
      </c>
      <c r="C124" s="305" t="s">
        <v>240</v>
      </c>
      <c r="D124" s="241" t="s">
        <v>242</v>
      </c>
      <c r="E124" s="266" t="s">
        <v>241</v>
      </c>
      <c r="F124" s="48">
        <v>2023.0</v>
      </c>
      <c r="G124" s="214" t="b">
        <v>0</v>
      </c>
      <c r="H124" s="214" t="b">
        <v>0</v>
      </c>
      <c r="I124" s="214" t="b">
        <v>0</v>
      </c>
      <c r="J124" s="214" t="b">
        <v>0</v>
      </c>
      <c r="K124" s="214" t="b">
        <v>0</v>
      </c>
      <c r="L124" s="214" t="b">
        <v>0</v>
      </c>
      <c r="M124" s="214" t="b">
        <v>0</v>
      </c>
      <c r="N124" s="214"/>
    </row>
    <row r="125">
      <c r="A125" s="73">
        <v>30.0</v>
      </c>
      <c r="B125" s="35" t="s">
        <v>477</v>
      </c>
      <c r="C125" s="305" t="s">
        <v>240</v>
      </c>
      <c r="D125" s="241" t="s">
        <v>242</v>
      </c>
      <c r="E125" s="266" t="s">
        <v>244</v>
      </c>
      <c r="F125" s="48">
        <v>2023.0</v>
      </c>
      <c r="G125" s="214" t="b">
        <v>0</v>
      </c>
      <c r="H125" s="214" t="b">
        <v>0</v>
      </c>
      <c r="I125" s="214" t="b">
        <v>0</v>
      </c>
      <c r="J125" s="214" t="b">
        <v>0</v>
      </c>
      <c r="K125" s="214" t="b">
        <v>0</v>
      </c>
      <c r="L125" s="214" t="b">
        <v>0</v>
      </c>
      <c r="M125" s="214" t="b">
        <v>0</v>
      </c>
      <c r="N125" s="214"/>
    </row>
    <row r="126">
      <c r="A126" s="98">
        <v>31.0</v>
      </c>
      <c r="B126" s="35" t="s">
        <v>477</v>
      </c>
      <c r="C126" s="70" t="s">
        <v>237</v>
      </c>
      <c r="D126" s="48"/>
      <c r="E126" s="198" t="s">
        <v>526</v>
      </c>
      <c r="F126" s="48">
        <v>2019.0</v>
      </c>
      <c r="G126" s="214" t="b">
        <v>0</v>
      </c>
      <c r="H126" s="214" t="b">
        <v>0</v>
      </c>
      <c r="I126" s="214" t="b">
        <v>0</v>
      </c>
      <c r="J126" s="214" t="b">
        <v>0</v>
      </c>
      <c r="K126" s="214" t="b">
        <v>0</v>
      </c>
      <c r="L126" s="214" t="b">
        <v>0</v>
      </c>
      <c r="M126" s="214" t="b">
        <v>0</v>
      </c>
      <c r="N126" s="214"/>
    </row>
    <row r="127">
      <c r="A127" s="73">
        <v>32.0</v>
      </c>
      <c r="B127" s="35" t="s">
        <v>477</v>
      </c>
      <c r="C127" s="70" t="s">
        <v>237</v>
      </c>
      <c r="D127" s="48"/>
      <c r="E127" s="198" t="s">
        <v>529</v>
      </c>
      <c r="F127" s="48">
        <v>2019.0</v>
      </c>
      <c r="G127" s="214" t="b">
        <v>0</v>
      </c>
      <c r="H127" s="214" t="b">
        <v>0</v>
      </c>
      <c r="I127" s="214" t="b">
        <v>0</v>
      </c>
      <c r="J127" s="214" t="b">
        <v>0</v>
      </c>
      <c r="K127" s="214" t="b">
        <v>0</v>
      </c>
      <c r="L127" s="214" t="b">
        <v>0</v>
      </c>
      <c r="M127" s="214" t="b">
        <v>0</v>
      </c>
      <c r="N127" s="214"/>
    </row>
    <row r="128">
      <c r="A128" s="98">
        <v>33.0</v>
      </c>
      <c r="B128" s="35" t="s">
        <v>477</v>
      </c>
      <c r="C128" s="70" t="s">
        <v>237</v>
      </c>
      <c r="D128" s="48"/>
      <c r="E128" s="198" t="s">
        <v>530</v>
      </c>
      <c r="F128" s="48">
        <v>2019.0</v>
      </c>
      <c r="G128" s="214" t="b">
        <v>0</v>
      </c>
      <c r="H128" s="214" t="b">
        <v>0</v>
      </c>
      <c r="I128" s="214" t="b">
        <v>0</v>
      </c>
      <c r="J128" s="214" t="b">
        <v>0</v>
      </c>
      <c r="K128" s="214" t="b">
        <v>0</v>
      </c>
      <c r="L128" s="214" t="b">
        <v>0</v>
      </c>
      <c r="M128" s="214" t="b">
        <v>0</v>
      </c>
      <c r="N128" s="214"/>
    </row>
    <row r="129">
      <c r="A129" s="73">
        <v>34.0</v>
      </c>
      <c r="B129" s="35" t="s">
        <v>477</v>
      </c>
      <c r="C129" s="70" t="s">
        <v>237</v>
      </c>
      <c r="D129" s="48"/>
      <c r="E129" s="198" t="s">
        <v>533</v>
      </c>
      <c r="F129" s="48">
        <v>2019.0</v>
      </c>
      <c r="G129" s="214" t="b">
        <v>0</v>
      </c>
      <c r="H129" s="214" t="b">
        <v>0</v>
      </c>
      <c r="I129" s="214" t="b">
        <v>0</v>
      </c>
      <c r="J129" s="214" t="b">
        <v>0</v>
      </c>
      <c r="K129" s="214" t="b">
        <v>0</v>
      </c>
      <c r="L129" s="214" t="b">
        <v>0</v>
      </c>
      <c r="M129" s="214" t="b">
        <v>0</v>
      </c>
      <c r="N129" s="214"/>
    </row>
    <row r="130">
      <c r="A130" s="98">
        <v>35.0</v>
      </c>
      <c r="B130" s="35" t="s">
        <v>477</v>
      </c>
      <c r="C130" s="70" t="s">
        <v>237</v>
      </c>
      <c r="D130" s="48"/>
      <c r="E130" s="198" t="s">
        <v>534</v>
      </c>
      <c r="F130" s="48">
        <v>2019.0</v>
      </c>
      <c r="G130" s="214" t="b">
        <v>0</v>
      </c>
      <c r="H130" s="214" t="b">
        <v>0</v>
      </c>
      <c r="I130" s="214" t="b">
        <v>0</v>
      </c>
      <c r="J130" s="214" t="b">
        <v>0</v>
      </c>
      <c r="K130" s="214" t="b">
        <v>0</v>
      </c>
      <c r="L130" s="214" t="b">
        <v>0</v>
      </c>
      <c r="M130" s="214" t="b">
        <v>0</v>
      </c>
      <c r="N130" s="214"/>
    </row>
    <row r="131">
      <c r="A131" s="73">
        <v>36.0</v>
      </c>
      <c r="B131" s="35" t="s">
        <v>477</v>
      </c>
      <c r="C131" s="70" t="s">
        <v>237</v>
      </c>
      <c r="D131" s="48"/>
      <c r="E131" s="198" t="s">
        <v>535</v>
      </c>
      <c r="F131" s="48">
        <v>2019.0</v>
      </c>
      <c r="G131" s="214" t="b">
        <v>0</v>
      </c>
      <c r="H131" s="214" t="b">
        <v>0</v>
      </c>
      <c r="I131" s="214" t="b">
        <v>0</v>
      </c>
      <c r="J131" s="214" t="b">
        <v>0</v>
      </c>
      <c r="K131" s="214" t="b">
        <v>0</v>
      </c>
      <c r="L131" s="214" t="b">
        <v>0</v>
      </c>
      <c r="M131" s="214" t="b">
        <v>0</v>
      </c>
      <c r="N131" s="214"/>
    </row>
    <row r="132">
      <c r="A132" s="98">
        <v>37.0</v>
      </c>
      <c r="B132" s="35" t="s">
        <v>477</v>
      </c>
      <c r="C132" s="70" t="s">
        <v>508</v>
      </c>
      <c r="D132" s="48"/>
      <c r="E132" s="315" t="s">
        <v>538</v>
      </c>
      <c r="F132" s="48">
        <v>2024.0</v>
      </c>
      <c r="G132" s="214" t="b">
        <v>0</v>
      </c>
      <c r="H132" s="214" t="b">
        <v>0</v>
      </c>
      <c r="I132" s="214" t="b">
        <v>0</v>
      </c>
      <c r="J132" s="214" t="b">
        <v>0</v>
      </c>
      <c r="K132" s="214" t="b">
        <v>0</v>
      </c>
      <c r="L132" s="214" t="b">
        <v>0</v>
      </c>
      <c r="M132" s="214" t="b">
        <v>0</v>
      </c>
      <c r="N132" s="214"/>
    </row>
    <row r="133">
      <c r="A133" s="73">
        <v>38.0</v>
      </c>
      <c r="B133" s="35" t="s">
        <v>477</v>
      </c>
      <c r="C133" s="70" t="s">
        <v>508</v>
      </c>
      <c r="D133" s="48"/>
      <c r="E133" s="315" t="s">
        <v>540</v>
      </c>
      <c r="F133" s="48">
        <v>2024.0</v>
      </c>
      <c r="G133" s="214" t="b">
        <v>0</v>
      </c>
      <c r="H133" s="214" t="b">
        <v>0</v>
      </c>
      <c r="I133" s="214" t="b">
        <v>0</v>
      </c>
      <c r="J133" s="214" t="b">
        <v>0</v>
      </c>
      <c r="K133" s="214" t="b">
        <v>0</v>
      </c>
      <c r="L133" s="214" t="b">
        <v>0</v>
      </c>
      <c r="M133" s="214" t="b">
        <v>0</v>
      </c>
      <c r="N133" s="214"/>
    </row>
    <row r="134">
      <c r="A134" s="98">
        <v>39.0</v>
      </c>
      <c r="B134" s="35" t="s">
        <v>477</v>
      </c>
      <c r="C134" s="70" t="s">
        <v>508</v>
      </c>
      <c r="D134" s="48"/>
      <c r="E134" s="315" t="s">
        <v>544</v>
      </c>
      <c r="F134" s="48">
        <v>2024.0</v>
      </c>
      <c r="G134" s="214" t="b">
        <v>0</v>
      </c>
      <c r="H134" s="214" t="b">
        <v>0</v>
      </c>
      <c r="I134" s="214" t="b">
        <v>0</v>
      </c>
      <c r="J134" s="214" t="b">
        <v>0</v>
      </c>
      <c r="K134" s="214" t="b">
        <v>0</v>
      </c>
      <c r="L134" s="214" t="b">
        <v>0</v>
      </c>
      <c r="M134" s="214" t="b">
        <v>0</v>
      </c>
      <c r="N134" s="214"/>
    </row>
    <row r="135">
      <c r="A135" s="73">
        <v>40.0</v>
      </c>
      <c r="B135" s="35" t="s">
        <v>477</v>
      </c>
      <c r="C135" s="70" t="s">
        <v>508</v>
      </c>
      <c r="D135" s="48"/>
      <c r="E135" s="315" t="s">
        <v>546</v>
      </c>
      <c r="F135" s="48">
        <v>2024.0</v>
      </c>
      <c r="G135" s="214" t="b">
        <v>0</v>
      </c>
      <c r="H135" s="214" t="b">
        <v>0</v>
      </c>
      <c r="I135" s="214" t="b">
        <v>0</v>
      </c>
      <c r="J135" s="214" t="b">
        <v>0</v>
      </c>
      <c r="K135" s="214" t="b">
        <v>0</v>
      </c>
      <c r="L135" s="214" t="b">
        <v>0</v>
      </c>
      <c r="M135" s="214" t="b">
        <v>0</v>
      </c>
      <c r="N135" s="214"/>
    </row>
    <row r="136">
      <c r="A136" s="98">
        <v>41.0</v>
      </c>
      <c r="B136" s="35" t="s">
        <v>477</v>
      </c>
      <c r="C136" s="70" t="s">
        <v>508</v>
      </c>
      <c r="D136" s="48"/>
      <c r="E136" s="315" t="s">
        <v>548</v>
      </c>
      <c r="F136" s="48">
        <v>2024.0</v>
      </c>
      <c r="G136" s="214" t="b">
        <v>0</v>
      </c>
      <c r="H136" s="214" t="b">
        <v>0</v>
      </c>
      <c r="I136" s="214" t="b">
        <v>0</v>
      </c>
      <c r="J136" s="214" t="b">
        <v>0</v>
      </c>
      <c r="K136" s="214" t="b">
        <v>0</v>
      </c>
      <c r="L136" s="214" t="b">
        <v>0</v>
      </c>
      <c r="M136" s="214" t="b">
        <v>0</v>
      </c>
      <c r="N136" s="214"/>
    </row>
    <row r="137">
      <c r="A137" s="73">
        <v>42.0</v>
      </c>
      <c r="B137" s="35" t="s">
        <v>477</v>
      </c>
      <c r="C137" s="70" t="s">
        <v>508</v>
      </c>
      <c r="D137" s="48"/>
      <c r="E137" s="315" t="s">
        <v>552</v>
      </c>
      <c r="F137" s="48">
        <v>2024.0</v>
      </c>
      <c r="G137" s="214" t="b">
        <v>0</v>
      </c>
      <c r="H137" s="214" t="b">
        <v>0</v>
      </c>
      <c r="I137" s="214" t="b">
        <v>0</v>
      </c>
      <c r="J137" s="214" t="b">
        <v>0</v>
      </c>
      <c r="K137" s="214" t="b">
        <v>0</v>
      </c>
      <c r="L137" s="214" t="b">
        <v>0</v>
      </c>
      <c r="M137" s="214" t="b">
        <v>0</v>
      </c>
      <c r="N137" s="214"/>
    </row>
    <row r="138">
      <c r="A138" s="98">
        <v>43.0</v>
      </c>
      <c r="B138" s="35" t="s">
        <v>477</v>
      </c>
      <c r="C138" s="70" t="s">
        <v>508</v>
      </c>
      <c r="D138" s="48"/>
      <c r="E138" s="315" t="s">
        <v>557</v>
      </c>
      <c r="F138" s="48">
        <v>2024.0</v>
      </c>
      <c r="G138" s="214" t="b">
        <v>0</v>
      </c>
      <c r="H138" s="214" t="b">
        <v>0</v>
      </c>
      <c r="I138" s="214" t="b">
        <v>0</v>
      </c>
      <c r="J138" s="214" t="b">
        <v>0</v>
      </c>
      <c r="K138" s="214" t="b">
        <v>0</v>
      </c>
      <c r="L138" s="214" t="b">
        <v>0</v>
      </c>
      <c r="M138" s="214" t="b">
        <v>0</v>
      </c>
      <c r="N138" s="214"/>
    </row>
    <row r="139">
      <c r="A139" s="73">
        <v>44.0</v>
      </c>
      <c r="B139" s="35" t="s">
        <v>477</v>
      </c>
      <c r="C139" s="70" t="s">
        <v>508</v>
      </c>
      <c r="D139" s="48"/>
      <c r="E139" s="315" t="s">
        <v>562</v>
      </c>
      <c r="F139" s="48">
        <v>2024.0</v>
      </c>
      <c r="G139" s="214" t="b">
        <v>0</v>
      </c>
      <c r="H139" s="214" t="b">
        <v>0</v>
      </c>
      <c r="I139" s="214" t="b">
        <v>0</v>
      </c>
      <c r="J139" s="214" t="b">
        <v>0</v>
      </c>
      <c r="K139" s="214" t="b">
        <v>0</v>
      </c>
      <c r="L139" s="214" t="b">
        <v>0</v>
      </c>
      <c r="M139" s="214" t="b">
        <v>0</v>
      </c>
      <c r="N139" s="214"/>
    </row>
    <row r="140">
      <c r="A140" s="98">
        <v>45.0</v>
      </c>
      <c r="B140" s="35" t="s">
        <v>477</v>
      </c>
      <c r="C140" s="70" t="s">
        <v>508</v>
      </c>
      <c r="D140" s="48"/>
      <c r="E140" s="315" t="s">
        <v>572</v>
      </c>
      <c r="F140" s="48">
        <v>2024.0</v>
      </c>
      <c r="G140" s="214" t="b">
        <v>0</v>
      </c>
      <c r="H140" s="214" t="b">
        <v>0</v>
      </c>
      <c r="I140" s="214" t="b">
        <v>0</v>
      </c>
      <c r="J140" s="214" t="b">
        <v>0</v>
      </c>
      <c r="K140" s="214" t="b">
        <v>0</v>
      </c>
      <c r="L140" s="214" t="b">
        <v>0</v>
      </c>
      <c r="M140" s="214" t="b">
        <v>0</v>
      </c>
      <c r="N140" s="214"/>
    </row>
    <row r="141">
      <c r="A141" s="73">
        <v>46.0</v>
      </c>
      <c r="B141" s="35" t="s">
        <v>477</v>
      </c>
      <c r="C141" s="70" t="s">
        <v>508</v>
      </c>
      <c r="D141" s="48"/>
      <c r="E141" s="315" t="s">
        <v>577</v>
      </c>
      <c r="F141" s="48">
        <v>2024.0</v>
      </c>
      <c r="G141" s="214" t="b">
        <v>0</v>
      </c>
      <c r="H141" s="214" t="b">
        <v>0</v>
      </c>
      <c r="I141" s="214" t="b">
        <v>0</v>
      </c>
      <c r="J141" s="214" t="b">
        <v>0</v>
      </c>
      <c r="K141" s="214" t="b">
        <v>0</v>
      </c>
      <c r="L141" s="214" t="b">
        <v>0</v>
      </c>
      <c r="M141" s="214" t="b">
        <v>0</v>
      </c>
      <c r="N141" s="214"/>
    </row>
    <row r="142">
      <c r="A142" s="98">
        <v>47.0</v>
      </c>
      <c r="B142" s="35" t="s">
        <v>477</v>
      </c>
      <c r="C142" s="70" t="s">
        <v>508</v>
      </c>
      <c r="D142" s="48"/>
      <c r="E142" s="329" t="s">
        <v>590</v>
      </c>
      <c r="F142" s="48">
        <v>2024.0</v>
      </c>
      <c r="G142" s="214" t="b">
        <v>0</v>
      </c>
      <c r="H142" s="214" t="b">
        <v>0</v>
      </c>
      <c r="I142" s="214" t="b">
        <v>0</v>
      </c>
      <c r="J142" s="214" t="b">
        <v>0</v>
      </c>
      <c r="K142" s="214" t="b">
        <v>0</v>
      </c>
      <c r="L142" s="214" t="b">
        <v>0</v>
      </c>
      <c r="M142" s="214" t="b">
        <v>0</v>
      </c>
      <c r="N142" s="214"/>
    </row>
    <row r="143">
      <c r="A143" s="73">
        <v>48.0</v>
      </c>
      <c r="B143" s="35" t="s">
        <v>477</v>
      </c>
      <c r="C143" s="70" t="s">
        <v>508</v>
      </c>
      <c r="D143" s="48"/>
      <c r="E143" s="329" t="s">
        <v>598</v>
      </c>
      <c r="F143" s="48">
        <v>2024.0</v>
      </c>
      <c r="G143" s="214" t="b">
        <v>0</v>
      </c>
      <c r="H143" s="214" t="b">
        <v>0</v>
      </c>
      <c r="I143" s="214" t="b">
        <v>0</v>
      </c>
      <c r="J143" s="214" t="b">
        <v>0</v>
      </c>
      <c r="K143" s="214" t="b">
        <v>0</v>
      </c>
      <c r="L143" s="214" t="b">
        <v>0</v>
      </c>
      <c r="M143" s="214" t="b">
        <v>0</v>
      </c>
      <c r="N143" s="214"/>
    </row>
    <row r="144">
      <c r="A144" s="98">
        <v>49.0</v>
      </c>
      <c r="B144" s="35" t="s">
        <v>477</v>
      </c>
      <c r="C144" s="70" t="s">
        <v>508</v>
      </c>
      <c r="D144" s="48"/>
      <c r="E144" s="329" t="s">
        <v>604</v>
      </c>
      <c r="F144" s="48">
        <v>2024.0</v>
      </c>
      <c r="G144" s="214" t="b">
        <v>0</v>
      </c>
      <c r="H144" s="214" t="b">
        <v>0</v>
      </c>
      <c r="I144" s="214" t="b">
        <v>0</v>
      </c>
      <c r="J144" s="214" t="b">
        <v>0</v>
      </c>
      <c r="K144" s="214" t="b">
        <v>0</v>
      </c>
      <c r="L144" s="214" t="b">
        <v>0</v>
      </c>
      <c r="M144" s="214" t="b">
        <v>0</v>
      </c>
      <c r="N144" s="214"/>
    </row>
    <row r="145">
      <c r="A145" s="73">
        <v>50.0</v>
      </c>
      <c r="B145" s="35" t="s">
        <v>477</v>
      </c>
      <c r="C145" s="70" t="s">
        <v>508</v>
      </c>
      <c r="D145" s="48"/>
      <c r="E145" s="329" t="s">
        <v>608</v>
      </c>
      <c r="F145" s="48">
        <v>2024.0</v>
      </c>
      <c r="G145" s="214" t="b">
        <v>0</v>
      </c>
      <c r="H145" s="214" t="b">
        <v>0</v>
      </c>
      <c r="I145" s="214" t="b">
        <v>0</v>
      </c>
      <c r="J145" s="214" t="b">
        <v>0</v>
      </c>
      <c r="K145" s="214" t="b">
        <v>0</v>
      </c>
      <c r="L145" s="214" t="b">
        <v>0</v>
      </c>
      <c r="M145" s="214" t="b">
        <v>0</v>
      </c>
      <c r="N145" s="214"/>
    </row>
    <row r="146">
      <c r="A146" s="98">
        <v>51.0</v>
      </c>
      <c r="B146" s="35" t="s">
        <v>477</v>
      </c>
      <c r="C146" s="70" t="s">
        <v>508</v>
      </c>
      <c r="D146" s="48"/>
      <c r="E146" s="329" t="s">
        <v>615</v>
      </c>
      <c r="F146" s="48">
        <v>2024.0</v>
      </c>
      <c r="G146" s="214" t="b">
        <v>0</v>
      </c>
      <c r="H146" s="214" t="b">
        <v>0</v>
      </c>
      <c r="I146" s="214" t="b">
        <v>0</v>
      </c>
      <c r="J146" s="214" t="b">
        <v>0</v>
      </c>
      <c r="K146" s="214" t="b">
        <v>0</v>
      </c>
      <c r="L146" s="214" t="b">
        <v>0</v>
      </c>
      <c r="M146" s="214" t="b">
        <v>0</v>
      </c>
      <c r="N146" s="214"/>
    </row>
    <row r="147">
      <c r="A147" s="73">
        <v>52.0</v>
      </c>
      <c r="B147" s="35" t="s">
        <v>477</v>
      </c>
      <c r="C147" s="70" t="s">
        <v>508</v>
      </c>
      <c r="D147" s="48"/>
      <c r="E147" s="329" t="s">
        <v>625</v>
      </c>
      <c r="F147" s="48">
        <v>2024.0</v>
      </c>
      <c r="G147" s="214" t="b">
        <v>0</v>
      </c>
      <c r="H147" s="214" t="b">
        <v>0</v>
      </c>
      <c r="I147" s="214" t="b">
        <v>0</v>
      </c>
      <c r="J147" s="214" t="b">
        <v>0</v>
      </c>
      <c r="K147" s="214" t="b">
        <v>0</v>
      </c>
      <c r="L147" s="214" t="b">
        <v>0</v>
      </c>
      <c r="M147" s="214" t="b">
        <v>0</v>
      </c>
      <c r="N147" s="214"/>
    </row>
    <row r="148">
      <c r="A148" s="98">
        <v>53.0</v>
      </c>
      <c r="B148" s="35" t="s">
        <v>477</v>
      </c>
      <c r="C148" s="70" t="s">
        <v>508</v>
      </c>
      <c r="D148" s="48"/>
      <c r="E148" s="329" t="s">
        <v>632</v>
      </c>
      <c r="F148" s="48">
        <v>2024.0</v>
      </c>
      <c r="G148" s="214" t="b">
        <v>0</v>
      </c>
      <c r="H148" s="214" t="b">
        <v>0</v>
      </c>
      <c r="I148" s="214" t="b">
        <v>0</v>
      </c>
      <c r="J148" s="214" t="b">
        <v>0</v>
      </c>
      <c r="K148" s="214" t="b">
        <v>0</v>
      </c>
      <c r="L148" s="214" t="b">
        <v>0</v>
      </c>
      <c r="M148" s="214" t="b">
        <v>0</v>
      </c>
      <c r="N148" s="214"/>
    </row>
    <row r="149">
      <c r="A149" s="73">
        <v>54.0</v>
      </c>
      <c r="B149" s="35" t="s">
        <v>477</v>
      </c>
      <c r="C149" s="332" t="s">
        <v>508</v>
      </c>
      <c r="D149" s="333"/>
      <c r="E149" s="329" t="s">
        <v>646</v>
      </c>
      <c r="F149" s="333">
        <v>2024.0</v>
      </c>
      <c r="G149" s="214" t="b">
        <v>0</v>
      </c>
      <c r="H149" s="214" t="b">
        <v>0</v>
      </c>
      <c r="I149" s="214" t="b">
        <v>0</v>
      </c>
      <c r="J149" s="214" t="b">
        <v>0</v>
      </c>
      <c r="K149" s="214" t="b">
        <v>0</v>
      </c>
      <c r="L149" s="214" t="b">
        <v>0</v>
      </c>
      <c r="M149" s="214" t="b">
        <v>0</v>
      </c>
      <c r="N149" s="214"/>
    </row>
    <row r="150">
      <c r="A150" s="98">
        <v>55.0</v>
      </c>
      <c r="B150" s="35" t="s">
        <v>477</v>
      </c>
      <c r="C150" s="332" t="s">
        <v>508</v>
      </c>
      <c r="D150" s="333"/>
      <c r="E150" s="329" t="s">
        <v>653</v>
      </c>
      <c r="F150" s="333">
        <v>2024.0</v>
      </c>
      <c r="G150" s="214" t="b">
        <v>0</v>
      </c>
      <c r="H150" s="214" t="b">
        <v>0</v>
      </c>
      <c r="I150" s="214" t="b">
        <v>0</v>
      </c>
      <c r="J150" s="214" t="b">
        <v>0</v>
      </c>
      <c r="K150" s="214" t="b">
        <v>0</v>
      </c>
      <c r="L150" s="214" t="b">
        <v>0</v>
      </c>
      <c r="M150" s="214" t="b">
        <v>0</v>
      </c>
      <c r="N150" s="214"/>
    </row>
    <row r="151">
      <c r="A151" s="73">
        <v>56.0</v>
      </c>
      <c r="B151" s="35" t="s">
        <v>477</v>
      </c>
      <c r="C151" s="332" t="s">
        <v>508</v>
      </c>
      <c r="D151" s="333"/>
      <c r="E151" s="329" t="s">
        <v>659</v>
      </c>
      <c r="F151" s="333">
        <v>2024.0</v>
      </c>
      <c r="G151" s="214" t="b">
        <v>0</v>
      </c>
      <c r="H151" s="214" t="b">
        <v>0</v>
      </c>
      <c r="I151" s="214" t="b">
        <v>0</v>
      </c>
      <c r="J151" s="214" t="b">
        <v>0</v>
      </c>
      <c r="K151" s="214" t="b">
        <v>0</v>
      </c>
      <c r="L151" s="214" t="b">
        <v>0</v>
      </c>
      <c r="M151" s="214" t="b">
        <v>0</v>
      </c>
      <c r="N151" s="214"/>
    </row>
    <row r="152">
      <c r="A152" s="98">
        <v>57.0</v>
      </c>
      <c r="B152" s="35" t="s">
        <v>477</v>
      </c>
      <c r="C152" s="332" t="s">
        <v>508</v>
      </c>
      <c r="D152" s="333"/>
      <c r="E152" s="329" t="s">
        <v>616</v>
      </c>
      <c r="F152" s="333">
        <v>2024.0</v>
      </c>
      <c r="G152" s="214" t="b">
        <v>0</v>
      </c>
      <c r="H152" s="214" t="b">
        <v>0</v>
      </c>
      <c r="I152" s="214" t="b">
        <v>0</v>
      </c>
      <c r="J152" s="214" t="b">
        <v>0</v>
      </c>
      <c r="K152" s="214" t="b">
        <v>0</v>
      </c>
      <c r="L152" s="214" t="b">
        <v>0</v>
      </c>
      <c r="M152" s="214" t="b">
        <v>0</v>
      </c>
      <c r="N152" s="214"/>
    </row>
    <row r="153">
      <c r="A153" s="73">
        <v>58.0</v>
      </c>
      <c r="B153" s="35" t="s">
        <v>477</v>
      </c>
      <c r="C153" s="332" t="s">
        <v>508</v>
      </c>
      <c r="D153" s="333"/>
      <c r="E153" s="329" t="s">
        <v>619</v>
      </c>
      <c r="F153" s="333">
        <v>2024.0</v>
      </c>
      <c r="G153" s="214" t="b">
        <v>0</v>
      </c>
      <c r="H153" s="214" t="b">
        <v>0</v>
      </c>
      <c r="I153" s="214" t="b">
        <v>0</v>
      </c>
      <c r="J153" s="214" t="b">
        <v>0</v>
      </c>
      <c r="K153" s="214" t="b">
        <v>0</v>
      </c>
      <c r="L153" s="214" t="b">
        <v>0</v>
      </c>
      <c r="M153" s="214" t="b">
        <v>0</v>
      </c>
      <c r="N153" s="214"/>
    </row>
    <row r="154">
      <c r="A154" s="98">
        <v>59.0</v>
      </c>
      <c r="B154" s="35" t="s">
        <v>477</v>
      </c>
      <c r="C154" s="332" t="s">
        <v>508</v>
      </c>
      <c r="D154" s="333"/>
      <c r="E154" s="329" t="s">
        <v>622</v>
      </c>
      <c r="F154" s="333">
        <v>2024.0</v>
      </c>
      <c r="G154" s="214" t="b">
        <v>0</v>
      </c>
      <c r="H154" s="214" t="b">
        <v>0</v>
      </c>
      <c r="I154" s="214" t="b">
        <v>0</v>
      </c>
      <c r="J154" s="214" t="b">
        <v>0</v>
      </c>
      <c r="K154" s="214" t="b">
        <v>0</v>
      </c>
      <c r="L154" s="214" t="b">
        <v>0</v>
      </c>
      <c r="M154" s="214" t="b">
        <v>0</v>
      </c>
      <c r="N154" s="214"/>
    </row>
    <row r="155">
      <c r="A155" s="73">
        <v>60.0</v>
      </c>
      <c r="B155" s="35" t="s">
        <v>477</v>
      </c>
      <c r="C155" s="70" t="s">
        <v>508</v>
      </c>
      <c r="D155" s="48"/>
      <c r="E155" s="329" t="s">
        <v>626</v>
      </c>
      <c r="F155" s="48">
        <v>2024.0</v>
      </c>
      <c r="G155" s="214" t="b">
        <v>0</v>
      </c>
      <c r="H155" s="214" t="b">
        <v>0</v>
      </c>
      <c r="I155" s="214" t="b">
        <v>0</v>
      </c>
      <c r="J155" s="214" t="b">
        <v>0</v>
      </c>
      <c r="K155" s="214" t="b">
        <v>0</v>
      </c>
      <c r="L155" s="214" t="b">
        <v>0</v>
      </c>
      <c r="M155" s="214" t="b">
        <v>0</v>
      </c>
      <c r="N155" s="214"/>
    </row>
    <row r="156">
      <c r="A156" s="98">
        <v>61.0</v>
      </c>
      <c r="B156" s="35" t="s">
        <v>477</v>
      </c>
      <c r="C156" s="70" t="s">
        <v>508</v>
      </c>
      <c r="D156" s="48"/>
      <c r="E156" s="329" t="s">
        <v>629</v>
      </c>
      <c r="F156" s="48">
        <v>2024.0</v>
      </c>
      <c r="G156" s="214" t="b">
        <v>0</v>
      </c>
      <c r="H156" s="214" t="b">
        <v>0</v>
      </c>
      <c r="I156" s="214" t="b">
        <v>0</v>
      </c>
      <c r="J156" s="214" t="b">
        <v>0</v>
      </c>
      <c r="K156" s="214" t="b">
        <v>0</v>
      </c>
      <c r="L156" s="214" t="b">
        <v>0</v>
      </c>
      <c r="M156" s="214" t="b">
        <v>0</v>
      </c>
      <c r="N156" s="214"/>
    </row>
    <row r="157">
      <c r="A157" s="73">
        <v>62.0</v>
      </c>
      <c r="B157" s="35" t="s">
        <v>477</v>
      </c>
      <c r="C157" s="70" t="s">
        <v>508</v>
      </c>
      <c r="D157" s="48"/>
      <c r="E157" s="329" t="s">
        <v>633</v>
      </c>
      <c r="F157" s="48">
        <v>2024.0</v>
      </c>
      <c r="G157" s="214" t="b">
        <v>0</v>
      </c>
      <c r="H157" s="214" t="b">
        <v>0</v>
      </c>
      <c r="I157" s="214" t="b">
        <v>0</v>
      </c>
      <c r="J157" s="214" t="b">
        <v>0</v>
      </c>
      <c r="K157" s="214" t="b">
        <v>0</v>
      </c>
      <c r="L157" s="214" t="b">
        <v>0</v>
      </c>
      <c r="M157" s="214" t="b">
        <v>0</v>
      </c>
      <c r="N157" s="214"/>
    </row>
    <row r="158">
      <c r="A158" s="98">
        <v>63.0</v>
      </c>
      <c r="B158" s="35" t="s">
        <v>477</v>
      </c>
      <c r="C158" s="70" t="s">
        <v>508</v>
      </c>
      <c r="D158" s="48"/>
      <c r="E158" s="329" t="s">
        <v>636</v>
      </c>
      <c r="F158" s="48">
        <v>2024.0</v>
      </c>
      <c r="G158" s="214" t="b">
        <v>0</v>
      </c>
      <c r="H158" s="214" t="b">
        <v>0</v>
      </c>
      <c r="I158" s="214" t="b">
        <v>0</v>
      </c>
      <c r="J158" s="214" t="b">
        <v>0</v>
      </c>
      <c r="K158" s="214" t="b">
        <v>0</v>
      </c>
      <c r="L158" s="214" t="b">
        <v>0</v>
      </c>
      <c r="M158" s="214" t="b">
        <v>0</v>
      </c>
      <c r="N158" s="214"/>
    </row>
    <row r="159">
      <c r="A159" s="73">
        <v>64.0</v>
      </c>
      <c r="B159" s="35" t="s">
        <v>477</v>
      </c>
      <c r="C159" s="70" t="s">
        <v>508</v>
      </c>
      <c r="D159" s="48"/>
      <c r="E159" s="329" t="s">
        <v>640</v>
      </c>
      <c r="F159" s="48">
        <v>2024.0</v>
      </c>
      <c r="G159" s="214" t="b">
        <v>0</v>
      </c>
      <c r="H159" s="214" t="b">
        <v>0</v>
      </c>
      <c r="I159" s="214" t="b">
        <v>0</v>
      </c>
      <c r="J159" s="214" t="b">
        <v>0</v>
      </c>
      <c r="K159" s="214" t="b">
        <v>0</v>
      </c>
      <c r="L159" s="214" t="b">
        <v>0</v>
      </c>
      <c r="M159" s="214" t="b">
        <v>0</v>
      </c>
      <c r="N159" s="214"/>
    </row>
    <row r="160">
      <c r="A160" s="98">
        <v>65.0</v>
      </c>
      <c r="B160" s="35" t="s">
        <v>477</v>
      </c>
      <c r="C160" s="70" t="s">
        <v>508</v>
      </c>
      <c r="D160" s="48"/>
      <c r="E160" s="329" t="s">
        <v>643</v>
      </c>
      <c r="F160" s="48">
        <v>2024.0</v>
      </c>
      <c r="G160" s="214" t="b">
        <v>0</v>
      </c>
      <c r="H160" s="214" t="b">
        <v>0</v>
      </c>
      <c r="I160" s="214" t="b">
        <v>0</v>
      </c>
      <c r="J160" s="214" t="b">
        <v>0</v>
      </c>
      <c r="K160" s="214" t="b">
        <v>0</v>
      </c>
      <c r="L160" s="214" t="b">
        <v>0</v>
      </c>
      <c r="M160" s="214" t="b">
        <v>0</v>
      </c>
      <c r="N160" s="214"/>
    </row>
    <row r="161">
      <c r="A161" s="73">
        <v>66.0</v>
      </c>
      <c r="B161" s="35" t="s">
        <v>477</v>
      </c>
      <c r="C161" s="70" t="s">
        <v>508</v>
      </c>
      <c r="D161" s="48"/>
      <c r="E161" s="329" t="s">
        <v>647</v>
      </c>
      <c r="F161" s="48">
        <v>2024.0</v>
      </c>
      <c r="G161" s="214" t="b">
        <v>0</v>
      </c>
      <c r="H161" s="214" t="b">
        <v>0</v>
      </c>
      <c r="I161" s="214" t="b">
        <v>0</v>
      </c>
      <c r="J161" s="214" t="b">
        <v>0</v>
      </c>
      <c r="K161" s="214" t="b">
        <v>0</v>
      </c>
      <c r="L161" s="214" t="b">
        <v>0</v>
      </c>
      <c r="M161" s="214" t="b">
        <v>0</v>
      </c>
      <c r="N161" s="214"/>
    </row>
    <row r="162">
      <c r="A162" s="98">
        <v>67.0</v>
      </c>
      <c r="B162" s="35" t="s">
        <v>477</v>
      </c>
      <c r="C162" s="70" t="s">
        <v>508</v>
      </c>
      <c r="D162" s="48"/>
      <c r="E162" s="329" t="s">
        <v>710</v>
      </c>
      <c r="F162" s="48">
        <v>2025.0</v>
      </c>
      <c r="G162" s="214" t="b">
        <v>0</v>
      </c>
      <c r="H162" s="214" t="b">
        <v>0</v>
      </c>
      <c r="I162" s="214" t="b">
        <v>0</v>
      </c>
      <c r="J162" s="214" t="b">
        <v>0</v>
      </c>
      <c r="K162" s="214" t="b">
        <v>0</v>
      </c>
      <c r="L162" s="214" t="b">
        <v>0</v>
      </c>
      <c r="M162" s="214" t="b">
        <v>0</v>
      </c>
      <c r="N162" s="214"/>
    </row>
    <row r="163">
      <c r="A163" s="73">
        <v>68.0</v>
      </c>
      <c r="B163" s="35" t="s">
        <v>477</v>
      </c>
      <c r="C163" s="70" t="s">
        <v>508</v>
      </c>
      <c r="D163" s="48"/>
      <c r="E163" s="345" t="s">
        <v>711</v>
      </c>
      <c r="F163" s="48">
        <v>2025.0</v>
      </c>
      <c r="G163" s="214" t="b">
        <v>0</v>
      </c>
      <c r="H163" s="214" t="b">
        <v>0</v>
      </c>
      <c r="I163" s="214" t="b">
        <v>0</v>
      </c>
      <c r="J163" s="214" t="b">
        <v>0</v>
      </c>
      <c r="K163" s="214" t="b">
        <v>0</v>
      </c>
      <c r="L163" s="214" t="b">
        <v>0</v>
      </c>
      <c r="M163" s="214" t="b">
        <v>0</v>
      </c>
      <c r="N163" s="214"/>
    </row>
    <row r="164">
      <c r="A164" s="98">
        <v>69.0</v>
      </c>
      <c r="B164" s="35" t="s">
        <v>477</v>
      </c>
      <c r="C164" s="70" t="s">
        <v>508</v>
      </c>
      <c r="D164" s="48"/>
      <c r="E164" s="345" t="s">
        <v>714</v>
      </c>
      <c r="F164" s="48">
        <v>2025.0</v>
      </c>
      <c r="G164" s="214" t="b">
        <v>0</v>
      </c>
      <c r="H164" s="214" t="b">
        <v>0</v>
      </c>
      <c r="I164" s="214" t="b">
        <v>0</v>
      </c>
      <c r="J164" s="214" t="b">
        <v>0</v>
      </c>
      <c r="K164" s="214" t="b">
        <v>0</v>
      </c>
      <c r="L164" s="214" t="b">
        <v>0</v>
      </c>
      <c r="M164" s="214" t="b">
        <v>0</v>
      </c>
      <c r="N164" s="214"/>
    </row>
    <row r="165">
      <c r="A165" s="73">
        <v>70.0</v>
      </c>
      <c r="B165" s="35" t="s">
        <v>477</v>
      </c>
      <c r="C165" s="70" t="s">
        <v>508</v>
      </c>
      <c r="D165" s="346"/>
      <c r="E165" s="329" t="s">
        <v>715</v>
      </c>
      <c r="F165" s="346">
        <v>2022.0</v>
      </c>
      <c r="G165" s="214" t="b">
        <v>0</v>
      </c>
      <c r="H165" s="214" t="b">
        <v>0</v>
      </c>
      <c r="I165" s="214" t="b">
        <v>0</v>
      </c>
      <c r="J165" s="214" t="b">
        <v>0</v>
      </c>
      <c r="K165" s="214" t="b">
        <v>0</v>
      </c>
      <c r="L165" s="214" t="b">
        <v>0</v>
      </c>
      <c r="M165" s="214" t="b">
        <v>0</v>
      </c>
      <c r="N165" s="214"/>
    </row>
    <row r="166">
      <c r="A166" s="98">
        <v>71.0</v>
      </c>
      <c r="B166" s="35" t="s">
        <v>477</v>
      </c>
      <c r="C166" s="70" t="s">
        <v>508</v>
      </c>
      <c r="D166" s="346"/>
      <c r="E166" s="329" t="s">
        <v>717</v>
      </c>
      <c r="F166" s="346">
        <v>2022.0</v>
      </c>
      <c r="G166" s="214" t="b">
        <v>0</v>
      </c>
      <c r="H166" s="214" t="b">
        <v>0</v>
      </c>
      <c r="I166" s="214" t="b">
        <v>0</v>
      </c>
      <c r="J166" s="214" t="b">
        <v>0</v>
      </c>
      <c r="K166" s="214" t="b">
        <v>0</v>
      </c>
      <c r="L166" s="214" t="b">
        <v>0</v>
      </c>
      <c r="M166" s="214" t="b">
        <v>0</v>
      </c>
      <c r="N166" s="214"/>
    </row>
    <row r="167">
      <c r="A167" s="73">
        <v>72.0</v>
      </c>
      <c r="B167" s="35" t="s">
        <v>477</v>
      </c>
      <c r="C167" s="70" t="s">
        <v>508</v>
      </c>
      <c r="D167" s="346"/>
      <c r="E167" s="329" t="s">
        <v>679</v>
      </c>
      <c r="F167" s="346">
        <v>2022.0</v>
      </c>
      <c r="G167" s="214" t="b">
        <v>0</v>
      </c>
      <c r="H167" s="214" t="b">
        <v>0</v>
      </c>
      <c r="I167" s="214" t="b">
        <v>0</v>
      </c>
      <c r="J167" s="214" t="b">
        <v>0</v>
      </c>
      <c r="K167" s="214" t="b">
        <v>0</v>
      </c>
      <c r="L167" s="214" t="b">
        <v>0</v>
      </c>
      <c r="M167" s="214" t="b">
        <v>0</v>
      </c>
      <c r="N167" s="214"/>
    </row>
    <row r="168">
      <c r="A168" s="98">
        <v>73.0</v>
      </c>
      <c r="B168" s="35" t="s">
        <v>477</v>
      </c>
      <c r="C168" s="70" t="s">
        <v>508</v>
      </c>
      <c r="D168" s="346"/>
      <c r="E168" s="329" t="s">
        <v>682</v>
      </c>
      <c r="F168" s="346">
        <v>2022.0</v>
      </c>
      <c r="G168" s="214" t="b">
        <v>0</v>
      </c>
      <c r="H168" s="214" t="b">
        <v>0</v>
      </c>
      <c r="I168" s="214" t="b">
        <v>0</v>
      </c>
      <c r="J168" s="214" t="b">
        <v>0</v>
      </c>
      <c r="K168" s="214" t="b">
        <v>0</v>
      </c>
      <c r="L168" s="214" t="b">
        <v>0</v>
      </c>
      <c r="M168" s="214" t="b">
        <v>0</v>
      </c>
      <c r="N168" s="214"/>
    </row>
    <row r="169">
      <c r="A169" s="73">
        <v>74.0</v>
      </c>
      <c r="B169" s="35" t="s">
        <v>477</v>
      </c>
      <c r="C169" s="70" t="s">
        <v>508</v>
      </c>
      <c r="D169" s="346"/>
      <c r="E169" s="329" t="s">
        <v>685</v>
      </c>
      <c r="F169" s="346">
        <v>2022.0</v>
      </c>
      <c r="G169" s="214" t="b">
        <v>0</v>
      </c>
      <c r="H169" s="214" t="b">
        <v>0</v>
      </c>
      <c r="I169" s="214" t="b">
        <v>0</v>
      </c>
      <c r="J169" s="214" t="b">
        <v>0</v>
      </c>
      <c r="K169" s="214" t="b">
        <v>0</v>
      </c>
      <c r="L169" s="214" t="b">
        <v>0</v>
      </c>
      <c r="M169" s="214" t="b">
        <v>0</v>
      </c>
      <c r="N169" s="214"/>
    </row>
    <row r="170">
      <c r="A170" s="98">
        <v>75.0</v>
      </c>
      <c r="B170" s="35" t="s">
        <v>477</v>
      </c>
      <c r="C170" s="70" t="s">
        <v>508</v>
      </c>
      <c r="D170" s="346"/>
      <c r="E170" s="329" t="s">
        <v>719</v>
      </c>
      <c r="F170" s="346">
        <v>2022.0</v>
      </c>
      <c r="G170" s="214" t="b">
        <v>0</v>
      </c>
      <c r="H170" s="214" t="b">
        <v>0</v>
      </c>
      <c r="I170" s="214" t="b">
        <v>0</v>
      </c>
      <c r="J170" s="214" t="b">
        <v>0</v>
      </c>
      <c r="K170" s="214" t="b">
        <v>0</v>
      </c>
      <c r="L170" s="214" t="b">
        <v>0</v>
      </c>
      <c r="M170" s="214" t="b">
        <v>0</v>
      </c>
      <c r="N170" s="214"/>
    </row>
    <row r="171">
      <c r="A171" s="73">
        <v>76.0</v>
      </c>
      <c r="B171" s="35" t="s">
        <v>477</v>
      </c>
      <c r="C171" s="70" t="s">
        <v>508</v>
      </c>
      <c r="D171" s="346"/>
      <c r="E171" s="329" t="s">
        <v>688</v>
      </c>
      <c r="F171" s="346">
        <v>2022.0</v>
      </c>
      <c r="G171" s="214" t="b">
        <v>0</v>
      </c>
      <c r="H171" s="214" t="b">
        <v>0</v>
      </c>
      <c r="I171" s="214" t="b">
        <v>0</v>
      </c>
      <c r="J171" s="214" t="b">
        <v>0</v>
      </c>
      <c r="K171" s="214" t="b">
        <v>0</v>
      </c>
      <c r="L171" s="214" t="b">
        <v>0</v>
      </c>
      <c r="M171" s="214" t="b">
        <v>0</v>
      </c>
      <c r="N171" s="214"/>
    </row>
    <row r="172">
      <c r="A172" s="98">
        <v>77.0</v>
      </c>
      <c r="B172" s="35" t="s">
        <v>477</v>
      </c>
      <c r="C172" s="70" t="s">
        <v>508</v>
      </c>
      <c r="D172" s="346"/>
      <c r="E172" s="329" t="s">
        <v>721</v>
      </c>
      <c r="F172" s="346">
        <v>2022.0</v>
      </c>
      <c r="G172" s="214" t="b">
        <v>0</v>
      </c>
      <c r="H172" s="214" t="b">
        <v>0</v>
      </c>
      <c r="I172" s="214" t="b">
        <v>0</v>
      </c>
      <c r="J172" s="214" t="b">
        <v>0</v>
      </c>
      <c r="K172" s="214" t="b">
        <v>0</v>
      </c>
      <c r="L172" s="214" t="b">
        <v>0</v>
      </c>
      <c r="M172" s="214" t="b">
        <v>0</v>
      </c>
      <c r="N172" s="214"/>
    </row>
    <row r="173">
      <c r="A173" s="73">
        <v>78.0</v>
      </c>
      <c r="B173" s="35" t="s">
        <v>477</v>
      </c>
      <c r="C173" s="70" t="s">
        <v>508</v>
      </c>
      <c r="D173" s="346"/>
      <c r="E173" s="329" t="s">
        <v>722</v>
      </c>
      <c r="F173" s="346">
        <v>2022.0</v>
      </c>
      <c r="G173" s="214" t="b">
        <v>0</v>
      </c>
      <c r="H173" s="214" t="b">
        <v>0</v>
      </c>
      <c r="I173" s="214" t="b">
        <v>0</v>
      </c>
      <c r="J173" s="214" t="b">
        <v>0</v>
      </c>
      <c r="K173" s="214" t="b">
        <v>0</v>
      </c>
      <c r="L173" s="214" t="b">
        <v>0</v>
      </c>
      <c r="M173" s="214" t="b">
        <v>0</v>
      </c>
      <c r="N173" s="214"/>
    </row>
    <row r="174">
      <c r="A174" s="98">
        <v>79.0</v>
      </c>
      <c r="B174" s="35" t="s">
        <v>477</v>
      </c>
      <c r="C174" s="70" t="s">
        <v>508</v>
      </c>
      <c r="D174" s="346"/>
      <c r="E174" s="329" t="s">
        <v>725</v>
      </c>
      <c r="F174" s="346">
        <v>2022.0</v>
      </c>
      <c r="G174" s="214" t="b">
        <v>0</v>
      </c>
      <c r="H174" s="214" t="b">
        <v>0</v>
      </c>
      <c r="I174" s="214" t="b">
        <v>0</v>
      </c>
      <c r="J174" s="214" t="b">
        <v>0</v>
      </c>
      <c r="K174" s="214" t="b">
        <v>0</v>
      </c>
      <c r="L174" s="214" t="b">
        <v>0</v>
      </c>
      <c r="M174" s="214" t="b">
        <v>0</v>
      </c>
      <c r="N174" s="214"/>
    </row>
    <row r="175">
      <c r="A175" s="73">
        <v>80.0</v>
      </c>
      <c r="B175" s="35" t="s">
        <v>477</v>
      </c>
      <c r="C175" s="70" t="s">
        <v>508</v>
      </c>
      <c r="D175" s="346"/>
      <c r="E175" s="329" t="s">
        <v>726</v>
      </c>
      <c r="F175" s="346">
        <v>2022.0</v>
      </c>
      <c r="G175" s="214" t="b">
        <v>0</v>
      </c>
      <c r="H175" s="214" t="b">
        <v>0</v>
      </c>
      <c r="I175" s="214" t="b">
        <v>0</v>
      </c>
      <c r="J175" s="214" t="b">
        <v>0</v>
      </c>
      <c r="K175" s="214" t="b">
        <v>0</v>
      </c>
      <c r="L175" s="214" t="b">
        <v>0</v>
      </c>
      <c r="M175" s="214" t="b">
        <v>0</v>
      </c>
      <c r="N175" s="214"/>
    </row>
    <row r="176">
      <c r="A176" s="98">
        <v>81.0</v>
      </c>
      <c r="B176" s="35" t="s">
        <v>477</v>
      </c>
      <c r="C176" s="70" t="s">
        <v>508</v>
      </c>
      <c r="D176" s="346"/>
      <c r="E176" s="329" t="s">
        <v>728</v>
      </c>
      <c r="F176" s="346">
        <v>2022.0</v>
      </c>
      <c r="G176" s="214" t="b">
        <v>0</v>
      </c>
      <c r="H176" s="214" t="b">
        <v>0</v>
      </c>
      <c r="I176" s="214" t="b">
        <v>0</v>
      </c>
      <c r="J176" s="214" t="b">
        <v>0</v>
      </c>
      <c r="K176" s="214" t="b">
        <v>0</v>
      </c>
      <c r="L176" s="214" t="b">
        <v>0</v>
      </c>
      <c r="M176" s="214" t="b">
        <v>0</v>
      </c>
      <c r="N176" s="214"/>
    </row>
    <row r="177">
      <c r="A177" s="73">
        <v>82.0</v>
      </c>
      <c r="B177" s="35" t="s">
        <v>477</v>
      </c>
      <c r="C177" s="70" t="s">
        <v>508</v>
      </c>
      <c r="D177" s="346"/>
      <c r="E177" s="329" t="s">
        <v>692</v>
      </c>
      <c r="F177" s="346">
        <v>2022.0</v>
      </c>
      <c r="G177" s="214" t="b">
        <v>0</v>
      </c>
      <c r="H177" s="214" t="b">
        <v>0</v>
      </c>
      <c r="I177" s="214" t="b">
        <v>0</v>
      </c>
      <c r="J177" s="214" t="b">
        <v>0</v>
      </c>
      <c r="K177" s="214" t="b">
        <v>0</v>
      </c>
      <c r="L177" s="214" t="b">
        <v>0</v>
      </c>
      <c r="M177" s="214" t="b">
        <v>0</v>
      </c>
      <c r="N177" s="214"/>
    </row>
    <row r="178">
      <c r="A178" s="98">
        <v>83.0</v>
      </c>
      <c r="B178" s="35" t="s">
        <v>477</v>
      </c>
      <c r="C178" s="70" t="s">
        <v>508</v>
      </c>
      <c r="D178" s="48"/>
      <c r="E178" s="329" t="s">
        <v>697</v>
      </c>
      <c r="F178" s="346">
        <v>2022.0</v>
      </c>
      <c r="G178" s="214" t="b">
        <v>0</v>
      </c>
      <c r="H178" s="214" t="b">
        <v>0</v>
      </c>
      <c r="I178" s="214" t="b">
        <v>0</v>
      </c>
      <c r="J178" s="214" t="b">
        <v>0</v>
      </c>
      <c r="K178" s="214" t="b">
        <v>0</v>
      </c>
      <c r="L178" s="214" t="b">
        <v>0</v>
      </c>
      <c r="M178" s="214" t="b">
        <v>0</v>
      </c>
      <c r="N178" s="214"/>
    </row>
    <row r="179">
      <c r="A179" s="73">
        <v>84.0</v>
      </c>
      <c r="B179" s="35" t="s">
        <v>477</v>
      </c>
      <c r="C179" s="70" t="s">
        <v>508</v>
      </c>
      <c r="D179" s="48"/>
      <c r="E179" s="329" t="s">
        <v>730</v>
      </c>
      <c r="F179" s="346">
        <v>2022.0</v>
      </c>
      <c r="G179" s="214" t="b">
        <v>0</v>
      </c>
      <c r="H179" s="214" t="b">
        <v>0</v>
      </c>
      <c r="I179" s="214" t="b">
        <v>0</v>
      </c>
      <c r="J179" s="214" t="b">
        <v>0</v>
      </c>
      <c r="K179" s="214" t="b">
        <v>0</v>
      </c>
      <c r="L179" s="214" t="b">
        <v>0</v>
      </c>
      <c r="M179" s="214" t="b">
        <v>0</v>
      </c>
      <c r="N179" s="214"/>
    </row>
    <row r="180">
      <c r="A180" s="98">
        <v>85.0</v>
      </c>
      <c r="B180" s="35" t="s">
        <v>477</v>
      </c>
      <c r="C180" s="70" t="s">
        <v>508</v>
      </c>
      <c r="D180" s="48"/>
      <c r="E180" s="329" t="s">
        <v>731</v>
      </c>
      <c r="F180" s="346">
        <v>2022.0</v>
      </c>
      <c r="G180" s="214" t="b">
        <v>0</v>
      </c>
      <c r="H180" s="214" t="b">
        <v>0</v>
      </c>
      <c r="I180" s="214" t="b">
        <v>0</v>
      </c>
      <c r="J180" s="214" t="b">
        <v>0</v>
      </c>
      <c r="K180" s="214" t="b">
        <v>0</v>
      </c>
      <c r="L180" s="214" t="b">
        <v>0</v>
      </c>
      <c r="M180" s="214" t="b">
        <v>0</v>
      </c>
      <c r="N180" s="214"/>
    </row>
    <row r="181">
      <c r="A181" s="73">
        <v>86.0</v>
      </c>
      <c r="B181" s="35" t="s">
        <v>477</v>
      </c>
      <c r="C181" s="70" t="s">
        <v>508</v>
      </c>
      <c r="D181" s="48"/>
      <c r="E181" s="329" t="s">
        <v>734</v>
      </c>
      <c r="F181" s="346">
        <v>2022.0</v>
      </c>
      <c r="G181" s="214" t="b">
        <v>0</v>
      </c>
      <c r="H181" s="214" t="b">
        <v>0</v>
      </c>
      <c r="I181" s="214" t="b">
        <v>0</v>
      </c>
      <c r="J181" s="214" t="b">
        <v>0</v>
      </c>
      <c r="K181" s="214" t="b">
        <v>0</v>
      </c>
      <c r="L181" s="214" t="b">
        <v>0</v>
      </c>
      <c r="M181" s="214" t="b">
        <v>0</v>
      </c>
      <c r="N181" s="214"/>
    </row>
    <row r="182">
      <c r="A182" s="98">
        <v>87.0</v>
      </c>
      <c r="B182" s="35" t="s">
        <v>477</v>
      </c>
      <c r="C182" s="70" t="s">
        <v>508</v>
      </c>
      <c r="D182" s="48"/>
      <c r="E182" s="329" t="s">
        <v>735</v>
      </c>
      <c r="F182" s="346">
        <v>2022.0</v>
      </c>
      <c r="G182" s="214" t="b">
        <v>0</v>
      </c>
      <c r="H182" s="214" t="b">
        <v>0</v>
      </c>
      <c r="I182" s="214" t="b">
        <v>0</v>
      </c>
      <c r="J182" s="214" t="b">
        <v>0</v>
      </c>
      <c r="K182" s="214" t="b">
        <v>0</v>
      </c>
      <c r="L182" s="214" t="b">
        <v>0</v>
      </c>
      <c r="M182" s="214" t="b">
        <v>0</v>
      </c>
      <c r="N182" s="214"/>
    </row>
    <row r="183">
      <c r="A183" s="73">
        <v>88.0</v>
      </c>
      <c r="B183" s="35" t="s">
        <v>477</v>
      </c>
      <c r="C183" s="70" t="s">
        <v>508</v>
      </c>
      <c r="D183" s="48"/>
      <c r="E183" s="329" t="s">
        <v>737</v>
      </c>
      <c r="F183" s="346">
        <v>2022.0</v>
      </c>
      <c r="G183" s="214" t="b">
        <v>0</v>
      </c>
      <c r="H183" s="214" t="b">
        <v>0</v>
      </c>
      <c r="I183" s="214" t="b">
        <v>0</v>
      </c>
      <c r="J183" s="214" t="b">
        <v>0</v>
      </c>
      <c r="K183" s="214" t="b">
        <v>0</v>
      </c>
      <c r="L183" s="214" t="b">
        <v>0</v>
      </c>
      <c r="M183" s="214" t="b">
        <v>0</v>
      </c>
      <c r="N183" s="214"/>
    </row>
    <row r="184">
      <c r="A184" s="98">
        <v>89.0</v>
      </c>
      <c r="B184" s="35" t="s">
        <v>477</v>
      </c>
      <c r="C184" s="70" t="s">
        <v>508</v>
      </c>
      <c r="D184" s="48"/>
      <c r="E184" s="329" t="s">
        <v>700</v>
      </c>
      <c r="F184" s="346">
        <v>2022.0</v>
      </c>
      <c r="G184" s="214" t="b">
        <v>0</v>
      </c>
      <c r="H184" s="214" t="b">
        <v>0</v>
      </c>
      <c r="I184" s="214" t="b">
        <v>0</v>
      </c>
      <c r="J184" s="214" t="b">
        <v>0</v>
      </c>
      <c r="K184" s="214" t="b">
        <v>0</v>
      </c>
      <c r="L184" s="214" t="b">
        <v>0</v>
      </c>
      <c r="M184" s="214" t="b">
        <v>0</v>
      </c>
      <c r="N184" s="214"/>
    </row>
    <row r="185">
      <c r="A185" s="73">
        <v>90.0</v>
      </c>
      <c r="B185" s="35" t="s">
        <v>477</v>
      </c>
      <c r="C185" s="349" t="s">
        <v>739</v>
      </c>
      <c r="D185" s="48"/>
      <c r="E185" s="329" t="s">
        <v>741</v>
      </c>
      <c r="F185" s="346">
        <v>2016.0</v>
      </c>
      <c r="G185" s="214" t="b">
        <v>0</v>
      </c>
      <c r="H185" s="214" t="b">
        <v>0</v>
      </c>
      <c r="I185" s="214" t="b">
        <v>0</v>
      </c>
      <c r="J185" s="214" t="b">
        <v>0</v>
      </c>
      <c r="K185" s="214" t="b">
        <v>0</v>
      </c>
      <c r="L185" s="214" t="b">
        <v>0</v>
      </c>
      <c r="M185" s="214" t="b">
        <v>0</v>
      </c>
      <c r="N185" s="214"/>
    </row>
    <row r="186">
      <c r="A186" s="98">
        <v>91.0</v>
      </c>
      <c r="B186" s="35" t="s">
        <v>477</v>
      </c>
      <c r="C186" s="70" t="s">
        <v>508</v>
      </c>
      <c r="D186" s="325"/>
      <c r="E186" s="198" t="s">
        <v>743</v>
      </c>
      <c r="F186" s="351">
        <v>2022.0</v>
      </c>
      <c r="G186" s="214" t="b">
        <v>0</v>
      </c>
      <c r="H186" s="214" t="b">
        <v>0</v>
      </c>
      <c r="I186" s="214" t="b">
        <v>0</v>
      </c>
      <c r="J186" s="214" t="b">
        <v>0</v>
      </c>
      <c r="K186" s="214" t="b">
        <v>0</v>
      </c>
      <c r="L186" s="214" t="b">
        <v>0</v>
      </c>
      <c r="M186" s="214" t="b">
        <v>0</v>
      </c>
      <c r="N186" s="214"/>
    </row>
    <row r="187">
      <c r="A187" s="73">
        <v>92.0</v>
      </c>
      <c r="B187" s="35" t="s">
        <v>477</v>
      </c>
      <c r="C187" s="70" t="s">
        <v>508</v>
      </c>
      <c r="D187" s="325"/>
      <c r="E187" s="198" t="s">
        <v>747</v>
      </c>
      <c r="F187" s="351">
        <v>2022.0</v>
      </c>
      <c r="G187" s="214" t="b">
        <v>0</v>
      </c>
      <c r="H187" s="214" t="b">
        <v>0</v>
      </c>
      <c r="I187" s="214" t="b">
        <v>0</v>
      </c>
      <c r="J187" s="214" t="b">
        <v>0</v>
      </c>
      <c r="K187" s="214" t="b">
        <v>0</v>
      </c>
      <c r="L187" s="214" t="b">
        <v>0</v>
      </c>
      <c r="M187" s="214" t="b">
        <v>0</v>
      </c>
      <c r="N187" s="214"/>
    </row>
    <row r="188">
      <c r="A188" s="98">
        <v>93.0</v>
      </c>
      <c r="B188" s="35" t="s">
        <v>477</v>
      </c>
      <c r="C188" s="70" t="s">
        <v>508</v>
      </c>
      <c r="D188" s="325"/>
      <c r="E188" s="198" t="s">
        <v>748</v>
      </c>
      <c r="F188" s="351">
        <v>2022.0</v>
      </c>
      <c r="G188" s="214" t="b">
        <v>0</v>
      </c>
      <c r="H188" s="214" t="b">
        <v>0</v>
      </c>
      <c r="I188" s="214" t="b">
        <v>0</v>
      </c>
      <c r="J188" s="214" t="b">
        <v>0</v>
      </c>
      <c r="K188" s="214" t="b">
        <v>0</v>
      </c>
      <c r="L188" s="214" t="b">
        <v>0</v>
      </c>
      <c r="M188" s="214" t="b">
        <v>0</v>
      </c>
      <c r="N188" s="214"/>
    </row>
    <row r="189">
      <c r="A189" s="73">
        <v>94.0</v>
      </c>
      <c r="B189" s="35" t="s">
        <v>477</v>
      </c>
      <c r="C189" s="70" t="s">
        <v>508</v>
      </c>
      <c r="D189" s="325"/>
      <c r="E189" s="198" t="s">
        <v>753</v>
      </c>
      <c r="F189" s="351">
        <v>2022.0</v>
      </c>
      <c r="G189" s="214" t="b">
        <v>0</v>
      </c>
      <c r="H189" s="214" t="b">
        <v>0</v>
      </c>
      <c r="I189" s="214" t="b">
        <v>0</v>
      </c>
      <c r="J189" s="214" t="b">
        <v>0</v>
      </c>
      <c r="K189" s="214" t="b">
        <v>0</v>
      </c>
      <c r="L189" s="214" t="b">
        <v>0</v>
      </c>
      <c r="M189" s="214" t="b">
        <v>0</v>
      </c>
      <c r="N189" s="214"/>
    </row>
    <row r="190">
      <c r="A190" s="98">
        <v>95.0</v>
      </c>
      <c r="B190" s="35" t="s">
        <v>477</v>
      </c>
      <c r="C190" s="70" t="s">
        <v>508</v>
      </c>
      <c r="D190" s="325"/>
      <c r="E190" s="198" t="s">
        <v>754</v>
      </c>
      <c r="F190" s="351">
        <v>2022.0</v>
      </c>
      <c r="G190" s="214" t="b">
        <v>0</v>
      </c>
      <c r="H190" s="214" t="b">
        <v>0</v>
      </c>
      <c r="I190" s="214" t="b">
        <v>0</v>
      </c>
      <c r="J190" s="214" t="b">
        <v>0</v>
      </c>
      <c r="K190" s="214" t="b">
        <v>0</v>
      </c>
      <c r="L190" s="214" t="b">
        <v>0</v>
      </c>
      <c r="M190" s="214" t="b">
        <v>0</v>
      </c>
      <c r="N190" s="214"/>
    </row>
    <row r="191">
      <c r="A191" s="73">
        <v>96.0</v>
      </c>
      <c r="B191" s="35" t="s">
        <v>477</v>
      </c>
      <c r="C191" s="70" t="s">
        <v>508</v>
      </c>
      <c r="D191" s="325"/>
      <c r="E191" s="198" t="s">
        <v>757</v>
      </c>
      <c r="F191" s="351">
        <v>2022.0</v>
      </c>
      <c r="G191" s="214" t="b">
        <v>0</v>
      </c>
      <c r="H191" s="214" t="b">
        <v>0</v>
      </c>
      <c r="I191" s="214" t="b">
        <v>0</v>
      </c>
      <c r="J191" s="214" t="b">
        <v>0</v>
      </c>
      <c r="K191" s="214" t="b">
        <v>0</v>
      </c>
      <c r="L191" s="214" t="b">
        <v>0</v>
      </c>
      <c r="M191" s="214" t="b">
        <v>0</v>
      </c>
      <c r="N191" s="214"/>
    </row>
    <row r="192">
      <c r="A192" s="98">
        <v>97.0</v>
      </c>
      <c r="B192" s="35" t="s">
        <v>477</v>
      </c>
      <c r="C192" s="70" t="s">
        <v>508</v>
      </c>
      <c r="D192" s="325"/>
      <c r="E192" s="198" t="s">
        <v>758</v>
      </c>
      <c r="F192" s="351">
        <v>2022.0</v>
      </c>
      <c r="G192" s="214" t="b">
        <v>0</v>
      </c>
      <c r="H192" s="214" t="b">
        <v>0</v>
      </c>
      <c r="I192" s="214" t="b">
        <v>0</v>
      </c>
      <c r="J192" s="214" t="b">
        <v>0</v>
      </c>
      <c r="K192" s="214" t="b">
        <v>0</v>
      </c>
      <c r="L192" s="214" t="b">
        <v>0</v>
      </c>
      <c r="M192" s="214" t="b">
        <v>0</v>
      </c>
      <c r="N192" s="214"/>
    </row>
    <row r="193">
      <c r="A193" s="73">
        <v>98.0</v>
      </c>
      <c r="B193" s="35" t="s">
        <v>477</v>
      </c>
      <c r="C193" s="70" t="s">
        <v>508</v>
      </c>
      <c r="D193" s="325"/>
      <c r="E193" s="198" t="s">
        <v>760</v>
      </c>
      <c r="F193" s="351">
        <v>2022.0</v>
      </c>
      <c r="G193" s="214" t="b">
        <v>0</v>
      </c>
      <c r="H193" s="214" t="b">
        <v>0</v>
      </c>
      <c r="I193" s="214" t="b">
        <v>0</v>
      </c>
      <c r="J193" s="214" t="b">
        <v>0</v>
      </c>
      <c r="K193" s="214" t="b">
        <v>0</v>
      </c>
      <c r="L193" s="214" t="b">
        <v>0</v>
      </c>
      <c r="M193" s="214" t="b">
        <v>0</v>
      </c>
      <c r="N193" s="214"/>
    </row>
    <row r="194">
      <c r="A194" s="98">
        <v>99.0</v>
      </c>
      <c r="B194" s="35" t="s">
        <v>477</v>
      </c>
      <c r="C194" s="70" t="s">
        <v>508</v>
      </c>
      <c r="D194" s="325"/>
      <c r="E194" s="198" t="s">
        <v>761</v>
      </c>
      <c r="F194" s="351">
        <v>2022.0</v>
      </c>
      <c r="G194" s="214" t="b">
        <v>0</v>
      </c>
      <c r="H194" s="214" t="b">
        <v>0</v>
      </c>
      <c r="I194" s="214" t="b">
        <v>0</v>
      </c>
      <c r="J194" s="214" t="b">
        <v>0</v>
      </c>
      <c r="K194" s="214" t="b">
        <v>0</v>
      </c>
      <c r="L194" s="214" t="b">
        <v>0</v>
      </c>
      <c r="M194" s="214" t="b">
        <v>0</v>
      </c>
      <c r="N194" s="214"/>
    </row>
    <row r="195">
      <c r="A195" s="73">
        <v>100.0</v>
      </c>
      <c r="B195" s="35" t="s">
        <v>477</v>
      </c>
      <c r="C195" s="70" t="s">
        <v>508</v>
      </c>
      <c r="D195" s="325"/>
      <c r="E195" s="198" t="s">
        <v>764</v>
      </c>
      <c r="F195" s="351">
        <v>2022.0</v>
      </c>
      <c r="G195" s="214" t="b">
        <v>0</v>
      </c>
      <c r="H195" s="214" t="b">
        <v>0</v>
      </c>
      <c r="I195" s="214" t="b">
        <v>0</v>
      </c>
      <c r="J195" s="214" t="b">
        <v>0</v>
      </c>
      <c r="K195" s="214" t="b">
        <v>0</v>
      </c>
      <c r="L195" s="214" t="b">
        <v>0</v>
      </c>
      <c r="M195" s="214" t="b">
        <v>0</v>
      </c>
      <c r="N195" s="214"/>
    </row>
    <row r="196">
      <c r="A196" s="98">
        <v>101.0</v>
      </c>
      <c r="B196" s="362"/>
      <c r="C196" s="70" t="s">
        <v>508</v>
      </c>
      <c r="D196" s="364" t="s">
        <v>239</v>
      </c>
      <c r="E196" s="198" t="s">
        <v>766</v>
      </c>
      <c r="F196" s="351">
        <v>2022.0</v>
      </c>
      <c r="G196" s="214" t="b">
        <v>0</v>
      </c>
      <c r="H196" s="214" t="b">
        <v>0</v>
      </c>
      <c r="I196" s="214" t="b">
        <v>0</v>
      </c>
      <c r="J196" s="214" t="b">
        <v>0</v>
      </c>
      <c r="K196" s="214" t="b">
        <v>0</v>
      </c>
      <c r="L196" s="214" t="b">
        <v>0</v>
      </c>
      <c r="M196" s="214" t="b">
        <v>0</v>
      </c>
      <c r="N196" s="214"/>
    </row>
    <row r="197">
      <c r="A197" s="73">
        <v>102.0</v>
      </c>
      <c r="B197" s="362"/>
      <c r="C197" s="70" t="s">
        <v>508</v>
      </c>
      <c r="D197" s="364" t="s">
        <v>239</v>
      </c>
      <c r="E197" s="198" t="s">
        <v>767</v>
      </c>
      <c r="F197" s="351">
        <v>2022.0</v>
      </c>
      <c r="G197" s="214" t="b">
        <v>0</v>
      </c>
      <c r="H197" s="214" t="b">
        <v>0</v>
      </c>
      <c r="I197" s="214" t="b">
        <v>0</v>
      </c>
      <c r="J197" s="214" t="b">
        <v>0</v>
      </c>
      <c r="K197" s="214" t="b">
        <v>0</v>
      </c>
      <c r="L197" s="214" t="b">
        <v>0</v>
      </c>
      <c r="M197" s="214" t="b">
        <v>0</v>
      </c>
      <c r="N197" s="214"/>
    </row>
    <row r="198">
      <c r="A198" s="98">
        <v>103.0</v>
      </c>
      <c r="B198" s="362"/>
      <c r="C198" s="70" t="s">
        <v>508</v>
      </c>
      <c r="D198" s="364" t="s">
        <v>239</v>
      </c>
      <c r="E198" s="198" t="s">
        <v>771</v>
      </c>
      <c r="F198" s="351">
        <v>2022.0</v>
      </c>
      <c r="G198" s="214" t="b">
        <v>0</v>
      </c>
      <c r="H198" s="214" t="b">
        <v>0</v>
      </c>
      <c r="I198" s="214" t="b">
        <v>0</v>
      </c>
      <c r="J198" s="214" t="b">
        <v>0</v>
      </c>
      <c r="K198" s="214" t="b">
        <v>0</v>
      </c>
      <c r="L198" s="214" t="b">
        <v>0</v>
      </c>
      <c r="M198" s="214" t="b">
        <v>0</v>
      </c>
      <c r="N198" s="214"/>
    </row>
    <row r="199">
      <c r="A199" s="73">
        <v>104.0</v>
      </c>
      <c r="B199" s="362"/>
      <c r="C199" s="70" t="s">
        <v>508</v>
      </c>
      <c r="D199" s="364" t="s">
        <v>239</v>
      </c>
      <c r="E199" s="198" t="s">
        <v>772</v>
      </c>
      <c r="F199" s="351">
        <v>2022.0</v>
      </c>
      <c r="G199" s="214" t="b">
        <v>0</v>
      </c>
      <c r="H199" s="214" t="b">
        <v>0</v>
      </c>
      <c r="I199" s="214" t="b">
        <v>0</v>
      </c>
      <c r="J199" s="214" t="b">
        <v>0</v>
      </c>
      <c r="K199" s="214" t="b">
        <v>0</v>
      </c>
      <c r="L199" s="214" t="b">
        <v>0</v>
      </c>
      <c r="M199" s="214" t="b">
        <v>0</v>
      </c>
      <c r="N199" s="214"/>
    </row>
    <row r="200">
      <c r="A200" s="98">
        <v>105.0</v>
      </c>
      <c r="B200" s="362"/>
      <c r="C200" s="70" t="s">
        <v>508</v>
      </c>
      <c r="D200" s="364" t="s">
        <v>239</v>
      </c>
      <c r="E200" s="198" t="s">
        <v>773</v>
      </c>
      <c r="F200" s="351">
        <v>2022.0</v>
      </c>
      <c r="G200" s="214" t="b">
        <v>0</v>
      </c>
      <c r="H200" s="214" t="b">
        <v>0</v>
      </c>
      <c r="I200" s="214" t="b">
        <v>0</v>
      </c>
      <c r="J200" s="214" t="b">
        <v>0</v>
      </c>
      <c r="K200" s="214" t="b">
        <v>0</v>
      </c>
      <c r="L200" s="214" t="b">
        <v>0</v>
      </c>
      <c r="M200" s="214" t="b">
        <v>0</v>
      </c>
      <c r="N200" s="214"/>
    </row>
    <row r="201">
      <c r="A201" s="73">
        <v>106.0</v>
      </c>
      <c r="B201" s="362"/>
      <c r="C201" s="70" t="s">
        <v>508</v>
      </c>
      <c r="D201" s="364" t="s">
        <v>239</v>
      </c>
      <c r="E201" s="198" t="s">
        <v>777</v>
      </c>
      <c r="F201" s="351">
        <v>2022.0</v>
      </c>
      <c r="G201" s="214" t="b">
        <v>0</v>
      </c>
      <c r="H201" s="214" t="b">
        <v>0</v>
      </c>
      <c r="I201" s="214" t="b">
        <v>0</v>
      </c>
      <c r="J201" s="214" t="b">
        <v>0</v>
      </c>
      <c r="K201" s="214" t="b">
        <v>0</v>
      </c>
      <c r="L201" s="214" t="b">
        <v>0</v>
      </c>
      <c r="M201" s="214" t="b">
        <v>0</v>
      </c>
      <c r="N201" s="214"/>
    </row>
    <row r="202">
      <c r="A202" s="98">
        <v>107.0</v>
      </c>
      <c r="B202" s="362"/>
      <c r="C202" s="70" t="s">
        <v>508</v>
      </c>
      <c r="D202" s="364" t="s">
        <v>239</v>
      </c>
      <c r="E202" s="198" t="s">
        <v>778</v>
      </c>
      <c r="F202" s="351">
        <v>2022.0</v>
      </c>
      <c r="G202" s="214" t="b">
        <v>0</v>
      </c>
      <c r="H202" s="214" t="b">
        <v>0</v>
      </c>
      <c r="I202" s="214" t="b">
        <v>0</v>
      </c>
      <c r="J202" s="214" t="b">
        <v>0</v>
      </c>
      <c r="K202" s="214" t="b">
        <v>0</v>
      </c>
      <c r="L202" s="214" t="b">
        <v>0</v>
      </c>
      <c r="M202" s="214" t="b">
        <v>0</v>
      </c>
      <c r="N202" s="214"/>
    </row>
    <row r="203">
      <c r="A203" s="73">
        <v>108.0</v>
      </c>
      <c r="B203" s="362"/>
      <c r="C203" s="70" t="s">
        <v>508</v>
      </c>
      <c r="D203" s="364" t="s">
        <v>239</v>
      </c>
      <c r="E203" s="198" t="s">
        <v>779</v>
      </c>
      <c r="F203" s="351">
        <v>2022.0</v>
      </c>
      <c r="G203" s="214" t="b">
        <v>0</v>
      </c>
      <c r="H203" s="214" t="b">
        <v>0</v>
      </c>
      <c r="I203" s="214" t="b">
        <v>0</v>
      </c>
      <c r="J203" s="214" t="b">
        <v>0</v>
      </c>
      <c r="K203" s="214" t="b">
        <v>0</v>
      </c>
      <c r="L203" s="214" t="b">
        <v>0</v>
      </c>
      <c r="M203" s="214" t="b">
        <v>0</v>
      </c>
      <c r="N203" s="214"/>
    </row>
    <row r="204">
      <c r="A204" s="98">
        <v>109.0</v>
      </c>
      <c r="B204" s="362"/>
      <c r="C204" s="70" t="s">
        <v>508</v>
      </c>
      <c r="D204" s="364" t="s">
        <v>239</v>
      </c>
      <c r="E204" s="198" t="s">
        <v>780</v>
      </c>
      <c r="F204" s="351">
        <v>2022.0</v>
      </c>
      <c r="G204" s="214" t="b">
        <v>0</v>
      </c>
      <c r="H204" s="214" t="b">
        <v>0</v>
      </c>
      <c r="I204" s="214" t="b">
        <v>0</v>
      </c>
      <c r="J204" s="214" t="b">
        <v>0</v>
      </c>
      <c r="K204" s="214" t="b">
        <v>0</v>
      </c>
      <c r="L204" s="214" t="b">
        <v>0</v>
      </c>
      <c r="M204" s="214" t="b">
        <v>0</v>
      </c>
      <c r="N204" s="214"/>
    </row>
    <row r="205">
      <c r="A205" s="73">
        <v>110.0</v>
      </c>
      <c r="B205" s="362"/>
      <c r="C205" s="70" t="s">
        <v>508</v>
      </c>
      <c r="D205" s="364" t="s">
        <v>239</v>
      </c>
      <c r="E205" s="198" t="s">
        <v>781</v>
      </c>
      <c r="F205" s="351">
        <v>2022.0</v>
      </c>
      <c r="G205" s="214" t="b">
        <v>0</v>
      </c>
      <c r="H205" s="214" t="b">
        <v>0</v>
      </c>
      <c r="I205" s="214" t="b">
        <v>0</v>
      </c>
      <c r="J205" s="214" t="b">
        <v>0</v>
      </c>
      <c r="K205" s="214" t="b">
        <v>0</v>
      </c>
      <c r="L205" s="214" t="b">
        <v>0</v>
      </c>
      <c r="M205" s="214" t="b">
        <v>0</v>
      </c>
      <c r="N205" s="214"/>
    </row>
    <row r="206">
      <c r="A206" s="98">
        <v>111.0</v>
      </c>
      <c r="B206" s="362"/>
      <c r="C206" s="70" t="s">
        <v>508</v>
      </c>
      <c r="D206" s="364" t="s">
        <v>239</v>
      </c>
      <c r="E206" s="198" t="s">
        <v>783</v>
      </c>
      <c r="F206" s="351">
        <v>2022.0</v>
      </c>
      <c r="G206" s="214" t="b">
        <v>0</v>
      </c>
      <c r="H206" s="214" t="b">
        <v>0</v>
      </c>
      <c r="I206" s="214" t="b">
        <v>0</v>
      </c>
      <c r="J206" s="214" t="b">
        <v>0</v>
      </c>
      <c r="K206" s="214" t="b">
        <v>0</v>
      </c>
      <c r="L206" s="214" t="b">
        <v>0</v>
      </c>
      <c r="M206" s="214" t="b">
        <v>0</v>
      </c>
      <c r="N206" s="214"/>
    </row>
    <row r="207">
      <c r="A207" s="73">
        <v>112.0</v>
      </c>
      <c r="B207" s="362"/>
      <c r="C207" s="70" t="s">
        <v>508</v>
      </c>
      <c r="D207" s="364" t="s">
        <v>239</v>
      </c>
      <c r="E207" s="198" t="s">
        <v>785</v>
      </c>
      <c r="F207" s="351">
        <v>2022.0</v>
      </c>
      <c r="G207" s="214" t="b">
        <v>0</v>
      </c>
      <c r="H207" s="214" t="b">
        <v>0</v>
      </c>
      <c r="I207" s="214" t="b">
        <v>0</v>
      </c>
      <c r="J207" s="214" t="b">
        <v>0</v>
      </c>
      <c r="K207" s="214" t="b">
        <v>0</v>
      </c>
      <c r="L207" s="214" t="b">
        <v>0</v>
      </c>
      <c r="M207" s="214" t="b">
        <v>0</v>
      </c>
      <c r="N207" s="214"/>
    </row>
    <row r="208">
      <c r="A208" s="98">
        <v>113.0</v>
      </c>
      <c r="B208" s="362"/>
      <c r="C208" s="70" t="s">
        <v>508</v>
      </c>
      <c r="D208" s="364" t="s">
        <v>239</v>
      </c>
      <c r="E208" s="198" t="s">
        <v>789</v>
      </c>
      <c r="F208" s="351">
        <v>2022.0</v>
      </c>
      <c r="G208" s="214" t="b">
        <v>0</v>
      </c>
      <c r="H208" s="214" t="b">
        <v>0</v>
      </c>
      <c r="I208" s="214" t="b">
        <v>0</v>
      </c>
      <c r="J208" s="214" t="b">
        <v>0</v>
      </c>
      <c r="K208" s="214" t="b">
        <v>0</v>
      </c>
      <c r="L208" s="214" t="b">
        <v>0</v>
      </c>
      <c r="M208" s="214" t="b">
        <v>0</v>
      </c>
      <c r="N208" s="214"/>
    </row>
    <row r="209">
      <c r="A209" s="246" t="s">
        <v>790</v>
      </c>
      <c r="B209" s="379"/>
      <c r="C209" s="379" t="s">
        <v>275</v>
      </c>
      <c r="D209" s="380"/>
      <c r="E209" s="198"/>
      <c r="F209" s="381"/>
      <c r="G209" s="381"/>
      <c r="H209" s="381"/>
      <c r="I209" s="381"/>
      <c r="J209" s="381"/>
      <c r="K209" s="383"/>
      <c r="L209" s="383"/>
      <c r="M209" s="384"/>
      <c r="N209" s="230"/>
    </row>
    <row r="210">
      <c r="A210" s="58">
        <v>1.0</v>
      </c>
      <c r="B210" s="387" t="s">
        <v>803</v>
      </c>
      <c r="C210" s="390" t="s">
        <v>812</v>
      </c>
      <c r="D210" s="241"/>
      <c r="E210" s="266" t="s">
        <v>816</v>
      </c>
      <c r="F210" s="48">
        <v>2023.0</v>
      </c>
      <c r="G210" s="214" t="b">
        <v>0</v>
      </c>
      <c r="H210" s="214" t="b">
        <v>0</v>
      </c>
      <c r="I210" s="214" t="b">
        <v>0</v>
      </c>
      <c r="J210" s="214" t="b">
        <v>0</v>
      </c>
      <c r="K210" s="214" t="b">
        <v>0</v>
      </c>
      <c r="L210" s="214" t="b">
        <v>0</v>
      </c>
      <c r="M210" s="214" t="b">
        <v>0</v>
      </c>
      <c r="N210" s="214"/>
    </row>
    <row r="211">
      <c r="A211" s="246" t="s">
        <v>825</v>
      </c>
      <c r="B211" s="379"/>
      <c r="C211" s="379" t="s">
        <v>276</v>
      </c>
      <c r="D211" s="395"/>
      <c r="E211" s="398" t="s">
        <v>471</v>
      </c>
      <c r="F211" s="279" t="s">
        <v>5</v>
      </c>
      <c r="G211" s="282"/>
      <c r="H211" s="255"/>
      <c r="I211" s="381"/>
      <c r="J211" s="381"/>
      <c r="K211" s="228"/>
      <c r="L211" s="228"/>
      <c r="M211" s="230"/>
      <c r="N211" s="230"/>
    </row>
    <row r="212">
      <c r="A212" s="399">
        <v>1.0</v>
      </c>
      <c r="B212" s="401" t="s">
        <v>276</v>
      </c>
      <c r="C212" s="403" t="s">
        <v>833</v>
      </c>
      <c r="D212" s="405" t="s">
        <v>835</v>
      </c>
      <c r="E212" s="398" t="s">
        <v>838</v>
      </c>
      <c r="F212" s="405">
        <v>2006.0</v>
      </c>
      <c r="G212" s="214" t="b">
        <v>0</v>
      </c>
      <c r="H212" s="214" t="b">
        <v>0</v>
      </c>
      <c r="I212" s="214" t="b">
        <v>0</v>
      </c>
      <c r="J212" s="214" t="b">
        <v>0</v>
      </c>
      <c r="K212" s="214" t="b">
        <v>0</v>
      </c>
      <c r="L212" s="214" t="b">
        <v>0</v>
      </c>
      <c r="M212" s="214" t="b">
        <v>0</v>
      </c>
      <c r="N212" s="214"/>
    </row>
    <row r="213">
      <c r="A213" s="334">
        <v>2.0</v>
      </c>
      <c r="B213" s="363" t="s">
        <v>276</v>
      </c>
      <c r="C213" s="363" t="s">
        <v>844</v>
      </c>
      <c r="D213" s="412"/>
      <c r="E213" s="212" t="s">
        <v>848</v>
      </c>
      <c r="F213" s="412">
        <v>2010.0</v>
      </c>
      <c r="G213" s="214" t="b">
        <v>0</v>
      </c>
      <c r="H213" s="214" t="b">
        <v>0</v>
      </c>
      <c r="I213" s="214" t="b">
        <v>0</v>
      </c>
      <c r="J213" s="214" t="b">
        <v>0</v>
      </c>
      <c r="K213" s="214" t="b">
        <v>0</v>
      </c>
      <c r="L213" s="214" t="b">
        <v>0</v>
      </c>
      <c r="M213" s="214" t="b">
        <v>0</v>
      </c>
      <c r="N213" s="214"/>
    </row>
    <row r="214">
      <c r="A214" s="399">
        <v>3.0</v>
      </c>
      <c r="B214" s="416" t="s">
        <v>276</v>
      </c>
      <c r="C214" s="416" t="s">
        <v>851</v>
      </c>
      <c r="D214" s="418"/>
      <c r="E214" s="212" t="s">
        <v>853</v>
      </c>
      <c r="F214" s="418">
        <v>2010.0</v>
      </c>
      <c r="G214" s="214" t="b">
        <v>0</v>
      </c>
      <c r="H214" s="214" t="b">
        <v>0</v>
      </c>
      <c r="I214" s="214" t="b">
        <v>0</v>
      </c>
      <c r="J214" s="214" t="b">
        <v>0</v>
      </c>
      <c r="K214" s="214" t="b">
        <v>0</v>
      </c>
      <c r="L214" s="214" t="b">
        <v>0</v>
      </c>
      <c r="M214" s="214" t="b">
        <v>0</v>
      </c>
      <c r="N214" s="214"/>
    </row>
    <row r="215">
      <c r="A215" s="399">
        <v>4.0</v>
      </c>
      <c r="B215" s="363" t="s">
        <v>276</v>
      </c>
      <c r="C215" s="394" t="s">
        <v>844</v>
      </c>
      <c r="D215" s="58" t="s">
        <v>239</v>
      </c>
      <c r="E215" s="198" t="s">
        <v>861</v>
      </c>
      <c r="F215" s="58">
        <v>2012.0</v>
      </c>
      <c r="G215" s="214" t="b">
        <v>0</v>
      </c>
      <c r="H215" s="214" t="b">
        <v>0</v>
      </c>
      <c r="I215" s="214" t="b">
        <v>0</v>
      </c>
      <c r="J215" s="214" t="b">
        <v>0</v>
      </c>
      <c r="K215" s="214" t="b">
        <v>0</v>
      </c>
      <c r="L215" s="214" t="b">
        <v>0</v>
      </c>
      <c r="M215" s="214" t="b">
        <v>0</v>
      </c>
      <c r="N215" s="214"/>
    </row>
    <row r="216">
      <c r="A216" s="246" t="s">
        <v>870</v>
      </c>
      <c r="B216" s="224"/>
      <c r="C216" s="224" t="s">
        <v>261</v>
      </c>
      <c r="D216" s="225"/>
      <c r="E216" s="422"/>
      <c r="F216" s="225"/>
      <c r="G216" s="225"/>
      <c r="H216" s="226"/>
      <c r="I216" s="424"/>
      <c r="J216" s="225"/>
      <c r="K216" s="225"/>
      <c r="L216" s="225"/>
      <c r="M216" s="225"/>
      <c r="N216" s="277"/>
    </row>
    <row r="217">
      <c r="A217" s="399">
        <v>1.0</v>
      </c>
      <c r="B217" s="211" t="s">
        <v>873</v>
      </c>
      <c r="C217" s="211" t="s">
        <v>807</v>
      </c>
      <c r="D217" s="167"/>
      <c r="E217" s="212" t="s">
        <v>808</v>
      </c>
      <c r="F217" s="167">
        <v>2019.0</v>
      </c>
      <c r="G217" s="214" t="b">
        <v>0</v>
      </c>
      <c r="H217" s="214" t="b">
        <v>0</v>
      </c>
      <c r="I217" s="214" t="b">
        <v>0</v>
      </c>
      <c r="J217" s="214" t="b">
        <v>0</v>
      </c>
      <c r="K217" s="214" t="b">
        <v>0</v>
      </c>
      <c r="L217" s="214" t="b">
        <v>0</v>
      </c>
      <c r="M217" s="214" t="b">
        <v>0</v>
      </c>
      <c r="N217" s="214"/>
    </row>
    <row r="218">
      <c r="A218" s="399">
        <v>2.0</v>
      </c>
      <c r="B218" s="211" t="s">
        <v>878</v>
      </c>
      <c r="C218" s="211" t="s">
        <v>880</v>
      </c>
      <c r="D218" s="167"/>
      <c r="E218" s="212" t="s">
        <v>882</v>
      </c>
      <c r="F218" s="167">
        <v>2012.0</v>
      </c>
      <c r="G218" s="214" t="b">
        <v>0</v>
      </c>
      <c r="H218" s="214" t="b">
        <v>0</v>
      </c>
      <c r="I218" s="214" t="b">
        <v>0</v>
      </c>
      <c r="J218" s="214" t="b">
        <v>0</v>
      </c>
      <c r="K218" s="214" t="b">
        <v>0</v>
      </c>
      <c r="L218" s="214" t="b">
        <v>0</v>
      </c>
      <c r="M218" s="214" t="b">
        <v>0</v>
      </c>
      <c r="N218" s="214"/>
    </row>
    <row r="219">
      <c r="A219" s="399">
        <v>3.0</v>
      </c>
      <c r="B219" s="211" t="s">
        <v>873</v>
      </c>
      <c r="C219" s="211" t="s">
        <v>815</v>
      </c>
      <c r="D219" s="167"/>
      <c r="E219" s="212" t="s">
        <v>817</v>
      </c>
      <c r="F219" s="167">
        <v>2024.0</v>
      </c>
      <c r="G219" s="214" t="b">
        <v>0</v>
      </c>
      <c r="H219" s="214" t="b">
        <v>0</v>
      </c>
      <c r="I219" s="214" t="b">
        <v>0</v>
      </c>
      <c r="J219" s="214" t="b">
        <v>0</v>
      </c>
      <c r="K219" s="214" t="b">
        <v>0</v>
      </c>
      <c r="L219" s="214" t="b">
        <v>0</v>
      </c>
      <c r="M219" s="214" t="b">
        <v>0</v>
      </c>
      <c r="N219" s="214"/>
    </row>
    <row r="220">
      <c r="A220" s="399">
        <v>4.0</v>
      </c>
      <c r="B220" s="211" t="s">
        <v>878</v>
      </c>
      <c r="C220" s="211" t="s">
        <v>880</v>
      </c>
      <c r="D220" s="167"/>
      <c r="E220" s="212" t="s">
        <v>893</v>
      </c>
      <c r="F220" s="167">
        <v>2024.0</v>
      </c>
      <c r="G220" s="214" t="b">
        <v>0</v>
      </c>
      <c r="H220" s="214" t="b">
        <v>0</v>
      </c>
      <c r="I220" s="214" t="b">
        <v>0</v>
      </c>
      <c r="J220" s="214" t="b">
        <v>0</v>
      </c>
      <c r="K220" s="214" t="b">
        <v>0</v>
      </c>
      <c r="L220" s="214" t="b">
        <v>0</v>
      </c>
      <c r="M220" s="214" t="b">
        <v>0</v>
      </c>
      <c r="N220" s="214"/>
    </row>
    <row r="221">
      <c r="A221" s="399">
        <v>5.0</v>
      </c>
      <c r="B221" s="211" t="s">
        <v>873</v>
      </c>
      <c r="C221" s="435" t="s">
        <v>896</v>
      </c>
      <c r="D221" s="436"/>
      <c r="E221" s="437" t="s">
        <v>899</v>
      </c>
      <c r="F221" s="438">
        <v>2019.0</v>
      </c>
      <c r="G221" s="214" t="b">
        <v>0</v>
      </c>
      <c r="H221" s="214" t="b">
        <v>0</v>
      </c>
      <c r="I221" s="214" t="b">
        <v>0</v>
      </c>
      <c r="J221" s="214" t="b">
        <v>0</v>
      </c>
      <c r="K221" s="214" t="b">
        <v>0</v>
      </c>
      <c r="L221" s="214" t="b">
        <v>0</v>
      </c>
      <c r="M221" s="214" t="b">
        <v>0</v>
      </c>
      <c r="N221" s="214"/>
    </row>
    <row r="222">
      <c r="A222" s="399">
        <v>6.0</v>
      </c>
      <c r="B222" s="211" t="s">
        <v>878</v>
      </c>
      <c r="C222" s="165" t="s">
        <v>900</v>
      </c>
      <c r="D222" s="58" t="s">
        <v>239</v>
      </c>
      <c r="E222" s="437" t="s">
        <v>901</v>
      </c>
      <c r="F222" s="439">
        <v>2019.0</v>
      </c>
      <c r="G222" s="214" t="b">
        <v>0</v>
      </c>
      <c r="H222" s="214" t="b">
        <v>0</v>
      </c>
      <c r="I222" s="214" t="b">
        <v>0</v>
      </c>
      <c r="J222" s="214" t="b">
        <v>0</v>
      </c>
      <c r="K222" s="214" t="b">
        <v>0</v>
      </c>
      <c r="L222" s="214" t="b">
        <v>0</v>
      </c>
      <c r="M222" s="214" t="b">
        <v>0</v>
      </c>
      <c r="N222" s="214"/>
    </row>
    <row r="223">
      <c r="A223" s="246" t="s">
        <v>902</v>
      </c>
      <c r="B223" s="224"/>
      <c r="C223" s="224" t="s">
        <v>277</v>
      </c>
      <c r="D223" s="225"/>
      <c r="E223" s="422"/>
      <c r="F223" s="225"/>
      <c r="G223" s="225"/>
      <c r="H223" s="225"/>
      <c r="I223" s="424"/>
      <c r="J223" s="225"/>
      <c r="K223" s="225"/>
      <c r="L223" s="225"/>
      <c r="M223" s="225"/>
      <c r="N223" s="277"/>
    </row>
    <row r="224">
      <c r="A224" s="399">
        <v>1.0</v>
      </c>
      <c r="B224" s="202" t="s">
        <v>277</v>
      </c>
      <c r="C224" s="202" t="s">
        <v>821</v>
      </c>
      <c r="D224" s="438"/>
      <c r="E224" s="437" t="s">
        <v>822</v>
      </c>
      <c r="F224" s="438">
        <v>2019.0</v>
      </c>
      <c r="G224" s="214" t="b">
        <v>0</v>
      </c>
      <c r="H224" s="214" t="b">
        <v>0</v>
      </c>
      <c r="I224" s="214" t="b">
        <v>0</v>
      </c>
      <c r="J224" s="214" t="b">
        <v>0</v>
      </c>
      <c r="K224" s="214" t="b">
        <v>0</v>
      </c>
      <c r="L224" s="214" t="b">
        <v>0</v>
      </c>
      <c r="M224" s="214" t="b">
        <v>0</v>
      </c>
      <c r="N224" s="214"/>
    </row>
    <row r="225">
      <c r="A225" s="399">
        <v>2.0</v>
      </c>
      <c r="B225" s="211" t="s">
        <v>277</v>
      </c>
      <c r="C225" s="211" t="s">
        <v>907</v>
      </c>
      <c r="D225" s="167"/>
      <c r="E225" s="212" t="s">
        <v>908</v>
      </c>
      <c r="F225" s="167">
        <v>2007.0</v>
      </c>
      <c r="G225" s="214" t="b">
        <v>0</v>
      </c>
      <c r="H225" s="214" t="b">
        <v>0</v>
      </c>
      <c r="I225" s="214" t="b">
        <v>0</v>
      </c>
      <c r="J225" s="214" t="b">
        <v>0</v>
      </c>
      <c r="K225" s="214" t="b">
        <v>0</v>
      </c>
      <c r="L225" s="214" t="b">
        <v>0</v>
      </c>
      <c r="M225" s="214" t="b">
        <v>0</v>
      </c>
      <c r="N225" s="214"/>
    </row>
    <row r="226">
      <c r="A226" s="399">
        <v>3.0</v>
      </c>
      <c r="B226" s="390" t="s">
        <v>277</v>
      </c>
      <c r="C226" s="390" t="s">
        <v>909</v>
      </c>
      <c r="D226" s="275"/>
      <c r="E226" s="198" t="s">
        <v>910</v>
      </c>
      <c r="F226" s="273">
        <v>2019.0</v>
      </c>
      <c r="G226" s="214" t="b">
        <v>0</v>
      </c>
      <c r="H226" s="214" t="b">
        <v>0</v>
      </c>
      <c r="I226" s="214" t="b">
        <v>0</v>
      </c>
      <c r="J226" s="214" t="b">
        <v>0</v>
      </c>
      <c r="K226" s="214" t="b">
        <v>0</v>
      </c>
      <c r="L226" s="214" t="b">
        <v>0</v>
      </c>
      <c r="M226" s="214" t="b">
        <v>0</v>
      </c>
      <c r="N226" s="214"/>
    </row>
    <row r="227">
      <c r="A227" s="399">
        <v>4.0</v>
      </c>
      <c r="B227" s="390" t="s">
        <v>277</v>
      </c>
      <c r="C227" s="390" t="s">
        <v>909</v>
      </c>
      <c r="D227" s="275"/>
      <c r="E227" s="266" t="s">
        <v>911</v>
      </c>
      <c r="F227" s="273">
        <v>2019.0</v>
      </c>
      <c r="G227" s="214" t="b">
        <v>0</v>
      </c>
      <c r="H227" s="214" t="b">
        <v>0</v>
      </c>
      <c r="I227" s="214" t="b">
        <v>0</v>
      </c>
      <c r="J227" s="214" t="b">
        <v>0</v>
      </c>
      <c r="K227" s="214" t="b">
        <v>0</v>
      </c>
      <c r="L227" s="214" t="b">
        <v>0</v>
      </c>
      <c r="M227" s="214" t="b">
        <v>0</v>
      </c>
      <c r="N227" s="214"/>
    </row>
    <row r="228">
      <c r="A228" s="399">
        <v>5.0</v>
      </c>
      <c r="B228" s="390" t="s">
        <v>277</v>
      </c>
      <c r="C228" s="390" t="s">
        <v>909</v>
      </c>
      <c r="D228" s="275"/>
      <c r="E228" s="266" t="s">
        <v>913</v>
      </c>
      <c r="F228" s="273">
        <v>2019.0</v>
      </c>
      <c r="G228" s="214" t="b">
        <v>0</v>
      </c>
      <c r="H228" s="214" t="b">
        <v>0</v>
      </c>
      <c r="I228" s="214" t="b">
        <v>0</v>
      </c>
      <c r="J228" s="214" t="b">
        <v>0</v>
      </c>
      <c r="K228" s="214" t="b">
        <v>0</v>
      </c>
      <c r="L228" s="214" t="b">
        <v>0</v>
      </c>
      <c r="M228" s="214" t="b">
        <v>0</v>
      </c>
      <c r="N228" s="214"/>
    </row>
    <row r="229">
      <c r="A229" s="399">
        <v>6.0</v>
      </c>
      <c r="B229" s="390" t="s">
        <v>277</v>
      </c>
      <c r="C229" s="390" t="s">
        <v>909</v>
      </c>
      <c r="D229" s="275"/>
      <c r="E229" s="266" t="s">
        <v>914</v>
      </c>
      <c r="F229" s="273">
        <v>2019.0</v>
      </c>
      <c r="G229" s="214" t="b">
        <v>0</v>
      </c>
      <c r="H229" s="214" t="b">
        <v>0</v>
      </c>
      <c r="I229" s="214" t="b">
        <v>0</v>
      </c>
      <c r="J229" s="214" t="b">
        <v>0</v>
      </c>
      <c r="K229" s="214" t="b">
        <v>0</v>
      </c>
      <c r="L229" s="214" t="b">
        <v>0</v>
      </c>
      <c r="M229" s="214" t="b">
        <v>0</v>
      </c>
      <c r="N229" s="214"/>
    </row>
    <row r="230">
      <c r="A230" s="246" t="s">
        <v>915</v>
      </c>
      <c r="B230" s="224"/>
      <c r="C230" s="224" t="s">
        <v>278</v>
      </c>
      <c r="D230" s="225"/>
      <c r="E230" s="422"/>
      <c r="F230" s="225"/>
      <c r="G230" s="225"/>
      <c r="H230" s="225"/>
      <c r="I230" s="424"/>
      <c r="J230" s="225"/>
      <c r="K230" s="225"/>
      <c r="L230" s="225"/>
      <c r="M230" s="225"/>
      <c r="N230" s="277"/>
    </row>
    <row r="231">
      <c r="A231" s="399">
        <v>1.0</v>
      </c>
      <c r="B231" s="165" t="s">
        <v>278</v>
      </c>
      <c r="C231" s="202" t="s">
        <v>827</v>
      </c>
      <c r="D231" s="439"/>
      <c r="E231" s="437" t="s">
        <v>916</v>
      </c>
      <c r="F231" s="438">
        <v>2022.0</v>
      </c>
      <c r="G231" s="214" t="b">
        <v>0</v>
      </c>
      <c r="H231" s="214" t="b">
        <v>0</v>
      </c>
      <c r="I231" s="214" t="b">
        <v>0</v>
      </c>
      <c r="J231" s="214" t="b">
        <v>0</v>
      </c>
      <c r="K231" s="214" t="b">
        <v>0</v>
      </c>
      <c r="L231" s="214" t="b">
        <v>0</v>
      </c>
      <c r="M231" s="214" t="b">
        <v>0</v>
      </c>
      <c r="N231" s="214"/>
    </row>
    <row r="232">
      <c r="A232" s="246" t="s">
        <v>918</v>
      </c>
      <c r="B232" s="224"/>
      <c r="C232" s="224" t="s">
        <v>255</v>
      </c>
      <c r="D232" s="225"/>
      <c r="E232" s="422"/>
      <c r="F232" s="225"/>
      <c r="G232" s="225"/>
      <c r="H232" s="225"/>
      <c r="I232" s="424"/>
      <c r="J232" s="225"/>
      <c r="K232" s="225"/>
      <c r="L232" s="225"/>
      <c r="M232" s="225"/>
      <c r="N232" s="277"/>
    </row>
    <row r="233">
      <c r="A233" s="399">
        <v>1.0</v>
      </c>
      <c r="B233" s="202" t="s">
        <v>920</v>
      </c>
      <c r="C233" s="202" t="s">
        <v>921</v>
      </c>
      <c r="D233" s="438"/>
      <c r="E233" s="437" t="s">
        <v>922</v>
      </c>
      <c r="F233" s="438">
        <v>2025.0</v>
      </c>
      <c r="G233" s="214" t="b">
        <v>0</v>
      </c>
      <c r="H233" s="214" t="b">
        <v>0</v>
      </c>
      <c r="I233" s="214" t="b">
        <v>0</v>
      </c>
      <c r="J233" s="214" t="b">
        <v>0</v>
      </c>
      <c r="K233" s="214" t="b">
        <v>0</v>
      </c>
      <c r="L233" s="214" t="b">
        <v>0</v>
      </c>
      <c r="M233" s="214" t="b">
        <v>0</v>
      </c>
      <c r="N233" s="214"/>
    </row>
    <row r="234">
      <c r="A234" s="399">
        <v>2.0</v>
      </c>
      <c r="B234" s="202" t="s">
        <v>920</v>
      </c>
      <c r="C234" s="202" t="s">
        <v>921</v>
      </c>
      <c r="D234" s="438"/>
      <c r="E234" s="437" t="s">
        <v>923</v>
      </c>
      <c r="F234" s="438">
        <v>2025.0</v>
      </c>
      <c r="G234" s="214" t="b">
        <v>0</v>
      </c>
      <c r="H234" s="214" t="b">
        <v>0</v>
      </c>
      <c r="I234" s="214" t="b">
        <v>0</v>
      </c>
      <c r="J234" s="214" t="b">
        <v>0</v>
      </c>
      <c r="K234" s="214" t="b">
        <v>0</v>
      </c>
      <c r="L234" s="214" t="b">
        <v>0</v>
      </c>
      <c r="M234" s="214" t="b">
        <v>0</v>
      </c>
      <c r="N234" s="214"/>
    </row>
    <row r="235">
      <c r="A235" s="399">
        <v>3.0</v>
      </c>
      <c r="B235" s="202" t="s">
        <v>920</v>
      </c>
      <c r="C235" s="202" t="s">
        <v>921</v>
      </c>
      <c r="D235" s="438"/>
      <c r="E235" s="437" t="s">
        <v>924</v>
      </c>
      <c r="F235" s="438">
        <v>2025.0</v>
      </c>
      <c r="G235" s="214" t="b">
        <v>0</v>
      </c>
      <c r="H235" s="214" t="b">
        <v>0</v>
      </c>
      <c r="I235" s="214" t="b">
        <v>0</v>
      </c>
      <c r="J235" s="214" t="b">
        <v>0</v>
      </c>
      <c r="K235" s="214" t="b">
        <v>0</v>
      </c>
      <c r="L235" s="214" t="b">
        <v>0</v>
      </c>
      <c r="M235" s="214" t="b">
        <v>0</v>
      </c>
      <c r="N235" s="214"/>
    </row>
    <row r="236">
      <c r="A236" s="399">
        <v>4.0</v>
      </c>
      <c r="B236" s="202" t="s">
        <v>920</v>
      </c>
      <c r="C236" s="202" t="s">
        <v>921</v>
      </c>
      <c r="D236" s="438"/>
      <c r="E236" s="437" t="s">
        <v>925</v>
      </c>
      <c r="F236" s="438">
        <v>2025.0</v>
      </c>
      <c r="G236" s="214" t="b">
        <v>0</v>
      </c>
      <c r="H236" s="214" t="b">
        <v>0</v>
      </c>
      <c r="I236" s="214" t="b">
        <v>0</v>
      </c>
      <c r="J236" s="214" t="b">
        <v>0</v>
      </c>
      <c r="K236" s="214" t="b">
        <v>0</v>
      </c>
      <c r="L236" s="214" t="b">
        <v>0</v>
      </c>
      <c r="M236" s="214" t="b">
        <v>0</v>
      </c>
      <c r="N236" s="214"/>
    </row>
    <row r="237">
      <c r="A237" s="399">
        <v>5.0</v>
      </c>
      <c r="B237" s="435" t="s">
        <v>920</v>
      </c>
      <c r="C237" s="435" t="s">
        <v>920</v>
      </c>
      <c r="D237" s="441"/>
      <c r="E237" s="437" t="s">
        <v>927</v>
      </c>
      <c r="F237" s="438">
        <v>2025.0</v>
      </c>
      <c r="G237" s="214" t="b">
        <v>0</v>
      </c>
      <c r="H237" s="214" t="b">
        <v>0</v>
      </c>
      <c r="I237" s="214" t="b">
        <v>0</v>
      </c>
      <c r="J237" s="214" t="b">
        <v>0</v>
      </c>
      <c r="K237" s="214" t="b">
        <v>0</v>
      </c>
      <c r="L237" s="214" t="b">
        <v>0</v>
      </c>
      <c r="M237" s="214" t="b">
        <v>0</v>
      </c>
      <c r="N237" s="214"/>
    </row>
    <row r="238">
      <c r="A238" s="399">
        <v>6.0</v>
      </c>
      <c r="B238" s="435" t="s">
        <v>920</v>
      </c>
      <c r="C238" s="435" t="s">
        <v>920</v>
      </c>
      <c r="D238" s="441"/>
      <c r="E238" s="437" t="s">
        <v>928</v>
      </c>
      <c r="F238" s="438">
        <v>2025.0</v>
      </c>
      <c r="G238" s="214" t="b">
        <v>0</v>
      </c>
      <c r="H238" s="214" t="b">
        <v>0</v>
      </c>
      <c r="I238" s="214" t="b">
        <v>0</v>
      </c>
      <c r="J238" s="214" t="b">
        <v>0</v>
      </c>
      <c r="K238" s="214" t="b">
        <v>0</v>
      </c>
      <c r="L238" s="214" t="b">
        <v>0</v>
      </c>
      <c r="M238" s="214" t="b">
        <v>0</v>
      </c>
      <c r="N238" s="214"/>
    </row>
    <row r="239">
      <c r="A239" s="246" t="s">
        <v>929</v>
      </c>
      <c r="B239" s="224"/>
      <c r="C239" s="224" t="s">
        <v>930</v>
      </c>
      <c r="D239" s="225"/>
      <c r="E239" s="422"/>
      <c r="F239" s="225"/>
      <c r="G239" s="225"/>
      <c r="H239" s="225"/>
      <c r="I239" s="424"/>
      <c r="J239" s="225"/>
      <c r="K239" s="225"/>
      <c r="L239" s="225"/>
      <c r="M239" s="225"/>
      <c r="N239" s="277"/>
    </row>
    <row r="240">
      <c r="A240" s="58">
        <v>1.0</v>
      </c>
      <c r="B240" s="442" t="s">
        <v>931</v>
      </c>
      <c r="C240" s="443" t="s">
        <v>832</v>
      </c>
      <c r="D240" s="444"/>
      <c r="E240" s="445" t="s">
        <v>834</v>
      </c>
      <c r="F240" s="446">
        <v>2024.0</v>
      </c>
      <c r="G240" s="214" t="b">
        <v>0</v>
      </c>
      <c r="H240" s="214" t="b">
        <v>0</v>
      </c>
      <c r="I240" s="214" t="b">
        <v>0</v>
      </c>
      <c r="J240" s="214" t="b">
        <v>0</v>
      </c>
      <c r="K240" s="214" t="b">
        <v>0</v>
      </c>
      <c r="L240" s="214" t="b">
        <v>0</v>
      </c>
      <c r="M240" s="214" t="b">
        <v>0</v>
      </c>
      <c r="N240" s="214"/>
    </row>
    <row r="241">
      <c r="A241" s="58">
        <v>2.0</v>
      </c>
      <c r="B241" s="35" t="s">
        <v>931</v>
      </c>
      <c r="C241" s="447" t="s">
        <v>937</v>
      </c>
      <c r="D241" s="446"/>
      <c r="E241" s="445" t="s">
        <v>938</v>
      </c>
      <c r="F241" s="446">
        <v>2025.0</v>
      </c>
      <c r="G241" s="214" t="b">
        <v>0</v>
      </c>
      <c r="H241" s="214" t="b">
        <v>0</v>
      </c>
      <c r="I241" s="214" t="b">
        <v>0</v>
      </c>
      <c r="J241" s="214" t="b">
        <v>0</v>
      </c>
      <c r="K241" s="214" t="b">
        <v>0</v>
      </c>
      <c r="L241" s="214" t="b">
        <v>0</v>
      </c>
      <c r="M241" s="214" t="b">
        <v>0</v>
      </c>
      <c r="N241" s="214"/>
    </row>
    <row r="242">
      <c r="A242" s="58">
        <v>3.0</v>
      </c>
      <c r="B242" s="35" t="s">
        <v>931</v>
      </c>
      <c r="C242" s="447" t="s">
        <v>937</v>
      </c>
      <c r="D242" s="446"/>
      <c r="E242" s="445" t="s">
        <v>939</v>
      </c>
      <c r="F242" s="446">
        <v>2025.0</v>
      </c>
      <c r="G242" s="214" t="b">
        <v>0</v>
      </c>
      <c r="H242" s="214" t="b">
        <v>0</v>
      </c>
      <c r="I242" s="214" t="b">
        <v>0</v>
      </c>
      <c r="J242" s="214" t="b">
        <v>0</v>
      </c>
      <c r="K242" s="214" t="b">
        <v>0</v>
      </c>
      <c r="L242" s="214" t="b">
        <v>0</v>
      </c>
      <c r="M242" s="214" t="b">
        <v>0</v>
      </c>
      <c r="N242" s="214"/>
    </row>
    <row r="243">
      <c r="A243" s="58">
        <v>4.0</v>
      </c>
      <c r="B243" s="35" t="s">
        <v>931</v>
      </c>
      <c r="C243" s="447" t="s">
        <v>937</v>
      </c>
      <c r="D243" s="446"/>
      <c r="E243" s="445" t="s">
        <v>944</v>
      </c>
      <c r="F243" s="446">
        <v>2025.0</v>
      </c>
      <c r="G243" s="214" t="b">
        <v>0</v>
      </c>
      <c r="H243" s="214" t="b">
        <v>0</v>
      </c>
      <c r="I243" s="214" t="b">
        <v>0</v>
      </c>
      <c r="J243" s="214" t="b">
        <v>0</v>
      </c>
      <c r="K243" s="214" t="b">
        <v>0</v>
      </c>
      <c r="L243" s="214" t="b">
        <v>0</v>
      </c>
      <c r="M243" s="214" t="b">
        <v>0</v>
      </c>
      <c r="N243" s="214"/>
    </row>
    <row r="244">
      <c r="A244" s="58">
        <v>5.0</v>
      </c>
      <c r="B244" s="35" t="s">
        <v>931</v>
      </c>
      <c r="C244" s="447" t="s">
        <v>937</v>
      </c>
      <c r="D244" s="446"/>
      <c r="E244" s="450" t="s">
        <v>949</v>
      </c>
      <c r="F244" s="446">
        <v>2025.0</v>
      </c>
      <c r="G244" s="214" t="b">
        <v>0</v>
      </c>
      <c r="H244" s="214" t="b">
        <v>0</v>
      </c>
      <c r="I244" s="214" t="b">
        <v>0</v>
      </c>
      <c r="J244" s="214" t="b">
        <v>0</v>
      </c>
      <c r="K244" s="214" t="b">
        <v>0</v>
      </c>
      <c r="L244" s="214" t="b">
        <v>0</v>
      </c>
      <c r="M244" s="214" t="b">
        <v>0</v>
      </c>
      <c r="N244" s="214"/>
    </row>
    <row r="245">
      <c r="A245" s="58">
        <v>6.0</v>
      </c>
      <c r="B245" s="35" t="s">
        <v>931</v>
      </c>
      <c r="C245" s="35" t="s">
        <v>249</v>
      </c>
      <c r="D245" s="446"/>
      <c r="E245" s="445" t="s">
        <v>954</v>
      </c>
      <c r="F245" s="446">
        <v>2025.0</v>
      </c>
      <c r="G245" s="214" t="b">
        <v>0</v>
      </c>
      <c r="H245" s="214" t="b">
        <v>0</v>
      </c>
      <c r="I245" s="214" t="b">
        <v>0</v>
      </c>
      <c r="J245" s="214" t="b">
        <v>0</v>
      </c>
      <c r="K245" s="214" t="b">
        <v>0</v>
      </c>
      <c r="L245" s="214" t="b">
        <v>0</v>
      </c>
      <c r="M245" s="214" t="b">
        <v>0</v>
      </c>
      <c r="N245" s="214"/>
    </row>
    <row r="246">
      <c r="A246" s="58">
        <v>7.0</v>
      </c>
      <c r="B246" s="35" t="s">
        <v>931</v>
      </c>
      <c r="C246" s="35" t="s">
        <v>249</v>
      </c>
      <c r="D246" s="446"/>
      <c r="E246" s="451" t="s">
        <v>960</v>
      </c>
      <c r="F246" s="446">
        <v>2025.0</v>
      </c>
      <c r="G246" s="214" t="b">
        <v>0</v>
      </c>
      <c r="H246" s="214" t="b">
        <v>0</v>
      </c>
      <c r="I246" s="214" t="b">
        <v>0</v>
      </c>
      <c r="J246" s="214" t="b">
        <v>0</v>
      </c>
      <c r="K246" s="214" t="b">
        <v>0</v>
      </c>
      <c r="L246" s="214" t="b">
        <v>0</v>
      </c>
      <c r="M246" s="214" t="b">
        <v>0</v>
      </c>
      <c r="N246" s="214"/>
    </row>
    <row r="247">
      <c r="A247" s="246" t="s">
        <v>961</v>
      </c>
      <c r="B247" s="224"/>
      <c r="C247" s="224" t="s">
        <v>157</v>
      </c>
      <c r="D247" s="225"/>
      <c r="E247" s="452"/>
      <c r="F247" s="226" t="s">
        <v>843</v>
      </c>
      <c r="G247" s="226"/>
      <c r="H247" s="226"/>
      <c r="I247" s="453"/>
      <c r="J247" s="226"/>
      <c r="K247" s="226"/>
      <c r="L247" s="226"/>
      <c r="M247" s="225"/>
      <c r="N247" s="277"/>
    </row>
    <row r="248">
      <c r="A248" s="58">
        <v>1.0</v>
      </c>
      <c r="B248" s="420" t="s">
        <v>962</v>
      </c>
      <c r="C248" s="454" t="s">
        <v>963</v>
      </c>
      <c r="D248" s="455"/>
      <c r="E248" s="456" t="s">
        <v>964</v>
      </c>
      <c r="F248" s="455">
        <v>2006.0</v>
      </c>
      <c r="G248" s="214" t="b">
        <v>0</v>
      </c>
      <c r="H248" s="214" t="b">
        <v>0</v>
      </c>
      <c r="I248" s="214" t="b">
        <v>0</v>
      </c>
      <c r="J248" s="214" t="b">
        <v>0</v>
      </c>
      <c r="K248" s="214" t="b">
        <v>0</v>
      </c>
      <c r="L248" s="214" t="b">
        <v>0</v>
      </c>
      <c r="M248" s="214" t="b">
        <v>0</v>
      </c>
      <c r="N248" s="214"/>
    </row>
    <row r="249">
      <c r="A249" s="58">
        <v>2.0</v>
      </c>
      <c r="B249" s="428" t="s">
        <v>962</v>
      </c>
      <c r="C249" s="457" t="s">
        <v>969</v>
      </c>
      <c r="D249" s="458"/>
      <c r="E249" s="459" t="s">
        <v>970</v>
      </c>
      <c r="F249" s="458">
        <v>2022.0</v>
      </c>
      <c r="G249" s="214" t="b">
        <v>0</v>
      </c>
      <c r="H249" s="214" t="b">
        <v>0</v>
      </c>
      <c r="I249" s="214" t="b">
        <v>0</v>
      </c>
      <c r="J249" s="214" t="b">
        <v>0</v>
      </c>
      <c r="K249" s="214" t="b">
        <v>0</v>
      </c>
      <c r="L249" s="214" t="b">
        <v>0</v>
      </c>
      <c r="M249" s="214" t="b">
        <v>0</v>
      </c>
      <c r="N249" s="214"/>
    </row>
    <row r="250">
      <c r="A250" s="58">
        <v>3.0</v>
      </c>
      <c r="B250" s="428" t="s">
        <v>962</v>
      </c>
      <c r="C250" s="457" t="s">
        <v>969</v>
      </c>
      <c r="D250" s="460"/>
      <c r="E250" s="459" t="s">
        <v>972</v>
      </c>
      <c r="F250" s="460">
        <v>2021.0</v>
      </c>
      <c r="G250" s="214" t="b">
        <v>0</v>
      </c>
      <c r="H250" s="214" t="b">
        <v>0</v>
      </c>
      <c r="I250" s="214" t="b">
        <v>0</v>
      </c>
      <c r="J250" s="214" t="b">
        <v>0</v>
      </c>
      <c r="K250" s="214" t="b">
        <v>0</v>
      </c>
      <c r="L250" s="214" t="b">
        <v>0</v>
      </c>
      <c r="M250" s="214" t="b">
        <v>0</v>
      </c>
      <c r="N250" s="214"/>
    </row>
    <row r="251">
      <c r="A251" s="58">
        <v>4.0</v>
      </c>
      <c r="B251" s="428" t="s">
        <v>962</v>
      </c>
      <c r="C251" s="457" t="s">
        <v>887</v>
      </c>
      <c r="D251" s="458"/>
      <c r="E251" s="459" t="s">
        <v>976</v>
      </c>
      <c r="F251" s="458">
        <v>2022.0</v>
      </c>
      <c r="G251" s="214" t="b">
        <v>0</v>
      </c>
      <c r="H251" s="214" t="b">
        <v>0</v>
      </c>
      <c r="I251" s="214" t="b">
        <v>0</v>
      </c>
      <c r="J251" s="214" t="b">
        <v>0</v>
      </c>
      <c r="K251" s="214" t="b">
        <v>0</v>
      </c>
      <c r="L251" s="214" t="b">
        <v>0</v>
      </c>
      <c r="M251" s="214" t="b">
        <v>0</v>
      </c>
      <c r="N251" s="214"/>
    </row>
    <row r="252">
      <c r="A252" s="58">
        <v>5.0</v>
      </c>
      <c r="B252" s="428" t="s">
        <v>962</v>
      </c>
      <c r="C252" s="457" t="s">
        <v>887</v>
      </c>
      <c r="D252" s="458"/>
      <c r="E252" s="459" t="s">
        <v>977</v>
      </c>
      <c r="F252" s="458">
        <v>2022.0</v>
      </c>
      <c r="G252" s="214" t="b">
        <v>0</v>
      </c>
      <c r="H252" s="214" t="b">
        <v>0</v>
      </c>
      <c r="I252" s="214" t="b">
        <v>0</v>
      </c>
      <c r="J252" s="214" t="b">
        <v>0</v>
      </c>
      <c r="K252" s="214" t="b">
        <v>0</v>
      </c>
      <c r="L252" s="214" t="b">
        <v>0</v>
      </c>
      <c r="M252" s="214" t="b">
        <v>0</v>
      </c>
      <c r="N252" s="214"/>
    </row>
    <row r="253">
      <c r="A253" s="58">
        <v>6.0</v>
      </c>
      <c r="B253" s="428" t="s">
        <v>962</v>
      </c>
      <c r="C253" s="457" t="s">
        <v>887</v>
      </c>
      <c r="D253" s="458"/>
      <c r="E253" s="459" t="s">
        <v>978</v>
      </c>
      <c r="F253" s="458">
        <v>2022.0</v>
      </c>
      <c r="G253" s="214" t="b">
        <v>0</v>
      </c>
      <c r="H253" s="214" t="b">
        <v>0</v>
      </c>
      <c r="I253" s="214" t="b">
        <v>0</v>
      </c>
      <c r="J253" s="214" t="b">
        <v>0</v>
      </c>
      <c r="K253" s="214" t="b">
        <v>0</v>
      </c>
      <c r="L253" s="214" t="b">
        <v>0</v>
      </c>
      <c r="M253" s="214" t="b">
        <v>0</v>
      </c>
      <c r="N253" s="214"/>
    </row>
    <row r="254">
      <c r="A254" s="58">
        <v>7.0</v>
      </c>
      <c r="B254" s="428" t="s">
        <v>962</v>
      </c>
      <c r="C254" s="428" t="s">
        <v>887</v>
      </c>
      <c r="D254" s="429"/>
      <c r="E254" s="459" t="s">
        <v>890</v>
      </c>
      <c r="F254" s="429">
        <v>2022.0</v>
      </c>
      <c r="G254" s="214" t="b">
        <v>0</v>
      </c>
      <c r="H254" s="214" t="b">
        <v>0</v>
      </c>
      <c r="I254" s="214" t="b">
        <v>0</v>
      </c>
      <c r="J254" s="214" t="b">
        <v>0</v>
      </c>
      <c r="K254" s="214" t="b">
        <v>0</v>
      </c>
      <c r="L254" s="214" t="b">
        <v>0</v>
      </c>
      <c r="M254" s="214" t="b">
        <v>0</v>
      </c>
      <c r="N254" s="214"/>
    </row>
    <row r="255">
      <c r="A255" s="58">
        <v>8.0</v>
      </c>
      <c r="B255" s="428" t="s">
        <v>981</v>
      </c>
      <c r="C255" s="457" t="s">
        <v>850</v>
      </c>
      <c r="D255" s="458"/>
      <c r="E255" s="459" t="s">
        <v>982</v>
      </c>
      <c r="F255" s="458">
        <v>2018.0</v>
      </c>
      <c r="G255" s="214" t="b">
        <v>0</v>
      </c>
      <c r="H255" s="214" t="b">
        <v>0</v>
      </c>
      <c r="I255" s="214" t="b">
        <v>0</v>
      </c>
      <c r="J255" s="214" t="b">
        <v>0</v>
      </c>
      <c r="K255" s="214" t="b">
        <v>0</v>
      </c>
      <c r="L255" s="214" t="b">
        <v>0</v>
      </c>
      <c r="M255" s="214" t="b">
        <v>0</v>
      </c>
      <c r="N255" s="214"/>
    </row>
    <row r="256">
      <c r="A256" s="58">
        <v>9.0</v>
      </c>
      <c r="B256" s="428" t="s">
        <v>981</v>
      </c>
      <c r="C256" s="457" t="s">
        <v>850</v>
      </c>
      <c r="D256" s="458"/>
      <c r="E256" s="459" t="s">
        <v>984</v>
      </c>
      <c r="F256" s="458">
        <v>2018.0</v>
      </c>
      <c r="G256" s="214" t="b">
        <v>0</v>
      </c>
      <c r="H256" s="214" t="b">
        <v>0</v>
      </c>
      <c r="I256" s="214" t="b">
        <v>0</v>
      </c>
      <c r="J256" s="214" t="b">
        <v>0</v>
      </c>
      <c r="K256" s="214" t="b">
        <v>0</v>
      </c>
      <c r="L256" s="214" t="b">
        <v>0</v>
      </c>
      <c r="M256" s="214" t="b">
        <v>0</v>
      </c>
      <c r="N256" s="214"/>
    </row>
    <row r="257">
      <c r="A257" s="58">
        <v>10.0</v>
      </c>
      <c r="B257" s="428" t="s">
        <v>981</v>
      </c>
      <c r="C257" s="457" t="s">
        <v>850</v>
      </c>
      <c r="D257" s="458"/>
      <c r="E257" s="459" t="s">
        <v>985</v>
      </c>
      <c r="F257" s="458">
        <v>2016.0</v>
      </c>
      <c r="G257" s="214" t="b">
        <v>0</v>
      </c>
      <c r="H257" s="214" t="b">
        <v>0</v>
      </c>
      <c r="I257" s="214" t="b">
        <v>0</v>
      </c>
      <c r="J257" s="214" t="b">
        <v>0</v>
      </c>
      <c r="K257" s="214" t="b">
        <v>0</v>
      </c>
      <c r="L257" s="214" t="b">
        <v>0</v>
      </c>
      <c r="M257" s="214" t="b">
        <v>0</v>
      </c>
      <c r="N257" s="214"/>
    </row>
    <row r="258">
      <c r="A258" s="58">
        <v>11.0</v>
      </c>
      <c r="B258" s="428" t="s">
        <v>981</v>
      </c>
      <c r="C258" s="428" t="s">
        <v>868</v>
      </c>
      <c r="D258" s="458"/>
      <c r="E258" s="459" t="s">
        <v>986</v>
      </c>
      <c r="F258" s="458">
        <v>2022.0</v>
      </c>
      <c r="G258" s="214" t="b">
        <v>0</v>
      </c>
      <c r="H258" s="214" t="b">
        <v>0</v>
      </c>
      <c r="I258" s="214" t="b">
        <v>0</v>
      </c>
      <c r="J258" s="214" t="b">
        <v>0</v>
      </c>
      <c r="K258" s="214" t="b">
        <v>0</v>
      </c>
      <c r="L258" s="214" t="b">
        <v>0</v>
      </c>
      <c r="M258" s="214" t="b">
        <v>0</v>
      </c>
      <c r="N258" s="214"/>
    </row>
    <row r="259">
      <c r="A259" s="58">
        <v>12.0</v>
      </c>
      <c r="B259" s="428" t="s">
        <v>981</v>
      </c>
      <c r="C259" s="457" t="s">
        <v>850</v>
      </c>
      <c r="D259" s="458"/>
      <c r="E259" s="459" t="s">
        <v>852</v>
      </c>
      <c r="F259" s="458">
        <v>2024.0</v>
      </c>
      <c r="G259" s="214" t="b">
        <v>0</v>
      </c>
      <c r="H259" s="214" t="b">
        <v>0</v>
      </c>
      <c r="I259" s="214" t="b">
        <v>0</v>
      </c>
      <c r="J259" s="214" t="b">
        <v>0</v>
      </c>
      <c r="K259" s="214" t="b">
        <v>0</v>
      </c>
      <c r="L259" s="214" t="b">
        <v>0</v>
      </c>
      <c r="M259" s="214" t="b">
        <v>0</v>
      </c>
      <c r="N259" s="214"/>
    </row>
    <row r="260">
      <c r="A260" s="58">
        <v>13.0</v>
      </c>
      <c r="B260" s="428" t="s">
        <v>981</v>
      </c>
      <c r="C260" s="457" t="s">
        <v>850</v>
      </c>
      <c r="D260" s="458"/>
      <c r="E260" s="459" t="s">
        <v>994</v>
      </c>
      <c r="F260" s="458">
        <v>2024.0</v>
      </c>
      <c r="G260" s="214" t="b">
        <v>0</v>
      </c>
      <c r="H260" s="214" t="b">
        <v>0</v>
      </c>
      <c r="I260" s="214" t="b">
        <v>0</v>
      </c>
      <c r="J260" s="214" t="b">
        <v>0</v>
      </c>
      <c r="K260" s="214" t="b">
        <v>0</v>
      </c>
      <c r="L260" s="214" t="b">
        <v>0</v>
      </c>
      <c r="M260" s="214" t="b">
        <v>0</v>
      </c>
      <c r="N260" s="214"/>
    </row>
    <row r="261">
      <c r="A261" s="58">
        <v>14.0</v>
      </c>
      <c r="B261" s="428" t="s">
        <v>981</v>
      </c>
      <c r="C261" s="457" t="s">
        <v>850</v>
      </c>
      <c r="D261" s="458"/>
      <c r="E261" s="459" t="s">
        <v>858</v>
      </c>
      <c r="F261" s="458">
        <v>2024.0</v>
      </c>
      <c r="G261" s="214" t="b">
        <v>0</v>
      </c>
      <c r="H261" s="214" t="b">
        <v>0</v>
      </c>
      <c r="I261" s="214" t="b">
        <v>0</v>
      </c>
      <c r="J261" s="214" t="b">
        <v>0</v>
      </c>
      <c r="K261" s="214" t="b">
        <v>0</v>
      </c>
      <c r="L261" s="214" t="b">
        <v>0</v>
      </c>
      <c r="M261" s="214" t="b">
        <v>0</v>
      </c>
      <c r="N261" s="214"/>
    </row>
    <row r="262">
      <c r="A262" s="58">
        <v>15.0</v>
      </c>
      <c r="B262" s="428" t="s">
        <v>981</v>
      </c>
      <c r="C262" s="457" t="s">
        <v>850</v>
      </c>
      <c r="D262" s="458"/>
      <c r="E262" s="459" t="s">
        <v>995</v>
      </c>
      <c r="F262" s="458">
        <v>2024.0</v>
      </c>
      <c r="G262" s="214" t="b">
        <v>0</v>
      </c>
      <c r="H262" s="214" t="b">
        <v>0</v>
      </c>
      <c r="I262" s="214" t="b">
        <v>0</v>
      </c>
      <c r="J262" s="214" t="b">
        <v>0</v>
      </c>
      <c r="K262" s="214" t="b">
        <v>0</v>
      </c>
      <c r="L262" s="214" t="b">
        <v>0</v>
      </c>
      <c r="M262" s="214" t="b">
        <v>0</v>
      </c>
      <c r="N262" s="214"/>
    </row>
    <row r="263">
      <c r="A263" s="58">
        <v>16.0</v>
      </c>
      <c r="B263" s="428" t="s">
        <v>981</v>
      </c>
      <c r="C263" s="457" t="s">
        <v>850</v>
      </c>
      <c r="D263" s="458"/>
      <c r="E263" s="459" t="s">
        <v>997</v>
      </c>
      <c r="F263" s="458">
        <v>2024.0</v>
      </c>
      <c r="G263" s="214" t="b">
        <v>0</v>
      </c>
      <c r="H263" s="214" t="b">
        <v>0</v>
      </c>
      <c r="I263" s="214" t="b">
        <v>0</v>
      </c>
      <c r="J263" s="214" t="b">
        <v>0</v>
      </c>
      <c r="K263" s="214" t="b">
        <v>0</v>
      </c>
      <c r="L263" s="214" t="b">
        <v>0</v>
      </c>
      <c r="M263" s="214" t="b">
        <v>0</v>
      </c>
      <c r="N263" s="214"/>
    </row>
    <row r="264">
      <c r="A264" s="58">
        <v>17.0</v>
      </c>
      <c r="B264" s="428" t="s">
        <v>981</v>
      </c>
      <c r="C264" s="457" t="s">
        <v>850</v>
      </c>
      <c r="D264" s="458"/>
      <c r="E264" s="459" t="s">
        <v>998</v>
      </c>
      <c r="F264" s="458">
        <v>2024.0</v>
      </c>
      <c r="G264" s="214" t="b">
        <v>0</v>
      </c>
      <c r="H264" s="214" t="b">
        <v>0</v>
      </c>
      <c r="I264" s="214" t="b">
        <v>0</v>
      </c>
      <c r="J264" s="214" t="b">
        <v>0</v>
      </c>
      <c r="K264" s="214" t="b">
        <v>0</v>
      </c>
      <c r="L264" s="214" t="b">
        <v>0</v>
      </c>
      <c r="M264" s="214" t="b">
        <v>0</v>
      </c>
      <c r="N264" s="214"/>
    </row>
    <row r="265">
      <c r="A265" s="58">
        <v>18.0</v>
      </c>
      <c r="B265" s="420" t="s">
        <v>981</v>
      </c>
      <c r="C265" s="420" t="s">
        <v>868</v>
      </c>
      <c r="D265" s="460"/>
      <c r="E265" s="459" t="s">
        <v>999</v>
      </c>
      <c r="F265" s="460">
        <v>2025.0</v>
      </c>
      <c r="G265" s="214" t="b">
        <v>0</v>
      </c>
      <c r="H265" s="214" t="b">
        <v>0</v>
      </c>
      <c r="I265" s="214" t="b">
        <v>0</v>
      </c>
      <c r="J265" s="214" t="b">
        <v>0</v>
      </c>
      <c r="K265" s="214" t="b">
        <v>0</v>
      </c>
      <c r="L265" s="214" t="b">
        <v>0</v>
      </c>
      <c r="M265" s="214" t="b">
        <v>0</v>
      </c>
      <c r="N265" s="214"/>
    </row>
    <row r="266">
      <c r="A266" s="58">
        <v>19.0</v>
      </c>
      <c r="B266" s="420" t="s">
        <v>981</v>
      </c>
      <c r="C266" s="420" t="s">
        <v>868</v>
      </c>
      <c r="D266" s="460"/>
      <c r="E266" s="459" t="s">
        <v>1003</v>
      </c>
      <c r="F266" s="460">
        <v>2025.0</v>
      </c>
      <c r="G266" s="214" t="b">
        <v>0</v>
      </c>
      <c r="H266" s="214" t="b">
        <v>0</v>
      </c>
      <c r="I266" s="214" t="b">
        <v>0</v>
      </c>
      <c r="J266" s="214" t="b">
        <v>0</v>
      </c>
      <c r="K266" s="214" t="b">
        <v>0</v>
      </c>
      <c r="L266" s="214" t="b">
        <v>0</v>
      </c>
      <c r="M266" s="214" t="b">
        <v>0</v>
      </c>
      <c r="N266" s="214"/>
    </row>
    <row r="267" ht="15.0" customHeight="1">
      <c r="A267" s="58">
        <v>20.0</v>
      </c>
      <c r="B267" s="420" t="s">
        <v>981</v>
      </c>
      <c r="C267" s="420" t="s">
        <v>868</v>
      </c>
      <c r="D267" s="460"/>
      <c r="E267" s="459" t="s">
        <v>1004</v>
      </c>
      <c r="F267" s="460">
        <v>2025.0</v>
      </c>
      <c r="G267" s="214" t="b">
        <v>0</v>
      </c>
      <c r="H267" s="214" t="b">
        <v>0</v>
      </c>
      <c r="I267" s="214" t="b">
        <v>0</v>
      </c>
      <c r="J267" s="214" t="b">
        <v>0</v>
      </c>
      <c r="K267" s="214" t="b">
        <v>0</v>
      </c>
      <c r="L267" s="214" t="b">
        <v>0</v>
      </c>
      <c r="M267" s="214" t="b">
        <v>0</v>
      </c>
      <c r="N267" s="214"/>
    </row>
    <row r="268" ht="15.0" customHeight="1">
      <c r="A268" s="58">
        <v>21.0</v>
      </c>
      <c r="B268" s="428" t="s">
        <v>981</v>
      </c>
      <c r="C268" s="428" t="s">
        <v>850</v>
      </c>
      <c r="D268" s="460"/>
      <c r="E268" s="459" t="s">
        <v>862</v>
      </c>
      <c r="F268" s="460">
        <v>2025.0</v>
      </c>
      <c r="G268" s="214" t="b">
        <v>0</v>
      </c>
      <c r="H268" s="214" t="b">
        <v>0</v>
      </c>
      <c r="I268" s="214" t="b">
        <v>0</v>
      </c>
      <c r="J268" s="214" t="b">
        <v>0</v>
      </c>
      <c r="K268" s="214" t="b">
        <v>0</v>
      </c>
      <c r="L268" s="214" t="b">
        <v>0</v>
      </c>
      <c r="M268" s="214" t="b">
        <v>0</v>
      </c>
      <c r="N268" s="214"/>
    </row>
    <row r="269" ht="15.0" customHeight="1">
      <c r="A269" s="58">
        <v>22.0</v>
      </c>
      <c r="B269" s="428" t="s">
        <v>981</v>
      </c>
      <c r="C269" s="428" t="s">
        <v>850</v>
      </c>
      <c r="D269" s="460"/>
      <c r="E269" s="459" t="s">
        <v>865</v>
      </c>
      <c r="F269" s="460">
        <v>2025.0</v>
      </c>
      <c r="G269" s="214" t="b">
        <v>0</v>
      </c>
      <c r="H269" s="214" t="b">
        <v>0</v>
      </c>
      <c r="I269" s="214" t="b">
        <v>0</v>
      </c>
      <c r="J269" s="214" t="b">
        <v>0</v>
      </c>
      <c r="K269" s="214" t="b">
        <v>0</v>
      </c>
      <c r="L269" s="214" t="b">
        <v>0</v>
      </c>
      <c r="M269" s="214" t="b">
        <v>0</v>
      </c>
      <c r="N269" s="214"/>
    </row>
    <row r="270" ht="15.0" customHeight="1">
      <c r="A270" s="58">
        <v>23.0</v>
      </c>
      <c r="B270" s="428" t="s">
        <v>1006</v>
      </c>
      <c r="C270" s="457" t="s">
        <v>1007</v>
      </c>
      <c r="D270" s="458"/>
      <c r="E270" s="459" t="s">
        <v>1008</v>
      </c>
      <c r="F270" s="458">
        <v>2022.0</v>
      </c>
      <c r="G270" s="214" t="b">
        <v>0</v>
      </c>
      <c r="H270" s="214" t="b">
        <v>0</v>
      </c>
      <c r="I270" s="214" t="b">
        <v>0</v>
      </c>
      <c r="J270" s="214" t="b">
        <v>0</v>
      </c>
      <c r="K270" s="214" t="b">
        <v>0</v>
      </c>
      <c r="L270" s="214" t="b">
        <v>0</v>
      </c>
      <c r="M270" s="214" t="b">
        <v>0</v>
      </c>
      <c r="N270" s="214"/>
    </row>
    <row r="271" ht="15.0" customHeight="1">
      <c r="A271" s="58">
        <v>24.0</v>
      </c>
      <c r="B271" s="428" t="s">
        <v>1006</v>
      </c>
      <c r="C271" s="428" t="s">
        <v>1009</v>
      </c>
      <c r="D271" s="458"/>
      <c r="E271" s="459" t="s">
        <v>1010</v>
      </c>
      <c r="F271" s="458">
        <v>2006.0</v>
      </c>
      <c r="G271" s="214" t="b">
        <v>0</v>
      </c>
      <c r="H271" s="214" t="b">
        <v>0</v>
      </c>
      <c r="I271" s="214" t="b">
        <v>0</v>
      </c>
      <c r="J271" s="214" t="b">
        <v>0</v>
      </c>
      <c r="K271" s="214" t="b">
        <v>0</v>
      </c>
      <c r="L271" s="214" t="b">
        <v>0</v>
      </c>
      <c r="M271" s="214" t="b">
        <v>0</v>
      </c>
      <c r="N271" s="214"/>
    </row>
    <row r="272" ht="15.0" customHeight="1">
      <c r="A272" s="58">
        <v>25.0</v>
      </c>
      <c r="B272" s="428" t="s">
        <v>1006</v>
      </c>
      <c r="C272" s="457" t="s">
        <v>1012</v>
      </c>
      <c r="D272" s="460"/>
      <c r="E272" s="459" t="s">
        <v>1013</v>
      </c>
      <c r="F272" s="460">
        <v>2005.0</v>
      </c>
      <c r="G272" s="214" t="b">
        <v>0</v>
      </c>
      <c r="H272" s="214" t="b">
        <v>0</v>
      </c>
      <c r="I272" s="214" t="b">
        <v>0</v>
      </c>
      <c r="J272" s="214" t="b">
        <v>0</v>
      </c>
      <c r="K272" s="214" t="b">
        <v>0</v>
      </c>
      <c r="L272" s="214" t="b">
        <v>0</v>
      </c>
      <c r="M272" s="214" t="b">
        <v>0</v>
      </c>
      <c r="N272" s="214"/>
    </row>
    <row r="273" ht="15.0" customHeight="1">
      <c r="A273" s="58">
        <v>26.0</v>
      </c>
      <c r="B273" s="428" t="s">
        <v>1006</v>
      </c>
      <c r="C273" s="428" t="s">
        <v>1015</v>
      </c>
      <c r="D273" s="468"/>
      <c r="E273" s="459" t="s">
        <v>1016</v>
      </c>
      <c r="F273" s="468">
        <v>2022.0</v>
      </c>
      <c r="G273" s="214" t="b">
        <v>0</v>
      </c>
      <c r="H273" s="214" t="b">
        <v>0</v>
      </c>
      <c r="I273" s="214" t="b">
        <v>0</v>
      </c>
      <c r="J273" s="214" t="b">
        <v>0</v>
      </c>
      <c r="K273" s="214" t="b">
        <v>0</v>
      </c>
      <c r="L273" s="214" t="b">
        <v>0</v>
      </c>
      <c r="M273" s="214" t="b">
        <v>0</v>
      </c>
      <c r="N273" s="214"/>
    </row>
    <row r="274" ht="15.0" customHeight="1">
      <c r="A274" s="58">
        <v>27.0</v>
      </c>
      <c r="B274" s="428" t="s">
        <v>981</v>
      </c>
      <c r="C274" s="457" t="s">
        <v>850</v>
      </c>
      <c r="D274" s="460"/>
      <c r="E274" s="469" t="s">
        <v>1018</v>
      </c>
      <c r="F274" s="460">
        <v>2024.0</v>
      </c>
      <c r="G274" s="214" t="b">
        <v>0</v>
      </c>
      <c r="H274" s="214" t="b">
        <v>0</v>
      </c>
      <c r="I274" s="214" t="b">
        <v>0</v>
      </c>
      <c r="J274" s="214" t="b">
        <v>0</v>
      </c>
      <c r="K274" s="214" t="b">
        <v>0</v>
      </c>
      <c r="L274" s="214" t="b">
        <v>0</v>
      </c>
      <c r="M274" s="214" t="b">
        <v>0</v>
      </c>
      <c r="N274" s="214"/>
    </row>
    <row r="275" ht="15.0" customHeight="1">
      <c r="A275" s="58">
        <v>28.0</v>
      </c>
      <c r="B275" s="428" t="s">
        <v>981</v>
      </c>
      <c r="C275" s="457" t="s">
        <v>850</v>
      </c>
      <c r="D275" s="460"/>
      <c r="E275" s="459" t="s">
        <v>1019</v>
      </c>
      <c r="F275" s="460">
        <v>2024.0</v>
      </c>
      <c r="G275" s="214" t="b">
        <v>0</v>
      </c>
      <c r="H275" s="214" t="b">
        <v>0</v>
      </c>
      <c r="I275" s="214" t="b">
        <v>0</v>
      </c>
      <c r="J275" s="214" t="b">
        <v>0</v>
      </c>
      <c r="K275" s="214" t="b">
        <v>0</v>
      </c>
      <c r="L275" s="214" t="b">
        <v>0</v>
      </c>
      <c r="M275" s="214" t="b">
        <v>0</v>
      </c>
      <c r="N275" s="214"/>
    </row>
    <row r="276" ht="15.0" customHeight="1">
      <c r="A276" s="58">
        <v>29.0</v>
      </c>
      <c r="B276" s="428" t="s">
        <v>981</v>
      </c>
      <c r="C276" s="428" t="s">
        <v>868</v>
      </c>
      <c r="D276" s="460"/>
      <c r="E276" s="278" t="s">
        <v>869</v>
      </c>
      <c r="F276" s="460">
        <v>2024.0</v>
      </c>
      <c r="G276" s="214" t="b">
        <v>0</v>
      </c>
      <c r="H276" s="214" t="b">
        <v>0</v>
      </c>
      <c r="I276" s="214" t="b">
        <v>0</v>
      </c>
      <c r="J276" s="214" t="b">
        <v>0</v>
      </c>
      <c r="K276" s="214" t="b">
        <v>0</v>
      </c>
      <c r="L276" s="214" t="b">
        <v>0</v>
      </c>
      <c r="M276" s="214" t="b">
        <v>0</v>
      </c>
      <c r="N276" s="214"/>
    </row>
    <row r="277" ht="15.0" customHeight="1">
      <c r="A277" s="58">
        <v>30.0</v>
      </c>
      <c r="B277" s="428" t="s">
        <v>981</v>
      </c>
      <c r="C277" s="428" t="s">
        <v>868</v>
      </c>
      <c r="D277" s="460"/>
      <c r="E277" s="470" t="s">
        <v>1024</v>
      </c>
      <c r="F277" s="460">
        <v>2024.0</v>
      </c>
      <c r="G277" s="214" t="b">
        <v>0</v>
      </c>
      <c r="H277" s="214" t="b">
        <v>0</v>
      </c>
      <c r="I277" s="214" t="b">
        <v>0</v>
      </c>
      <c r="J277" s="214" t="b">
        <v>0</v>
      </c>
      <c r="K277" s="214" t="b">
        <v>0</v>
      </c>
      <c r="L277" s="214" t="b">
        <v>0</v>
      </c>
      <c r="M277" s="214" t="b">
        <v>0</v>
      </c>
      <c r="N277" s="214"/>
    </row>
    <row r="278" ht="15.0" customHeight="1">
      <c r="A278" s="58">
        <v>31.0</v>
      </c>
      <c r="B278" s="420" t="s">
        <v>962</v>
      </c>
      <c r="C278" s="420" t="s">
        <v>1025</v>
      </c>
      <c r="D278" s="471"/>
      <c r="E278" s="278" t="s">
        <v>1026</v>
      </c>
      <c r="F278" s="471">
        <v>2025.0</v>
      </c>
      <c r="G278" s="214" t="b">
        <v>0</v>
      </c>
      <c r="H278" s="214" t="b">
        <v>0</v>
      </c>
      <c r="I278" s="214" t="b">
        <v>0</v>
      </c>
      <c r="J278" s="214" t="b">
        <v>0</v>
      </c>
      <c r="K278" s="214" t="b">
        <v>0</v>
      </c>
      <c r="L278" s="214" t="b">
        <v>0</v>
      </c>
      <c r="M278" s="214" t="b">
        <v>0</v>
      </c>
      <c r="N278" s="214"/>
    </row>
    <row r="279" ht="15.0" customHeight="1">
      <c r="A279" s="58">
        <v>32.0</v>
      </c>
      <c r="B279" s="420" t="s">
        <v>962</v>
      </c>
      <c r="C279" s="420" t="s">
        <v>1027</v>
      </c>
      <c r="D279" s="471"/>
      <c r="E279" s="278" t="s">
        <v>1028</v>
      </c>
      <c r="F279" s="471">
        <v>2025.0</v>
      </c>
      <c r="G279" s="214" t="b">
        <v>0</v>
      </c>
      <c r="H279" s="214" t="b">
        <v>0</v>
      </c>
      <c r="I279" s="214" t="b">
        <v>0</v>
      </c>
      <c r="J279" s="214" t="b">
        <v>0</v>
      </c>
      <c r="K279" s="214" t="b">
        <v>0</v>
      </c>
      <c r="L279" s="214" t="b">
        <v>0</v>
      </c>
      <c r="M279" s="214" t="b">
        <v>0</v>
      </c>
      <c r="N279" s="214"/>
    </row>
    <row r="280">
      <c r="A280" s="58">
        <v>33.0</v>
      </c>
      <c r="B280" s="420" t="s">
        <v>962</v>
      </c>
      <c r="C280" s="420" t="s">
        <v>1032</v>
      </c>
      <c r="D280" s="471"/>
      <c r="E280" s="278" t="s">
        <v>1033</v>
      </c>
      <c r="F280" s="471">
        <v>2025.0</v>
      </c>
      <c r="G280" s="214" t="b">
        <v>0</v>
      </c>
      <c r="H280" s="214" t="b">
        <v>0</v>
      </c>
      <c r="I280" s="214" t="b">
        <v>0</v>
      </c>
      <c r="J280" s="214" t="b">
        <v>0</v>
      </c>
      <c r="K280" s="214" t="b">
        <v>0</v>
      </c>
      <c r="L280" s="214" t="b">
        <v>0</v>
      </c>
      <c r="M280" s="214" t="b">
        <v>0</v>
      </c>
      <c r="N280" s="214"/>
    </row>
    <row r="281">
      <c r="A281" s="58">
        <v>34.0</v>
      </c>
      <c r="B281" s="420" t="s">
        <v>962</v>
      </c>
      <c r="C281" s="420" t="s">
        <v>1032</v>
      </c>
      <c r="D281" s="471"/>
      <c r="E281" s="278" t="s">
        <v>1034</v>
      </c>
      <c r="F281" s="471">
        <v>2025.0</v>
      </c>
      <c r="G281" s="214" t="b">
        <v>0</v>
      </c>
      <c r="H281" s="214" t="b">
        <v>0</v>
      </c>
      <c r="I281" s="214" t="b">
        <v>0</v>
      </c>
      <c r="J281" s="214" t="b">
        <v>0</v>
      </c>
      <c r="K281" s="214" t="b">
        <v>0</v>
      </c>
      <c r="L281" s="214" t="b">
        <v>0</v>
      </c>
      <c r="M281" s="214" t="b">
        <v>0</v>
      </c>
      <c r="N281" s="214"/>
    </row>
    <row r="282">
      <c r="A282" s="58">
        <v>35.0</v>
      </c>
      <c r="B282" s="428" t="s">
        <v>981</v>
      </c>
      <c r="C282" s="428" t="s">
        <v>868</v>
      </c>
      <c r="D282" s="472"/>
      <c r="E282" s="278" t="s">
        <v>894</v>
      </c>
      <c r="F282" s="471">
        <v>2022.0</v>
      </c>
      <c r="G282" s="214" t="b">
        <v>0</v>
      </c>
      <c r="H282" s="214" t="b">
        <v>0</v>
      </c>
      <c r="I282" s="214" t="b">
        <v>0</v>
      </c>
      <c r="J282" s="214" t="b">
        <v>0</v>
      </c>
      <c r="K282" s="214" t="b">
        <v>0</v>
      </c>
      <c r="L282" s="214" t="b">
        <v>0</v>
      </c>
      <c r="M282" s="214" t="b">
        <v>0</v>
      </c>
      <c r="N282" s="214"/>
    </row>
    <row r="283">
      <c r="A283" s="58">
        <v>36.0</v>
      </c>
      <c r="B283" s="473" t="s">
        <v>981</v>
      </c>
      <c r="C283" s="473" t="s">
        <v>868</v>
      </c>
      <c r="D283" s="474"/>
      <c r="E283" s="278" t="s">
        <v>874</v>
      </c>
      <c r="F283" s="431">
        <v>2022.0</v>
      </c>
      <c r="G283" s="214" t="b">
        <v>0</v>
      </c>
      <c r="H283" s="214" t="b">
        <v>0</v>
      </c>
      <c r="I283" s="214" t="b">
        <v>0</v>
      </c>
      <c r="J283" s="214" t="b">
        <v>0</v>
      </c>
      <c r="K283" s="214" t="b">
        <v>0</v>
      </c>
      <c r="L283" s="214" t="b">
        <v>0</v>
      </c>
      <c r="M283" s="214" t="b">
        <v>0</v>
      </c>
      <c r="N283" s="214"/>
    </row>
    <row r="284">
      <c r="A284" s="58">
        <v>37.0</v>
      </c>
      <c r="B284" s="473" t="s">
        <v>981</v>
      </c>
      <c r="C284" s="473" t="s">
        <v>868</v>
      </c>
      <c r="D284" s="474"/>
      <c r="E284" s="278" t="s">
        <v>876</v>
      </c>
      <c r="F284" s="431">
        <v>2022.0</v>
      </c>
      <c r="G284" s="214" t="b">
        <v>0</v>
      </c>
      <c r="H284" s="214" t="b">
        <v>0</v>
      </c>
      <c r="I284" s="214" t="b">
        <v>0</v>
      </c>
      <c r="J284" s="214" t="b">
        <v>0</v>
      </c>
      <c r="K284" s="214" t="b">
        <v>0</v>
      </c>
      <c r="L284" s="214" t="b">
        <v>0</v>
      </c>
      <c r="M284" s="214" t="b">
        <v>0</v>
      </c>
      <c r="N284" s="214"/>
    </row>
    <row r="285">
      <c r="A285" s="58">
        <v>38.0</v>
      </c>
      <c r="B285" s="473" t="s">
        <v>981</v>
      </c>
      <c r="C285" s="473" t="s">
        <v>868</v>
      </c>
      <c r="D285" s="474"/>
      <c r="E285" s="278" t="s">
        <v>879</v>
      </c>
      <c r="F285" s="431">
        <v>2022.0</v>
      </c>
      <c r="G285" s="214" t="b">
        <v>0</v>
      </c>
      <c r="H285" s="214" t="b">
        <v>0</v>
      </c>
      <c r="I285" s="214" t="b">
        <v>0</v>
      </c>
      <c r="J285" s="214" t="b">
        <v>0</v>
      </c>
      <c r="K285" s="214" t="b">
        <v>0</v>
      </c>
      <c r="L285" s="214" t="b">
        <v>0</v>
      </c>
      <c r="M285" s="214" t="b">
        <v>0</v>
      </c>
      <c r="N285" s="214"/>
    </row>
    <row r="286">
      <c r="A286" s="58">
        <v>39.0</v>
      </c>
      <c r="B286" s="473" t="s">
        <v>981</v>
      </c>
      <c r="C286" s="473" t="s">
        <v>868</v>
      </c>
      <c r="D286" s="474"/>
      <c r="E286" s="278" t="s">
        <v>883</v>
      </c>
      <c r="F286" s="431">
        <v>2022.0</v>
      </c>
      <c r="G286" s="214" t="b">
        <v>0</v>
      </c>
      <c r="H286" s="214" t="b">
        <v>0</v>
      </c>
      <c r="I286" s="214" t="b">
        <v>0</v>
      </c>
      <c r="J286" s="214" t="b">
        <v>0</v>
      </c>
      <c r="K286" s="214" t="b">
        <v>0</v>
      </c>
      <c r="L286" s="214" t="b">
        <v>0</v>
      </c>
      <c r="M286" s="214" t="b">
        <v>0</v>
      </c>
      <c r="N286" s="214"/>
    </row>
    <row r="287">
      <c r="A287" s="58">
        <v>40.0</v>
      </c>
      <c r="B287" s="428" t="s">
        <v>981</v>
      </c>
      <c r="C287" s="428" t="s">
        <v>868</v>
      </c>
      <c r="D287" s="472"/>
      <c r="E287" s="478" t="s">
        <v>1044</v>
      </c>
      <c r="F287" s="471">
        <v>2025.0</v>
      </c>
      <c r="G287" s="214" t="b">
        <v>0</v>
      </c>
      <c r="H287" s="214" t="b">
        <v>0</v>
      </c>
      <c r="I287" s="214" t="b">
        <v>0</v>
      </c>
      <c r="J287" s="214" t="b">
        <v>0</v>
      </c>
      <c r="K287" s="214" t="b">
        <v>0</v>
      </c>
      <c r="L287" s="214" t="b">
        <v>0</v>
      </c>
      <c r="M287" s="214" t="b">
        <v>0</v>
      </c>
      <c r="N287" s="214"/>
    </row>
    <row r="288">
      <c r="A288" s="58">
        <v>41.0</v>
      </c>
      <c r="B288" s="428" t="s">
        <v>981</v>
      </c>
      <c r="C288" s="428" t="s">
        <v>868</v>
      </c>
      <c r="D288" s="472"/>
      <c r="E288" s="478" t="s">
        <v>1046</v>
      </c>
      <c r="F288" s="471">
        <v>2025.0</v>
      </c>
      <c r="G288" s="214" t="b">
        <v>0</v>
      </c>
      <c r="H288" s="214" t="b">
        <v>0</v>
      </c>
      <c r="I288" s="214" t="b">
        <v>0</v>
      </c>
      <c r="J288" s="214" t="b">
        <v>0</v>
      </c>
      <c r="K288" s="214" t="b">
        <v>0</v>
      </c>
      <c r="L288" s="214" t="b">
        <v>0</v>
      </c>
      <c r="M288" s="214" t="b">
        <v>0</v>
      </c>
      <c r="N288" s="214"/>
    </row>
    <row r="289">
      <c r="A289" s="58">
        <v>42.0</v>
      </c>
      <c r="B289" s="428" t="s">
        <v>981</v>
      </c>
      <c r="C289" s="428" t="s">
        <v>868</v>
      </c>
      <c r="D289" s="479"/>
      <c r="E289" s="480" t="s">
        <v>1049</v>
      </c>
      <c r="F289" s="471">
        <v>2025.0</v>
      </c>
      <c r="G289" s="214" t="b">
        <v>0</v>
      </c>
      <c r="H289" s="214" t="b">
        <v>0</v>
      </c>
      <c r="I289" s="214" t="b">
        <v>0</v>
      </c>
      <c r="J289" s="214" t="b">
        <v>0</v>
      </c>
      <c r="K289" s="214" t="b">
        <v>0</v>
      </c>
      <c r="L289" s="214" t="b">
        <v>0</v>
      </c>
      <c r="M289" s="214" t="b">
        <v>0</v>
      </c>
      <c r="N289" s="214"/>
    </row>
    <row r="290">
      <c r="A290" s="58">
        <v>43.0</v>
      </c>
      <c r="B290" s="428" t="s">
        <v>981</v>
      </c>
      <c r="C290" s="428" t="s">
        <v>868</v>
      </c>
      <c r="D290" s="479"/>
      <c r="E290" s="480" t="s">
        <v>1052</v>
      </c>
      <c r="F290" s="471">
        <v>2025.0</v>
      </c>
      <c r="G290" s="214" t="b">
        <v>0</v>
      </c>
      <c r="H290" s="214" t="b">
        <v>0</v>
      </c>
      <c r="I290" s="214" t="b">
        <v>0</v>
      </c>
      <c r="J290" s="214" t="b">
        <v>0</v>
      </c>
      <c r="K290" s="214" t="b">
        <v>0</v>
      </c>
      <c r="L290" s="214" t="b">
        <v>0</v>
      </c>
      <c r="M290" s="214" t="b">
        <v>0</v>
      </c>
      <c r="N290" s="214"/>
    </row>
    <row r="291">
      <c r="A291" s="58">
        <v>44.0</v>
      </c>
      <c r="B291" s="428" t="s">
        <v>981</v>
      </c>
      <c r="C291" s="428" t="s">
        <v>868</v>
      </c>
      <c r="D291" s="479"/>
      <c r="E291" s="481" t="s">
        <v>1054</v>
      </c>
      <c r="F291" s="471">
        <v>2022.0</v>
      </c>
      <c r="G291" s="214" t="b">
        <v>0</v>
      </c>
      <c r="H291" s="214" t="b">
        <v>0</v>
      </c>
      <c r="I291" s="214" t="b">
        <v>0</v>
      </c>
      <c r="J291" s="214" t="b">
        <v>0</v>
      </c>
      <c r="K291" s="214" t="b">
        <v>0</v>
      </c>
      <c r="L291" s="214" t="b">
        <v>0</v>
      </c>
      <c r="M291" s="214" t="b">
        <v>0</v>
      </c>
      <c r="N291" s="214"/>
    </row>
    <row r="292">
      <c r="A292" s="58">
        <v>45.0</v>
      </c>
      <c r="B292" s="473" t="s">
        <v>981</v>
      </c>
      <c r="C292" s="473" t="s">
        <v>868</v>
      </c>
      <c r="D292" s="479"/>
      <c r="E292" s="481" t="s">
        <v>1057</v>
      </c>
      <c r="F292" s="431">
        <v>2022.0</v>
      </c>
      <c r="G292" s="214" t="b">
        <v>0</v>
      </c>
      <c r="H292" s="214" t="b">
        <v>0</v>
      </c>
      <c r="I292" s="214" t="b">
        <v>0</v>
      </c>
      <c r="J292" s="214" t="b">
        <v>0</v>
      </c>
      <c r="K292" s="214" t="b">
        <v>0</v>
      </c>
      <c r="L292" s="214" t="b">
        <v>0</v>
      </c>
      <c r="M292" s="214" t="b">
        <v>0</v>
      </c>
      <c r="N292" s="214"/>
    </row>
    <row r="293">
      <c r="A293" s="58">
        <v>46.0</v>
      </c>
      <c r="B293" s="473" t="s">
        <v>981</v>
      </c>
      <c r="C293" s="473" t="s">
        <v>868</v>
      </c>
      <c r="D293" s="479"/>
      <c r="E293" s="481" t="s">
        <v>1060</v>
      </c>
      <c r="F293" s="431">
        <v>2022.0</v>
      </c>
      <c r="G293" s="214" t="b">
        <v>0</v>
      </c>
      <c r="H293" s="214" t="b">
        <v>0</v>
      </c>
      <c r="I293" s="214" t="b">
        <v>0</v>
      </c>
      <c r="J293" s="214" t="b">
        <v>0</v>
      </c>
      <c r="K293" s="214" t="b">
        <v>0</v>
      </c>
      <c r="L293" s="214" t="b">
        <v>0</v>
      </c>
      <c r="M293" s="214" t="b">
        <v>0</v>
      </c>
      <c r="N293" s="214"/>
    </row>
    <row r="294">
      <c r="A294" s="58">
        <v>47.0</v>
      </c>
      <c r="B294" s="473" t="s">
        <v>981</v>
      </c>
      <c r="C294" s="473" t="s">
        <v>868</v>
      </c>
      <c r="D294" s="479"/>
      <c r="E294" s="481" t="s">
        <v>1064</v>
      </c>
      <c r="F294" s="431">
        <v>2022.0</v>
      </c>
      <c r="G294" s="214" t="b">
        <v>0</v>
      </c>
      <c r="H294" s="214" t="b">
        <v>0</v>
      </c>
      <c r="I294" s="214" t="b">
        <v>0</v>
      </c>
      <c r="J294" s="214" t="b">
        <v>0</v>
      </c>
      <c r="K294" s="214" t="b">
        <v>0</v>
      </c>
      <c r="L294" s="214" t="b">
        <v>0</v>
      </c>
      <c r="M294" s="214" t="b">
        <v>0</v>
      </c>
      <c r="N294" s="214"/>
    </row>
    <row r="295">
      <c r="A295" s="58">
        <v>48.0</v>
      </c>
      <c r="B295" s="473" t="s">
        <v>981</v>
      </c>
      <c r="C295" s="473" t="s">
        <v>868</v>
      </c>
      <c r="D295" s="479"/>
      <c r="E295" s="481" t="s">
        <v>897</v>
      </c>
      <c r="F295" s="431">
        <v>2022.0</v>
      </c>
      <c r="G295" s="214" t="b">
        <v>0</v>
      </c>
      <c r="H295" s="214" t="b">
        <v>0</v>
      </c>
      <c r="I295" s="214" t="b">
        <v>0</v>
      </c>
      <c r="J295" s="214" t="b">
        <v>0</v>
      </c>
      <c r="K295" s="214" t="b">
        <v>0</v>
      </c>
      <c r="L295" s="214" t="b">
        <v>0</v>
      </c>
      <c r="M295" s="214" t="b">
        <v>0</v>
      </c>
      <c r="N295" s="214"/>
    </row>
    <row r="296">
      <c r="A296" s="58">
        <v>49.0</v>
      </c>
      <c r="B296" s="473" t="s">
        <v>981</v>
      </c>
      <c r="C296" s="473" t="s">
        <v>868</v>
      </c>
      <c r="D296" s="479"/>
      <c r="E296" s="481" t="s">
        <v>1069</v>
      </c>
      <c r="F296" s="431">
        <v>2022.0</v>
      </c>
      <c r="G296" s="214" t="b">
        <v>0</v>
      </c>
      <c r="H296" s="214" t="b">
        <v>0</v>
      </c>
      <c r="I296" s="214" t="b">
        <v>0</v>
      </c>
      <c r="J296" s="214" t="b">
        <v>0</v>
      </c>
      <c r="K296" s="214" t="b">
        <v>0</v>
      </c>
      <c r="L296" s="214" t="b">
        <v>0</v>
      </c>
      <c r="M296" s="214" t="b">
        <v>0</v>
      </c>
      <c r="N296" s="214"/>
    </row>
    <row r="297">
      <c r="A297" s="58">
        <v>50.0</v>
      </c>
      <c r="B297" s="473" t="s">
        <v>981</v>
      </c>
      <c r="C297" s="473" t="s">
        <v>868</v>
      </c>
      <c r="D297" s="479"/>
      <c r="E297" s="481" t="s">
        <v>1072</v>
      </c>
      <c r="F297" s="431">
        <v>2022.0</v>
      </c>
      <c r="G297" s="214" t="b">
        <v>0</v>
      </c>
      <c r="H297" s="214" t="b">
        <v>0</v>
      </c>
      <c r="I297" s="214" t="b">
        <v>0</v>
      </c>
      <c r="J297" s="214" t="b">
        <v>0</v>
      </c>
      <c r="K297" s="214" t="b">
        <v>0</v>
      </c>
      <c r="L297" s="214" t="b">
        <v>0</v>
      </c>
      <c r="M297" s="214" t="b">
        <v>0</v>
      </c>
      <c r="N297" s="214"/>
    </row>
    <row r="298">
      <c r="A298" s="58">
        <v>51.0</v>
      </c>
      <c r="B298" s="473" t="s">
        <v>981</v>
      </c>
      <c r="C298" s="473" t="s">
        <v>868</v>
      </c>
      <c r="D298" s="479"/>
      <c r="E298" s="481" t="s">
        <v>1073</v>
      </c>
      <c r="F298" s="431">
        <v>2022.0</v>
      </c>
      <c r="G298" s="214" t="b">
        <v>0</v>
      </c>
      <c r="H298" s="214" t="b">
        <v>0</v>
      </c>
      <c r="I298" s="214" t="b">
        <v>0</v>
      </c>
      <c r="J298" s="214" t="b">
        <v>0</v>
      </c>
      <c r="K298" s="214" t="b">
        <v>0</v>
      </c>
      <c r="L298" s="214" t="b">
        <v>0</v>
      </c>
      <c r="M298" s="214" t="b">
        <v>0</v>
      </c>
      <c r="N298" s="214"/>
    </row>
    <row r="299">
      <c r="A299" s="58">
        <v>52.0</v>
      </c>
      <c r="B299" s="473" t="s">
        <v>981</v>
      </c>
      <c r="C299" s="473" t="s">
        <v>868</v>
      </c>
      <c r="D299" s="479"/>
      <c r="E299" s="481" t="s">
        <v>885</v>
      </c>
      <c r="F299" s="431">
        <v>2022.0</v>
      </c>
      <c r="G299" s="214" t="b">
        <v>0</v>
      </c>
      <c r="H299" s="214" t="b">
        <v>0</v>
      </c>
      <c r="I299" s="214" t="b">
        <v>0</v>
      </c>
      <c r="J299" s="214" t="b">
        <v>0</v>
      </c>
      <c r="K299" s="214" t="b">
        <v>0</v>
      </c>
      <c r="L299" s="214" t="b">
        <v>0</v>
      </c>
      <c r="M299" s="214" t="b">
        <v>0</v>
      </c>
      <c r="N299" s="214"/>
    </row>
    <row r="300">
      <c r="A300" s="58">
        <v>53.0</v>
      </c>
      <c r="B300" s="428" t="s">
        <v>962</v>
      </c>
      <c r="C300" s="457" t="s">
        <v>969</v>
      </c>
      <c r="D300" s="479"/>
      <c r="E300" s="481" t="s">
        <v>1082</v>
      </c>
      <c r="F300" s="431">
        <v>2022.0</v>
      </c>
      <c r="G300" s="214" t="b">
        <v>0</v>
      </c>
      <c r="H300" s="214" t="b">
        <v>0</v>
      </c>
      <c r="I300" s="214" t="b">
        <v>0</v>
      </c>
      <c r="J300" s="214" t="b">
        <v>0</v>
      </c>
      <c r="K300" s="214" t="b">
        <v>0</v>
      </c>
      <c r="L300" s="214" t="b">
        <v>0</v>
      </c>
      <c r="M300" s="214" t="b">
        <v>0</v>
      </c>
      <c r="N300" s="214"/>
    </row>
    <row r="301">
      <c r="A301" s="58">
        <v>54.0</v>
      </c>
      <c r="B301" s="473" t="s">
        <v>981</v>
      </c>
      <c r="C301" s="473" t="s">
        <v>868</v>
      </c>
      <c r="D301" s="479"/>
      <c r="E301" s="492" t="s">
        <v>1086</v>
      </c>
      <c r="F301" s="431">
        <v>2022.0</v>
      </c>
      <c r="G301" s="214" t="b">
        <v>0</v>
      </c>
      <c r="H301" s="214" t="b">
        <v>0</v>
      </c>
      <c r="I301" s="214" t="b">
        <v>0</v>
      </c>
      <c r="J301" s="214" t="b">
        <v>0</v>
      </c>
      <c r="K301" s="214" t="b">
        <v>0</v>
      </c>
      <c r="L301" s="214" t="b">
        <v>0</v>
      </c>
      <c r="M301" s="214" t="b">
        <v>0</v>
      </c>
      <c r="N301" s="214"/>
    </row>
    <row r="302">
      <c r="A302" s="58">
        <v>55.0</v>
      </c>
      <c r="B302" s="473" t="s">
        <v>981</v>
      </c>
      <c r="C302" s="473" t="s">
        <v>868</v>
      </c>
      <c r="D302" s="479"/>
      <c r="E302" s="198" t="s">
        <v>1090</v>
      </c>
      <c r="F302" s="431">
        <v>2022.0</v>
      </c>
      <c r="G302" s="214" t="b">
        <v>0</v>
      </c>
      <c r="H302" s="214" t="b">
        <v>0</v>
      </c>
      <c r="I302" s="214" t="b">
        <v>0</v>
      </c>
      <c r="J302" s="214" t="b">
        <v>0</v>
      </c>
      <c r="K302" s="214" t="b">
        <v>0</v>
      </c>
      <c r="L302" s="214" t="b">
        <v>0</v>
      </c>
      <c r="M302" s="214" t="b">
        <v>0</v>
      </c>
      <c r="N302" s="214"/>
    </row>
    <row r="303">
      <c r="A303" s="58">
        <v>56.0</v>
      </c>
      <c r="B303" s="473" t="s">
        <v>981</v>
      </c>
      <c r="C303" s="473" t="s">
        <v>868</v>
      </c>
      <c r="D303" s="479"/>
      <c r="E303" s="198" t="s">
        <v>1094</v>
      </c>
      <c r="F303" s="431">
        <v>2022.0</v>
      </c>
      <c r="G303" s="214" t="b">
        <v>0</v>
      </c>
      <c r="H303" s="214" t="b">
        <v>0</v>
      </c>
      <c r="I303" s="214" t="b">
        <v>0</v>
      </c>
      <c r="J303" s="214" t="b">
        <v>0</v>
      </c>
      <c r="K303" s="214" t="b">
        <v>0</v>
      </c>
      <c r="L303" s="214" t="b">
        <v>0</v>
      </c>
      <c r="M303" s="214" t="b">
        <v>0</v>
      </c>
      <c r="N303" s="214"/>
    </row>
    <row r="304">
      <c r="A304" s="58">
        <v>57.0</v>
      </c>
      <c r="B304" s="473" t="s">
        <v>981</v>
      </c>
      <c r="C304" s="473" t="s">
        <v>868</v>
      </c>
      <c r="D304" s="479"/>
      <c r="E304" s="198" t="s">
        <v>1100</v>
      </c>
      <c r="F304" s="431">
        <v>2022.0</v>
      </c>
      <c r="G304" s="214" t="b">
        <v>0</v>
      </c>
      <c r="H304" s="214" t="b">
        <v>0</v>
      </c>
      <c r="I304" s="214" t="b">
        <v>0</v>
      </c>
      <c r="J304" s="214" t="b">
        <v>0</v>
      </c>
      <c r="K304" s="214" t="b">
        <v>0</v>
      </c>
      <c r="L304" s="214" t="b">
        <v>0</v>
      </c>
      <c r="M304" s="214" t="b">
        <v>0</v>
      </c>
      <c r="N304" s="214"/>
    </row>
    <row r="305">
      <c r="A305" s="58">
        <v>58.0</v>
      </c>
      <c r="B305" s="473" t="s">
        <v>981</v>
      </c>
      <c r="C305" s="473" t="s">
        <v>868</v>
      </c>
      <c r="D305" s="479"/>
      <c r="E305" s="198" t="s">
        <v>1101</v>
      </c>
      <c r="F305" s="431">
        <v>2022.0</v>
      </c>
      <c r="G305" s="214" t="b">
        <v>0</v>
      </c>
      <c r="H305" s="214" t="b">
        <v>0</v>
      </c>
      <c r="I305" s="214" t="b">
        <v>0</v>
      </c>
      <c r="J305" s="214" t="b">
        <v>0</v>
      </c>
      <c r="K305" s="214" t="b">
        <v>0</v>
      </c>
      <c r="L305" s="214" t="b">
        <v>0</v>
      </c>
      <c r="M305" s="214" t="b">
        <v>0</v>
      </c>
      <c r="N305" s="214"/>
    </row>
    <row r="306">
      <c r="A306" s="58">
        <v>59.0</v>
      </c>
      <c r="B306" s="497"/>
      <c r="C306" s="473" t="s">
        <v>868</v>
      </c>
      <c r="D306" s="479"/>
      <c r="E306" s="198" t="s">
        <v>1104</v>
      </c>
      <c r="F306" s="431"/>
      <c r="G306" s="214" t="b">
        <v>0</v>
      </c>
      <c r="H306" s="214" t="b">
        <v>0</v>
      </c>
      <c r="I306" s="214" t="b">
        <v>0</v>
      </c>
      <c r="J306" s="214" t="b">
        <v>0</v>
      </c>
      <c r="K306" s="214" t="b">
        <v>0</v>
      </c>
      <c r="L306" s="214" t="b">
        <v>0</v>
      </c>
      <c r="M306" s="214" t="b">
        <v>0</v>
      </c>
      <c r="N306" s="214"/>
    </row>
    <row r="307">
      <c r="A307" s="246" t="s">
        <v>1109</v>
      </c>
      <c r="B307" s="224"/>
      <c r="C307" s="224" t="s">
        <v>236</v>
      </c>
      <c r="D307" s="225"/>
      <c r="E307" s="422"/>
      <c r="F307" s="225"/>
      <c r="G307" s="225"/>
      <c r="H307" s="225"/>
      <c r="I307" s="424"/>
      <c r="J307" s="225"/>
      <c r="K307" s="225"/>
      <c r="L307" s="225"/>
      <c r="M307" s="225"/>
      <c r="N307" s="277"/>
    </row>
    <row r="308">
      <c r="A308" s="48">
        <v>1.0</v>
      </c>
      <c r="B308" s="272" t="s">
        <v>236</v>
      </c>
      <c r="C308" s="272" t="s">
        <v>1113</v>
      </c>
      <c r="D308" s="273"/>
      <c r="E308" s="198"/>
      <c r="F308" s="273"/>
      <c r="G308" s="214" t="b">
        <v>0</v>
      </c>
      <c r="H308" s="214" t="b">
        <v>0</v>
      </c>
      <c r="I308" s="214" t="b">
        <v>0</v>
      </c>
      <c r="J308" s="214" t="b">
        <v>0</v>
      </c>
      <c r="K308" s="214" t="b">
        <v>0</v>
      </c>
      <c r="L308" s="214" t="b">
        <v>0</v>
      </c>
      <c r="M308" s="214" t="b">
        <v>0</v>
      </c>
      <c r="N308" s="214"/>
    </row>
    <row r="309">
      <c r="A309" s="48">
        <f>A308+1</f>
        <v>2</v>
      </c>
      <c r="B309" s="272" t="s">
        <v>236</v>
      </c>
      <c r="C309" s="272" t="s">
        <v>1116</v>
      </c>
      <c r="D309" s="273"/>
      <c r="E309" s="198" t="s">
        <v>1118</v>
      </c>
      <c r="F309" s="273">
        <v>2018.0</v>
      </c>
      <c r="G309" s="214" t="b">
        <v>0</v>
      </c>
      <c r="H309" s="214" t="b">
        <v>0</v>
      </c>
      <c r="I309" s="214" t="b">
        <v>0</v>
      </c>
      <c r="J309" s="214" t="b">
        <v>0</v>
      </c>
      <c r="K309" s="214" t="b">
        <v>0</v>
      </c>
      <c r="L309" s="214" t="b">
        <v>0</v>
      </c>
      <c r="M309" s="214" t="b">
        <v>0</v>
      </c>
      <c r="N309" s="214"/>
    </row>
    <row r="310">
      <c r="A310" s="48">
        <v>3.0</v>
      </c>
      <c r="B310" s="272" t="s">
        <v>236</v>
      </c>
      <c r="C310" s="272" t="s">
        <v>1120</v>
      </c>
      <c r="D310" s="273"/>
      <c r="E310" s="266" t="s">
        <v>1122</v>
      </c>
      <c r="F310" s="273">
        <v>2024.0</v>
      </c>
      <c r="G310" s="214" t="b">
        <v>0</v>
      </c>
      <c r="H310" s="214" t="b">
        <v>0</v>
      </c>
      <c r="I310" s="214" t="b">
        <v>0</v>
      </c>
      <c r="J310" s="214" t="b">
        <v>0</v>
      </c>
      <c r="K310" s="214" t="b">
        <v>0</v>
      </c>
      <c r="L310" s="214" t="b">
        <v>0</v>
      </c>
      <c r="M310" s="214" t="b">
        <v>0</v>
      </c>
      <c r="N310" s="214"/>
    </row>
    <row r="311">
      <c r="A311" s="48">
        <f>A310+1</f>
        <v>4</v>
      </c>
      <c r="B311" s="272" t="s">
        <v>236</v>
      </c>
      <c r="C311" s="272" t="s">
        <v>1120</v>
      </c>
      <c r="D311" s="273"/>
      <c r="E311" s="266" t="s">
        <v>1125</v>
      </c>
      <c r="F311" s="273">
        <v>2024.0</v>
      </c>
      <c r="G311" s="214" t="b">
        <v>0</v>
      </c>
      <c r="H311" s="214" t="b">
        <v>0</v>
      </c>
      <c r="I311" s="214" t="b">
        <v>0</v>
      </c>
      <c r="J311" s="214" t="b">
        <v>0</v>
      </c>
      <c r="K311" s="214" t="b">
        <v>0</v>
      </c>
      <c r="L311" s="214" t="b">
        <v>0</v>
      </c>
      <c r="M311" s="214" t="b">
        <v>0</v>
      </c>
      <c r="N311" s="214"/>
    </row>
    <row r="312">
      <c r="A312" s="48">
        <v>5.0</v>
      </c>
      <c r="B312" s="272" t="s">
        <v>236</v>
      </c>
      <c r="C312" s="272" t="s">
        <v>1120</v>
      </c>
      <c r="D312" s="273"/>
      <c r="E312" s="266" t="s">
        <v>1127</v>
      </c>
      <c r="F312" s="273">
        <v>2024.0</v>
      </c>
      <c r="G312" s="214" t="b">
        <v>0</v>
      </c>
      <c r="H312" s="214" t="b">
        <v>0</v>
      </c>
      <c r="I312" s="214" t="b">
        <v>0</v>
      </c>
      <c r="J312" s="214" t="b">
        <v>0</v>
      </c>
      <c r="K312" s="214" t="b">
        <v>0</v>
      </c>
      <c r="L312" s="214" t="b">
        <v>0</v>
      </c>
      <c r="M312" s="214" t="b">
        <v>0</v>
      </c>
      <c r="N312" s="214"/>
    </row>
    <row r="313">
      <c r="A313" s="48">
        <v>6.0</v>
      </c>
      <c r="B313" s="272" t="s">
        <v>236</v>
      </c>
      <c r="C313" s="272" t="s">
        <v>1120</v>
      </c>
      <c r="D313" s="273"/>
      <c r="E313" s="266" t="s">
        <v>1129</v>
      </c>
      <c r="F313" s="273">
        <v>2024.0</v>
      </c>
      <c r="G313" s="214" t="b">
        <v>0</v>
      </c>
      <c r="H313" s="214" t="b">
        <v>0</v>
      </c>
      <c r="I313" s="214" t="b">
        <v>0</v>
      </c>
      <c r="J313" s="214" t="b">
        <v>0</v>
      </c>
      <c r="K313" s="214" t="b">
        <v>0</v>
      </c>
      <c r="L313" s="214" t="b">
        <v>0</v>
      </c>
      <c r="M313" s="214" t="b">
        <v>0</v>
      </c>
      <c r="N313" s="214"/>
    </row>
    <row r="314">
      <c r="A314" s="48">
        <v>7.0</v>
      </c>
      <c r="B314" s="272" t="s">
        <v>236</v>
      </c>
      <c r="C314" s="272" t="s">
        <v>1120</v>
      </c>
      <c r="D314" s="273"/>
      <c r="E314" s="266" t="s">
        <v>1134</v>
      </c>
      <c r="F314" s="273">
        <v>2024.0</v>
      </c>
      <c r="G314" s="214" t="b">
        <v>0</v>
      </c>
      <c r="H314" s="214" t="b">
        <v>0</v>
      </c>
      <c r="I314" s="214" t="b">
        <v>0</v>
      </c>
      <c r="J314" s="214" t="b">
        <v>0</v>
      </c>
      <c r="K314" s="214" t="b">
        <v>0</v>
      </c>
      <c r="L314" s="214" t="b">
        <v>0</v>
      </c>
      <c r="M314" s="214" t="b">
        <v>0</v>
      </c>
      <c r="N314" s="214"/>
    </row>
    <row r="315">
      <c r="A315" s="48">
        <v>8.0</v>
      </c>
      <c r="B315" s="272" t="s">
        <v>236</v>
      </c>
      <c r="C315" s="272" t="s">
        <v>1120</v>
      </c>
      <c r="D315" s="273"/>
      <c r="E315" s="266" t="s">
        <v>1137</v>
      </c>
      <c r="F315" s="273">
        <v>2024.0</v>
      </c>
      <c r="G315" s="214" t="b">
        <v>0</v>
      </c>
      <c r="H315" s="214" t="b">
        <v>0</v>
      </c>
      <c r="I315" s="214" t="b">
        <v>0</v>
      </c>
      <c r="J315" s="214" t="b">
        <v>0</v>
      </c>
      <c r="K315" s="214" t="b">
        <v>0</v>
      </c>
      <c r="L315" s="214" t="b">
        <v>0</v>
      </c>
      <c r="M315" s="214" t="b">
        <v>0</v>
      </c>
      <c r="N315" s="214"/>
    </row>
    <row r="316">
      <c r="A316" s="48">
        <v>9.0</v>
      </c>
      <c r="B316" s="272" t="s">
        <v>236</v>
      </c>
      <c r="C316" s="272" t="s">
        <v>1120</v>
      </c>
      <c r="D316" s="273"/>
      <c r="E316" s="266" t="s">
        <v>1139</v>
      </c>
      <c r="F316" s="273">
        <v>2024.0</v>
      </c>
      <c r="G316" s="214" t="b">
        <v>0</v>
      </c>
      <c r="H316" s="214" t="b">
        <v>0</v>
      </c>
      <c r="I316" s="214" t="b">
        <v>0</v>
      </c>
      <c r="J316" s="214" t="b">
        <v>0</v>
      </c>
      <c r="K316" s="214" t="b">
        <v>0</v>
      </c>
      <c r="L316" s="214" t="b">
        <v>0</v>
      </c>
      <c r="M316" s="214" t="b">
        <v>0</v>
      </c>
      <c r="N316" s="214"/>
    </row>
    <row r="317">
      <c r="A317" s="516" t="s">
        <v>1141</v>
      </c>
      <c r="B317" s="224"/>
      <c r="C317" s="224" t="s">
        <v>252</v>
      </c>
      <c r="D317" s="226"/>
      <c r="E317" s="226"/>
      <c r="F317" s="226" t="s">
        <v>5</v>
      </c>
      <c r="G317" s="225"/>
      <c r="H317" s="225"/>
      <c r="I317" s="227"/>
      <c r="J317" s="277"/>
      <c r="K317" s="230"/>
      <c r="L317" s="230"/>
      <c r="M317" s="230"/>
      <c r="N317" s="230"/>
    </row>
    <row r="318">
      <c r="A318" s="48">
        <v>1.0</v>
      </c>
      <c r="B318" s="53" t="s">
        <v>1143</v>
      </c>
      <c r="C318" s="53" t="s">
        <v>1144</v>
      </c>
      <c r="D318" s="48"/>
      <c r="E318" s="48"/>
      <c r="F318" s="48">
        <v>2012.0</v>
      </c>
      <c r="G318" s="214" t="b">
        <v>0</v>
      </c>
      <c r="H318" s="214" t="b">
        <v>0</v>
      </c>
      <c r="I318" s="214" t="b">
        <v>0</v>
      </c>
      <c r="J318" s="214" t="b">
        <v>0</v>
      </c>
      <c r="K318" s="214" t="b">
        <v>0</v>
      </c>
      <c r="L318" s="214" t="b">
        <v>0</v>
      </c>
      <c r="M318" s="214" t="b">
        <v>0</v>
      </c>
      <c r="N318" s="214"/>
    </row>
    <row r="319">
      <c r="A319" s="48">
        <v>2.0</v>
      </c>
      <c r="B319" s="53" t="s">
        <v>1143</v>
      </c>
      <c r="C319" s="53" t="s">
        <v>1144</v>
      </c>
      <c r="D319" s="48"/>
      <c r="E319" s="48"/>
      <c r="F319" s="48">
        <v>2012.0</v>
      </c>
      <c r="G319" s="214" t="b">
        <v>0</v>
      </c>
      <c r="H319" s="214" t="b">
        <v>0</v>
      </c>
      <c r="I319" s="214" t="b">
        <v>0</v>
      </c>
      <c r="J319" s="214" t="b">
        <v>0</v>
      </c>
      <c r="K319" s="214" t="b">
        <v>0</v>
      </c>
      <c r="L319" s="214" t="b">
        <v>0</v>
      </c>
      <c r="M319" s="214" t="b">
        <v>0</v>
      </c>
      <c r="N319" s="214"/>
    </row>
    <row r="320">
      <c r="A320" s="48">
        <v>3.0</v>
      </c>
      <c r="B320" s="53"/>
      <c r="C320" s="53" t="s">
        <v>1150</v>
      </c>
      <c r="D320" s="48"/>
      <c r="E320" s="48"/>
      <c r="F320" s="48">
        <v>2025.0</v>
      </c>
      <c r="G320" s="214" t="b">
        <v>0</v>
      </c>
      <c r="H320" s="214" t="b">
        <v>0</v>
      </c>
      <c r="I320" s="214" t="b">
        <v>0</v>
      </c>
      <c r="J320" s="214" t="b">
        <v>0</v>
      </c>
      <c r="K320" s="214" t="b">
        <v>0</v>
      </c>
      <c r="L320" s="214" t="b">
        <v>0</v>
      </c>
      <c r="M320" s="214" t="b">
        <v>0</v>
      </c>
      <c r="N320" s="214"/>
    </row>
    <row r="321">
      <c r="A321" s="48">
        <v>4.0</v>
      </c>
      <c r="B321" s="53" t="s">
        <v>1143</v>
      </c>
      <c r="C321" s="53" t="s">
        <v>1144</v>
      </c>
      <c r="D321" s="48"/>
      <c r="E321" s="48"/>
      <c r="F321" s="48">
        <v>2023.0</v>
      </c>
      <c r="G321" s="214" t="b">
        <v>0</v>
      </c>
      <c r="H321" s="214" t="b">
        <v>0</v>
      </c>
      <c r="I321" s="214" t="b">
        <v>0</v>
      </c>
      <c r="J321" s="214" t="b">
        <v>0</v>
      </c>
      <c r="K321" s="214" t="b">
        <v>0</v>
      </c>
      <c r="L321" s="214" t="b">
        <v>0</v>
      </c>
      <c r="M321" s="214" t="b">
        <v>0</v>
      </c>
      <c r="N321" s="214"/>
    </row>
    <row r="322">
      <c r="A322" s="48">
        <v>5.0</v>
      </c>
      <c r="B322" s="53" t="s">
        <v>1143</v>
      </c>
      <c r="C322" s="53" t="s">
        <v>1150</v>
      </c>
      <c r="D322" s="48"/>
      <c r="E322" s="48"/>
      <c r="F322" s="48">
        <v>2026.0</v>
      </c>
      <c r="G322" s="214" t="b">
        <v>0</v>
      </c>
      <c r="H322" s="214" t="b">
        <v>0</v>
      </c>
      <c r="I322" s="214" t="b">
        <v>0</v>
      </c>
      <c r="J322" s="214" t="b">
        <v>0</v>
      </c>
      <c r="K322" s="214" t="b">
        <v>0</v>
      </c>
      <c r="L322" s="214" t="b">
        <v>0</v>
      </c>
      <c r="M322" s="214" t="b">
        <v>0</v>
      </c>
      <c r="N322" s="214"/>
    </row>
    <row r="323">
      <c r="A323" s="48">
        <v>6.0</v>
      </c>
      <c r="B323" s="53" t="s">
        <v>1143</v>
      </c>
      <c r="C323" s="53" t="s">
        <v>1150</v>
      </c>
      <c r="D323" s="48"/>
      <c r="E323" s="48"/>
      <c r="F323" s="48">
        <v>2026.0</v>
      </c>
      <c r="G323" s="214" t="b">
        <v>0</v>
      </c>
      <c r="H323" s="214" t="b">
        <v>0</v>
      </c>
      <c r="I323" s="214" t="b">
        <v>0</v>
      </c>
      <c r="J323" s="214" t="b">
        <v>0</v>
      </c>
      <c r="K323" s="214" t="b">
        <v>0</v>
      </c>
      <c r="L323" s="214" t="b">
        <v>0</v>
      </c>
      <c r="M323" s="214" t="b">
        <v>0</v>
      </c>
      <c r="N323" s="214"/>
    </row>
    <row r="324">
      <c r="A324" s="48">
        <v>7.0</v>
      </c>
      <c r="B324" s="53"/>
      <c r="C324" s="53" t="s">
        <v>1163</v>
      </c>
      <c r="D324" s="48"/>
      <c r="E324" s="48"/>
      <c r="F324" s="48">
        <v>2026.0</v>
      </c>
      <c r="G324" s="214" t="b">
        <v>0</v>
      </c>
      <c r="H324" s="214" t="b">
        <v>0</v>
      </c>
      <c r="I324" s="214" t="b">
        <v>0</v>
      </c>
      <c r="J324" s="214" t="b">
        <v>0</v>
      </c>
      <c r="K324" s="214" t="b">
        <v>0</v>
      </c>
      <c r="L324" s="214" t="b">
        <v>0</v>
      </c>
      <c r="M324" s="214" t="b">
        <v>0</v>
      </c>
      <c r="N324" s="214"/>
    </row>
    <row r="325">
      <c r="A325" s="48">
        <v>6.0</v>
      </c>
      <c r="B325" s="53" t="s">
        <v>1143</v>
      </c>
      <c r="C325" s="53" t="s">
        <v>1164</v>
      </c>
      <c r="D325" s="48"/>
      <c r="E325" s="48"/>
      <c r="F325" s="48">
        <v>2022.0</v>
      </c>
      <c r="G325" s="214" t="b">
        <v>0</v>
      </c>
      <c r="H325" s="214" t="b">
        <v>0</v>
      </c>
      <c r="I325" s="214" t="b">
        <v>0</v>
      </c>
      <c r="J325" s="214" t="b">
        <v>0</v>
      </c>
      <c r="K325" s="214" t="b">
        <v>0</v>
      </c>
      <c r="L325" s="214" t="b">
        <v>0</v>
      </c>
      <c r="M325" s="214" t="b">
        <v>0</v>
      </c>
      <c r="N325" s="214"/>
    </row>
    <row r="326">
      <c r="A326" s="48">
        <v>7.0</v>
      </c>
      <c r="B326" s="53" t="s">
        <v>1143</v>
      </c>
      <c r="C326" s="53" t="s">
        <v>1164</v>
      </c>
      <c r="D326" s="48"/>
      <c r="E326" s="48"/>
      <c r="F326" s="48">
        <v>2022.0</v>
      </c>
      <c r="G326" s="214" t="b">
        <v>0</v>
      </c>
      <c r="H326" s="214" t="b">
        <v>0</v>
      </c>
      <c r="I326" s="214" t="b">
        <v>0</v>
      </c>
      <c r="J326" s="214" t="b">
        <v>0</v>
      </c>
      <c r="K326" s="214" t="b">
        <v>0</v>
      </c>
      <c r="L326" s="214" t="b">
        <v>0</v>
      </c>
      <c r="M326" s="214" t="b">
        <v>0</v>
      </c>
      <c r="N326" s="214"/>
    </row>
    <row r="327">
      <c r="A327" s="48">
        <v>8.0</v>
      </c>
      <c r="B327" s="53" t="s">
        <v>1143</v>
      </c>
      <c r="C327" s="272" t="s">
        <v>1171</v>
      </c>
      <c r="D327" s="302"/>
      <c r="E327" s="302"/>
      <c r="F327" s="302"/>
      <c r="G327" s="214" t="b">
        <v>0</v>
      </c>
      <c r="H327" s="214" t="b">
        <v>0</v>
      </c>
      <c r="I327" s="214" t="b">
        <v>0</v>
      </c>
      <c r="J327" s="214" t="b">
        <v>0</v>
      </c>
      <c r="K327" s="214" t="b">
        <v>0</v>
      </c>
      <c r="L327" s="214" t="b">
        <v>0</v>
      </c>
      <c r="M327" s="214" t="b">
        <v>0</v>
      </c>
      <c r="N327" s="214"/>
    </row>
    <row r="328">
      <c r="A328" s="48">
        <v>9.0</v>
      </c>
      <c r="B328" s="53" t="s">
        <v>1143</v>
      </c>
      <c r="C328" s="272" t="s">
        <v>1171</v>
      </c>
      <c r="D328" s="302"/>
      <c r="E328" s="302"/>
      <c r="F328" s="302"/>
      <c r="G328" s="214" t="b">
        <v>0</v>
      </c>
      <c r="H328" s="214" t="b">
        <v>0</v>
      </c>
      <c r="I328" s="214" t="b">
        <v>0</v>
      </c>
      <c r="J328" s="214" t="b">
        <v>0</v>
      </c>
      <c r="K328" s="214" t="b">
        <v>0</v>
      </c>
      <c r="L328" s="214" t="b">
        <v>0</v>
      </c>
      <c r="M328" s="214" t="b">
        <v>0</v>
      </c>
      <c r="N328" s="214"/>
    </row>
    <row r="329">
      <c r="A329" s="523" t="s">
        <v>1177</v>
      </c>
      <c r="B329" s="525"/>
      <c r="C329" s="525" t="s">
        <v>1179</v>
      </c>
      <c r="D329" s="527"/>
      <c r="E329" s="527"/>
      <c r="F329" s="527"/>
      <c r="G329" s="527"/>
      <c r="H329" s="527"/>
      <c r="I329" s="528"/>
      <c r="J329" s="529"/>
      <c r="K329" s="230"/>
      <c r="L329" s="230"/>
      <c r="M329" s="230"/>
      <c r="N329" s="230"/>
    </row>
    <row r="330" ht="15.75" customHeight="1">
      <c r="A330" s="48">
        <v>1.0</v>
      </c>
      <c r="B330" s="53"/>
      <c r="C330" s="53" t="s">
        <v>1185</v>
      </c>
      <c r="D330" s="189"/>
      <c r="E330" s="189"/>
      <c r="F330" s="189"/>
      <c r="G330" s="214" t="b">
        <v>0</v>
      </c>
      <c r="H330" s="214" t="b">
        <v>0</v>
      </c>
      <c r="I330" s="214" t="b">
        <v>0</v>
      </c>
      <c r="J330" s="214" t="b">
        <v>0</v>
      </c>
      <c r="K330" s="214" t="b">
        <v>0</v>
      </c>
      <c r="L330" s="214" t="b">
        <v>0</v>
      </c>
      <c r="M330" s="214" t="b">
        <v>0</v>
      </c>
      <c r="N330" s="214"/>
    </row>
    <row r="331" ht="15.75" customHeight="1">
      <c r="A331" s="48">
        <v>2.0</v>
      </c>
      <c r="B331" s="53"/>
      <c r="C331" s="53" t="s">
        <v>1186</v>
      </c>
      <c r="D331" s="189"/>
      <c r="E331" s="189"/>
      <c r="F331" s="189"/>
      <c r="G331" s="214" t="b">
        <v>0</v>
      </c>
      <c r="H331" s="214" t="b">
        <v>0</v>
      </c>
      <c r="I331" s="214" t="b">
        <v>0</v>
      </c>
      <c r="J331" s="214" t="b">
        <v>0</v>
      </c>
      <c r="K331" s="214" t="b">
        <v>0</v>
      </c>
      <c r="L331" s="214" t="b">
        <v>0</v>
      </c>
      <c r="M331" s="214" t="b">
        <v>0</v>
      </c>
      <c r="N331" s="214"/>
    </row>
    <row r="332" ht="15.75" customHeight="1">
      <c r="A332" s="48">
        <v>3.0</v>
      </c>
      <c r="B332" s="53"/>
      <c r="C332" s="53" t="s">
        <v>1187</v>
      </c>
      <c r="D332" s="189"/>
      <c r="E332" s="189"/>
      <c r="F332" s="189"/>
      <c r="G332" s="214" t="b">
        <v>0</v>
      </c>
      <c r="H332" s="214" t="b">
        <v>0</v>
      </c>
      <c r="I332" s="214" t="b">
        <v>0</v>
      </c>
      <c r="J332" s="214" t="b">
        <v>0</v>
      </c>
      <c r="K332" s="214" t="b">
        <v>0</v>
      </c>
      <c r="L332" s="214" t="b">
        <v>0</v>
      </c>
      <c r="M332" s="214" t="b">
        <v>0</v>
      </c>
      <c r="N332" s="214"/>
    </row>
    <row r="333" ht="15.75" customHeight="1">
      <c r="A333" s="48">
        <v>4.0</v>
      </c>
      <c r="B333" s="53"/>
      <c r="C333" s="53" t="s">
        <v>1189</v>
      </c>
      <c r="D333" s="189"/>
      <c r="E333" s="189"/>
      <c r="F333" s="189"/>
      <c r="G333" s="214" t="b">
        <v>0</v>
      </c>
      <c r="H333" s="214" t="b">
        <v>0</v>
      </c>
      <c r="I333" s="214" t="b">
        <v>0</v>
      </c>
      <c r="J333" s="214" t="b">
        <v>0</v>
      </c>
      <c r="K333" s="214" t="b">
        <v>0</v>
      </c>
      <c r="L333" s="214" t="b">
        <v>0</v>
      </c>
      <c r="M333" s="214" t="b">
        <v>0</v>
      </c>
      <c r="N333" s="214"/>
    </row>
    <row r="334" ht="15.75" customHeight="1">
      <c r="A334" s="48">
        <v>5.0</v>
      </c>
      <c r="B334" s="53"/>
      <c r="C334" s="53" t="s">
        <v>1194</v>
      </c>
      <c r="D334" s="189"/>
      <c r="E334" s="189"/>
      <c r="F334" s="189"/>
      <c r="G334" s="214" t="b">
        <v>0</v>
      </c>
      <c r="H334" s="214" t="b">
        <v>0</v>
      </c>
      <c r="I334" s="214" t="b">
        <v>0</v>
      </c>
      <c r="J334" s="214" t="b">
        <v>0</v>
      </c>
      <c r="K334" s="214" t="b">
        <v>0</v>
      </c>
      <c r="L334" s="214" t="b">
        <v>0</v>
      </c>
      <c r="M334" s="214" t="b">
        <v>0</v>
      </c>
      <c r="N334" s="214"/>
    </row>
    <row r="335" ht="15.75" customHeight="1">
      <c r="A335" s="48">
        <v>6.0</v>
      </c>
      <c r="B335" s="53"/>
      <c r="C335" s="53" t="s">
        <v>1196</v>
      </c>
      <c r="D335" s="189"/>
      <c r="E335" s="189"/>
      <c r="F335" s="189"/>
      <c r="G335" s="214" t="b">
        <v>0</v>
      </c>
      <c r="H335" s="214" t="b">
        <v>0</v>
      </c>
      <c r="I335" s="214" t="b">
        <v>0</v>
      </c>
      <c r="J335" s="214" t="b">
        <v>0</v>
      </c>
      <c r="K335" s="214" t="b">
        <v>0</v>
      </c>
      <c r="L335" s="214" t="b">
        <v>0</v>
      </c>
      <c r="M335" s="214" t="b">
        <v>0</v>
      </c>
      <c r="N335" s="214"/>
    </row>
    <row r="336" ht="15.75" customHeight="1">
      <c r="A336" s="48">
        <v>7.0</v>
      </c>
      <c r="B336" s="53"/>
      <c r="C336" s="53" t="s">
        <v>1199</v>
      </c>
      <c r="D336" s="189"/>
      <c r="E336" s="189"/>
      <c r="F336" s="189"/>
      <c r="G336" s="214" t="b">
        <v>0</v>
      </c>
      <c r="H336" s="214" t="b">
        <v>0</v>
      </c>
      <c r="I336" s="214" t="b">
        <v>0</v>
      </c>
      <c r="J336" s="214" t="b">
        <v>0</v>
      </c>
      <c r="K336" s="214" t="b">
        <v>0</v>
      </c>
      <c r="L336" s="214" t="b">
        <v>0</v>
      </c>
      <c r="M336" s="214" t="b">
        <v>0</v>
      </c>
      <c r="N336" s="214"/>
    </row>
    <row r="337" ht="15.75" customHeight="1">
      <c r="A337" s="536"/>
      <c r="B337" s="538"/>
      <c r="C337" s="538"/>
      <c r="D337" s="536"/>
      <c r="E337" s="536"/>
      <c r="F337" s="536"/>
      <c r="G337" s="539"/>
      <c r="H337" s="539"/>
      <c r="I337" s="540"/>
      <c r="J337" s="540"/>
      <c r="K337" s="536"/>
      <c r="L337" s="536"/>
      <c r="M337" s="1"/>
      <c r="N337" s="189"/>
    </row>
    <row r="338" ht="15.75" customHeight="1">
      <c r="A338" s="536"/>
      <c r="B338" s="538"/>
      <c r="C338" s="538" t="s">
        <v>1205</v>
      </c>
      <c r="D338" s="536"/>
      <c r="E338" s="536"/>
      <c r="F338" s="536"/>
      <c r="G338" s="539"/>
      <c r="H338" s="539"/>
      <c r="I338" s="540"/>
      <c r="J338" s="540"/>
      <c r="K338" s="536"/>
      <c r="L338" s="536"/>
      <c r="M338" s="1"/>
      <c r="N338" s="189"/>
    </row>
    <row r="339" ht="15.75" customHeight="1">
      <c r="A339" s="536"/>
      <c r="B339" s="542"/>
      <c r="C339" s="544" t="s">
        <v>1207</v>
      </c>
      <c r="D339" s="545"/>
      <c r="E339" s="545"/>
      <c r="F339" s="545" t="s">
        <v>1213</v>
      </c>
      <c r="G339" s="547"/>
      <c r="H339" s="549"/>
      <c r="I339" s="551"/>
      <c r="J339" s="552"/>
      <c r="K339" s="536"/>
      <c r="L339" s="536"/>
      <c r="M339" s="1"/>
      <c r="N339" s="189"/>
    </row>
    <row r="340" ht="15.75" customHeight="1">
      <c r="A340" s="536"/>
      <c r="B340" s="553"/>
      <c r="C340" s="554" t="s">
        <v>1223</v>
      </c>
      <c r="D340" s="235"/>
      <c r="E340" s="235"/>
      <c r="F340" s="235" t="s">
        <v>445</v>
      </c>
      <c r="G340" s="555"/>
      <c r="H340" s="90"/>
      <c r="I340" s="556"/>
      <c r="J340" s="557"/>
      <c r="K340" s="536"/>
      <c r="L340" s="536"/>
      <c r="M340" s="1"/>
      <c r="N340" s="189"/>
    </row>
    <row r="341" ht="15.75" customHeight="1">
      <c r="A341" s="536"/>
      <c r="B341" s="553"/>
      <c r="C341" s="554" t="s">
        <v>1225</v>
      </c>
      <c r="D341" s="235"/>
      <c r="E341" s="235"/>
      <c r="F341" s="235" t="s">
        <v>1226</v>
      </c>
      <c r="G341" s="555"/>
      <c r="H341" s="90"/>
      <c r="I341" s="556"/>
      <c r="J341" s="557"/>
      <c r="K341" s="536"/>
      <c r="L341" s="536"/>
      <c r="M341" s="1"/>
      <c r="N341" s="189"/>
    </row>
    <row r="342" ht="15.75" customHeight="1">
      <c r="A342" s="536"/>
      <c r="B342" s="553"/>
      <c r="C342" s="554" t="s">
        <v>1227</v>
      </c>
      <c r="D342" s="235"/>
      <c r="E342" s="235"/>
      <c r="F342" s="235" t="s">
        <v>1228</v>
      </c>
      <c r="G342" s="555"/>
      <c r="H342" s="90"/>
      <c r="I342" s="556"/>
      <c r="J342" s="557"/>
      <c r="K342" s="536"/>
      <c r="L342" s="536"/>
      <c r="M342" s="1"/>
      <c r="N342" s="189"/>
    </row>
    <row r="343" ht="15.75" customHeight="1">
      <c r="A343" s="536"/>
      <c r="B343" s="553"/>
      <c r="C343" s="554" t="s">
        <v>1229</v>
      </c>
      <c r="D343" s="276"/>
      <c r="E343" s="276"/>
      <c r="F343" s="276"/>
      <c r="G343" s="555"/>
      <c r="H343" s="555"/>
      <c r="I343" s="551"/>
      <c r="J343" s="552"/>
      <c r="K343" s="536"/>
      <c r="L343" s="536"/>
      <c r="M343" s="1"/>
      <c r="N343" s="189"/>
    </row>
    <row r="344" ht="15.75" customHeight="1">
      <c r="A344" s="536"/>
      <c r="B344" s="553"/>
      <c r="C344" s="554" t="s">
        <v>1233</v>
      </c>
      <c r="D344" s="235"/>
      <c r="E344" s="235"/>
      <c r="F344" s="235" t="s">
        <v>1235</v>
      </c>
      <c r="G344" s="555"/>
      <c r="H344" s="90"/>
      <c r="I344" s="558"/>
      <c r="J344" s="540"/>
      <c r="K344" s="536"/>
      <c r="L344" s="536"/>
      <c r="M344" s="1"/>
      <c r="N344" s="189"/>
    </row>
    <row r="345" ht="15.75" customHeight="1">
      <c r="A345" s="536"/>
      <c r="B345" s="553"/>
      <c r="C345" s="554" t="s">
        <v>1236</v>
      </c>
      <c r="D345" s="235"/>
      <c r="E345" s="235"/>
      <c r="F345" s="235" t="s">
        <v>1237</v>
      </c>
      <c r="G345" s="555"/>
      <c r="H345" s="90"/>
      <c r="I345" s="558"/>
      <c r="J345" s="540"/>
      <c r="K345" s="536"/>
      <c r="L345" s="536"/>
      <c r="M345" s="1"/>
      <c r="N345" s="189"/>
    </row>
    <row r="346" ht="15.75" customHeight="1">
      <c r="A346" s="536"/>
      <c r="B346" s="553"/>
      <c r="C346" s="554" t="s">
        <v>1238</v>
      </c>
      <c r="D346" s="235"/>
      <c r="E346" s="235"/>
      <c r="F346" s="235" t="s">
        <v>441</v>
      </c>
      <c r="G346" s="90"/>
      <c r="H346" s="90"/>
      <c r="I346" s="558"/>
      <c r="J346" s="540"/>
      <c r="K346" s="536"/>
      <c r="L346" s="536"/>
      <c r="M346" s="1"/>
      <c r="N346" s="189"/>
    </row>
    <row r="347" ht="15.75" customHeight="1">
      <c r="A347" s="536"/>
      <c r="B347" s="553"/>
      <c r="C347" s="554" t="s">
        <v>1240</v>
      </c>
      <c r="D347" s="235"/>
      <c r="E347" s="235"/>
      <c r="F347" s="235"/>
      <c r="G347" s="90"/>
      <c r="H347" s="90"/>
      <c r="I347" s="558"/>
      <c r="J347" s="540"/>
      <c r="K347" s="536"/>
      <c r="L347" s="536"/>
      <c r="M347" s="1"/>
      <c r="N347" s="189"/>
    </row>
    <row r="348" ht="15.75" customHeight="1">
      <c r="A348" s="536"/>
      <c r="B348" s="553"/>
      <c r="C348" s="554" t="s">
        <v>1241</v>
      </c>
      <c r="D348" s="235"/>
      <c r="E348" s="235"/>
      <c r="F348" s="235"/>
      <c r="G348" s="90"/>
      <c r="H348" s="90"/>
      <c r="I348" s="563"/>
      <c r="J348" s="564"/>
      <c r="K348" s="536"/>
      <c r="L348" s="536"/>
      <c r="M348" s="1"/>
      <c r="N348" s="189"/>
    </row>
    <row r="349" ht="15.75" customHeight="1">
      <c r="A349" s="536"/>
      <c r="B349" s="553"/>
      <c r="C349" s="554" t="s">
        <v>1242</v>
      </c>
      <c r="D349" s="235"/>
      <c r="E349" s="235"/>
      <c r="F349" s="235" t="s">
        <v>1243</v>
      </c>
      <c r="G349" s="90"/>
      <c r="H349" s="90"/>
      <c r="I349" s="558"/>
      <c r="J349" s="540"/>
      <c r="K349" s="536"/>
      <c r="L349" s="536"/>
      <c r="M349" s="1"/>
      <c r="N349" s="189"/>
    </row>
    <row r="350" ht="15.75" customHeight="1">
      <c r="A350" s="536"/>
      <c r="B350" s="567"/>
      <c r="C350" s="567"/>
      <c r="D350" s="536"/>
      <c r="E350" s="536"/>
      <c r="F350" s="536"/>
      <c r="G350" s="539"/>
      <c r="H350" s="539"/>
      <c r="I350" s="540"/>
      <c r="J350" s="540"/>
      <c r="K350" s="536"/>
      <c r="L350" s="536"/>
      <c r="M350" s="1"/>
      <c r="N350" s="189"/>
    </row>
    <row r="351" ht="15.75" customHeight="1">
      <c r="A351" s="536"/>
      <c r="B351" s="567"/>
      <c r="C351" s="567"/>
      <c r="D351" s="536"/>
      <c r="E351" s="536"/>
      <c r="F351" s="536"/>
      <c r="G351" s="539"/>
      <c r="H351" s="539"/>
      <c r="I351" s="540"/>
      <c r="J351" s="540"/>
      <c r="K351" s="536"/>
      <c r="L351" s="536"/>
      <c r="M351" s="1"/>
      <c r="N351" s="189"/>
    </row>
    <row r="352" ht="15.75" customHeight="1">
      <c r="A352" s="568" t="s">
        <v>8</v>
      </c>
      <c r="B352" s="568"/>
      <c r="C352" s="569" t="s">
        <v>1247</v>
      </c>
      <c r="D352" s="569" t="s">
        <v>1248</v>
      </c>
      <c r="E352" s="569"/>
      <c r="F352" s="569" t="s">
        <v>5</v>
      </c>
      <c r="G352" s="569"/>
      <c r="H352" s="569"/>
      <c r="I352" s="540"/>
      <c r="J352" s="540"/>
      <c r="K352" s="536"/>
      <c r="L352" s="536"/>
      <c r="M352" s="1"/>
      <c r="N352" s="189"/>
    </row>
    <row r="353" ht="15.75" customHeight="1">
      <c r="A353" s="571">
        <v>1.0</v>
      </c>
      <c r="B353" s="572"/>
      <c r="C353" s="572" t="s">
        <v>1249</v>
      </c>
      <c r="D353" s="571"/>
      <c r="E353" s="571"/>
      <c r="F353" s="573">
        <v>2001.0</v>
      </c>
      <c r="G353" s="571"/>
      <c r="H353" s="574"/>
      <c r="I353" s="540"/>
      <c r="J353" s="540"/>
      <c r="K353" s="536"/>
      <c r="L353" s="536"/>
      <c r="M353" s="1"/>
      <c r="N353" s="189"/>
    </row>
    <row r="354" ht="15.75" customHeight="1">
      <c r="A354" s="571">
        <v>2.0</v>
      </c>
      <c r="B354" s="572"/>
      <c r="C354" s="572" t="s">
        <v>1251</v>
      </c>
      <c r="D354" s="571"/>
      <c r="E354" s="571"/>
      <c r="F354" s="573">
        <v>2002.0</v>
      </c>
      <c r="G354" s="571"/>
      <c r="H354" s="574"/>
      <c r="I354" s="540"/>
      <c r="J354" s="540"/>
      <c r="K354" s="536"/>
      <c r="L354" s="536"/>
      <c r="M354" s="1"/>
      <c r="N354" s="189"/>
    </row>
    <row r="355" ht="15.75" customHeight="1">
      <c r="A355" s="571">
        <v>3.0</v>
      </c>
      <c r="B355" s="572"/>
      <c r="C355" s="572" t="s">
        <v>1252</v>
      </c>
      <c r="D355" s="571"/>
      <c r="E355" s="571"/>
      <c r="F355" s="573">
        <v>2003.0</v>
      </c>
      <c r="G355" s="571"/>
      <c r="H355" s="574"/>
      <c r="I355" s="540"/>
      <c r="J355" s="540"/>
      <c r="K355" s="536"/>
      <c r="L355" s="536"/>
      <c r="M355" s="1"/>
      <c r="N355" s="189"/>
    </row>
    <row r="356" ht="15.75" customHeight="1">
      <c r="A356" s="571">
        <v>4.0</v>
      </c>
      <c r="B356" s="572"/>
      <c r="C356" s="572" t="s">
        <v>1253</v>
      </c>
      <c r="D356" s="571"/>
      <c r="E356" s="571"/>
      <c r="F356" s="573">
        <v>2004.0</v>
      </c>
      <c r="G356" s="571"/>
      <c r="H356" s="574"/>
      <c r="I356" s="540"/>
      <c r="J356" s="540"/>
      <c r="K356" s="536"/>
      <c r="L356" s="536"/>
      <c r="M356" s="1"/>
      <c r="N356" s="189"/>
    </row>
    <row r="357" ht="15.75" customHeight="1">
      <c r="A357" s="571">
        <v>5.0</v>
      </c>
      <c r="B357" s="572"/>
      <c r="C357" s="572" t="s">
        <v>1254</v>
      </c>
      <c r="D357" s="571"/>
      <c r="E357" s="571"/>
      <c r="F357" s="573">
        <v>2005.0</v>
      </c>
      <c r="G357" s="571"/>
      <c r="H357" s="574"/>
      <c r="I357" s="540"/>
      <c r="J357" s="540"/>
      <c r="K357" s="536"/>
      <c r="L357" s="536"/>
      <c r="M357" s="1"/>
      <c r="N357" s="189"/>
    </row>
    <row r="358" ht="15.75" customHeight="1">
      <c r="A358" s="571">
        <v>6.0</v>
      </c>
      <c r="B358" s="572"/>
      <c r="C358" s="572" t="s">
        <v>1255</v>
      </c>
      <c r="D358" s="571"/>
      <c r="E358" s="571"/>
      <c r="F358" s="573">
        <v>2006.0</v>
      </c>
      <c r="G358" s="571"/>
      <c r="H358" s="574"/>
      <c r="I358" s="540"/>
      <c r="J358" s="540"/>
      <c r="K358" s="536"/>
      <c r="L358" s="536"/>
      <c r="M358" s="1"/>
      <c r="N358" s="189"/>
    </row>
    <row r="359" ht="15.75" customHeight="1">
      <c r="A359" s="571">
        <v>7.0</v>
      </c>
      <c r="B359" s="572"/>
      <c r="C359" s="572" t="s">
        <v>1256</v>
      </c>
      <c r="D359" s="571"/>
      <c r="E359" s="571"/>
      <c r="F359" s="573">
        <v>2007.0</v>
      </c>
      <c r="G359" s="571"/>
      <c r="H359" s="572"/>
      <c r="I359" s="540"/>
      <c r="J359" s="540"/>
      <c r="K359" s="536"/>
      <c r="L359" s="536"/>
      <c r="M359" s="1"/>
      <c r="N359" s="189"/>
    </row>
    <row r="360" ht="15.75" customHeight="1">
      <c r="A360" s="571">
        <v>8.0</v>
      </c>
      <c r="B360" s="572"/>
      <c r="C360" s="572" t="s">
        <v>1259</v>
      </c>
      <c r="D360" s="571"/>
      <c r="E360" s="571"/>
      <c r="F360" s="573">
        <v>2008.0</v>
      </c>
      <c r="G360" s="571"/>
      <c r="H360" s="572"/>
      <c r="I360" s="540"/>
      <c r="J360" s="540"/>
      <c r="K360" s="536"/>
      <c r="L360" s="536"/>
      <c r="M360" s="1"/>
      <c r="N360" s="189"/>
    </row>
    <row r="361" ht="15.75" customHeight="1">
      <c r="A361" s="571">
        <v>9.0</v>
      </c>
      <c r="B361" s="572"/>
      <c r="C361" s="572" t="s">
        <v>268</v>
      </c>
      <c r="D361" s="571"/>
      <c r="E361" s="571"/>
      <c r="F361" s="573">
        <v>2009.0</v>
      </c>
      <c r="G361" s="571"/>
      <c r="H361" s="572"/>
      <c r="I361" s="573"/>
      <c r="J361" s="573"/>
      <c r="K361" s="573"/>
      <c r="L361" s="573"/>
      <c r="M361" s="573"/>
      <c r="N361" s="509"/>
    </row>
    <row r="362" ht="15.75" customHeight="1">
      <c r="A362" s="571">
        <v>10.0</v>
      </c>
      <c r="B362" s="572"/>
      <c r="C362" s="572" t="s">
        <v>1261</v>
      </c>
      <c r="D362" s="571"/>
      <c r="E362" s="571"/>
      <c r="F362" s="573">
        <v>2010.0</v>
      </c>
      <c r="G362" s="571"/>
      <c r="H362" s="572"/>
      <c r="I362" s="573"/>
      <c r="J362" s="573"/>
      <c r="K362" s="577"/>
      <c r="L362" s="577"/>
      <c r="M362" s="578"/>
      <c r="N362" s="579"/>
    </row>
    <row r="363" ht="15.75" customHeight="1">
      <c r="A363" s="571">
        <v>11.0</v>
      </c>
      <c r="B363" s="572"/>
      <c r="C363" s="572" t="s">
        <v>1263</v>
      </c>
      <c r="D363" s="571"/>
      <c r="E363" s="571"/>
      <c r="F363" s="573">
        <v>2011.0</v>
      </c>
      <c r="G363" s="571"/>
      <c r="H363" s="572"/>
      <c r="I363" s="573"/>
      <c r="J363" s="573"/>
      <c r="K363" s="577"/>
      <c r="L363" s="577"/>
      <c r="M363" s="578"/>
      <c r="N363" s="579"/>
    </row>
    <row r="364" ht="15.75" customHeight="1">
      <c r="A364" s="571">
        <v>12.0</v>
      </c>
      <c r="B364" s="572"/>
      <c r="C364" s="572" t="s">
        <v>1267</v>
      </c>
      <c r="D364" s="571"/>
      <c r="E364" s="571"/>
      <c r="F364" s="573">
        <v>2012.0</v>
      </c>
      <c r="G364" s="571"/>
      <c r="H364" s="572"/>
      <c r="I364" s="573"/>
      <c r="J364" s="573"/>
      <c r="K364" s="577"/>
      <c r="L364" s="577"/>
      <c r="M364" s="578"/>
      <c r="N364" s="579"/>
    </row>
    <row r="365" ht="15.75" customHeight="1">
      <c r="A365" s="571">
        <v>13.0</v>
      </c>
      <c r="B365" s="572"/>
      <c r="C365" s="572" t="s">
        <v>1268</v>
      </c>
      <c r="D365" s="571"/>
      <c r="E365" s="571"/>
      <c r="F365" s="573">
        <v>2013.0</v>
      </c>
      <c r="G365" s="571"/>
      <c r="H365" s="572"/>
      <c r="I365" s="573"/>
      <c r="J365" s="573"/>
      <c r="K365" s="577"/>
      <c r="L365" s="577"/>
      <c r="M365" s="578"/>
      <c r="N365" s="579"/>
    </row>
    <row r="366" ht="15.75" customHeight="1">
      <c r="A366" s="571">
        <v>14.0</v>
      </c>
      <c r="B366" s="572"/>
      <c r="C366" s="572" t="s">
        <v>1269</v>
      </c>
      <c r="D366" s="571"/>
      <c r="E366" s="571"/>
      <c r="F366" s="573">
        <v>2014.0</v>
      </c>
      <c r="G366" s="571"/>
      <c r="H366" s="572"/>
      <c r="I366" s="573"/>
      <c r="J366" s="573"/>
      <c r="K366" s="577"/>
      <c r="L366" s="577"/>
      <c r="M366" s="578"/>
      <c r="N366" s="579"/>
    </row>
    <row r="367" ht="15.75" customHeight="1">
      <c r="A367" s="571">
        <v>15.0</v>
      </c>
      <c r="B367" s="572"/>
      <c r="C367" s="572" t="s">
        <v>1270</v>
      </c>
      <c r="D367" s="571"/>
      <c r="E367" s="571"/>
      <c r="F367" s="573">
        <v>2015.0</v>
      </c>
      <c r="G367" s="571"/>
      <c r="H367" s="572"/>
      <c r="I367" s="573"/>
      <c r="J367" s="573"/>
      <c r="K367" s="577"/>
      <c r="L367" s="577"/>
      <c r="M367" s="578"/>
      <c r="N367" s="579"/>
    </row>
    <row r="368" ht="15.75" customHeight="1">
      <c r="A368" s="571">
        <v>16.0</v>
      </c>
      <c r="B368" s="572"/>
      <c r="C368" s="572" t="s">
        <v>1271</v>
      </c>
      <c r="D368" s="571"/>
      <c r="E368" s="571"/>
      <c r="F368" s="573">
        <v>2016.0</v>
      </c>
      <c r="G368" s="571"/>
      <c r="H368" s="572"/>
      <c r="I368" s="573"/>
      <c r="J368" s="573"/>
      <c r="K368" s="577"/>
      <c r="L368" s="577"/>
      <c r="M368" s="577"/>
      <c r="N368" s="498"/>
    </row>
    <row r="369" ht="15.75" customHeight="1">
      <c r="A369" s="571">
        <v>17.0</v>
      </c>
      <c r="B369" s="572"/>
      <c r="C369" s="572" t="s">
        <v>1272</v>
      </c>
      <c r="D369" s="571"/>
      <c r="E369" s="571"/>
      <c r="F369" s="573">
        <v>2017.0</v>
      </c>
      <c r="G369" s="571"/>
      <c r="H369" s="572"/>
      <c r="I369" s="573"/>
      <c r="J369" s="573"/>
      <c r="K369" s="577"/>
      <c r="L369" s="577"/>
      <c r="M369" s="577"/>
      <c r="N369" s="498"/>
    </row>
    <row r="370" ht="15.75" customHeight="1">
      <c r="A370" s="571">
        <v>18.0</v>
      </c>
      <c r="B370" s="572"/>
      <c r="C370" s="572" t="s">
        <v>1273</v>
      </c>
      <c r="D370" s="571"/>
      <c r="E370" s="571"/>
      <c r="F370" s="573">
        <v>2018.0</v>
      </c>
      <c r="G370" s="571"/>
      <c r="H370" s="572"/>
      <c r="I370" s="573"/>
      <c r="J370" s="573"/>
      <c r="K370" s="577"/>
      <c r="L370" s="577"/>
      <c r="M370" s="577"/>
      <c r="N370" s="498"/>
    </row>
    <row r="371" ht="15.75" customHeight="1">
      <c r="A371" s="571">
        <v>19.0</v>
      </c>
      <c r="B371" s="572"/>
      <c r="C371" s="572" t="s">
        <v>1276</v>
      </c>
      <c r="D371" s="571"/>
      <c r="E371" s="571"/>
      <c r="F371" s="573">
        <v>2019.0</v>
      </c>
      <c r="G371" s="571"/>
      <c r="H371" s="572"/>
      <c r="I371" s="573"/>
      <c r="J371" s="573"/>
      <c r="K371" s="577"/>
      <c r="L371" s="577"/>
      <c r="M371" s="577"/>
      <c r="N371" s="498"/>
    </row>
    <row r="372" ht="15.75" customHeight="1">
      <c r="A372" s="571">
        <v>20.0</v>
      </c>
      <c r="B372" s="572"/>
      <c r="C372" s="572" t="s">
        <v>1278</v>
      </c>
      <c r="D372" s="571"/>
      <c r="E372" s="571"/>
      <c r="F372" s="573">
        <v>2020.0</v>
      </c>
      <c r="G372" s="571"/>
      <c r="H372" s="572"/>
      <c r="I372" s="573"/>
      <c r="J372" s="573"/>
      <c r="K372" s="577"/>
      <c r="L372" s="577"/>
      <c r="M372" s="577"/>
      <c r="N372" s="498"/>
    </row>
    <row r="373" ht="15.75" customHeight="1">
      <c r="A373" s="571">
        <v>21.0</v>
      </c>
      <c r="B373" s="572"/>
      <c r="C373" s="572" t="s">
        <v>249</v>
      </c>
      <c r="D373" s="571"/>
      <c r="E373" s="571"/>
      <c r="F373" s="573">
        <v>2021.0</v>
      </c>
      <c r="G373" s="571"/>
      <c r="H373" s="572"/>
      <c r="I373" s="573"/>
      <c r="J373" s="573"/>
      <c r="K373" s="577"/>
      <c r="L373" s="577"/>
      <c r="M373" s="577"/>
      <c r="N373" s="498"/>
    </row>
    <row r="374" ht="15.75" customHeight="1">
      <c r="A374" s="571">
        <v>22.0</v>
      </c>
      <c r="B374" s="572"/>
      <c r="C374" s="572" t="s">
        <v>1279</v>
      </c>
      <c r="D374" s="571"/>
      <c r="E374" s="571"/>
      <c r="F374" s="573">
        <v>2022.0</v>
      </c>
      <c r="G374" s="571"/>
      <c r="H374" s="572"/>
      <c r="I374" s="573"/>
      <c r="J374" s="573"/>
      <c r="K374" s="577"/>
      <c r="L374" s="577"/>
      <c r="M374" s="577"/>
      <c r="N374" s="498"/>
    </row>
    <row r="375" ht="15.75" customHeight="1">
      <c r="A375" s="571">
        <v>23.0</v>
      </c>
      <c r="B375" s="572"/>
      <c r="C375" s="572" t="s">
        <v>1280</v>
      </c>
      <c r="D375" s="571"/>
      <c r="E375" s="571"/>
      <c r="F375" s="573">
        <v>2023.0</v>
      </c>
      <c r="G375" s="571"/>
      <c r="H375" s="572"/>
      <c r="I375" s="573"/>
      <c r="J375" s="573"/>
      <c r="K375" s="577"/>
      <c r="L375" s="577"/>
      <c r="M375" s="577"/>
      <c r="N375" s="498"/>
    </row>
    <row r="376" ht="15.75" customHeight="1">
      <c r="A376" s="571">
        <v>24.0</v>
      </c>
      <c r="B376" s="572"/>
      <c r="C376" s="572" t="s">
        <v>1281</v>
      </c>
      <c r="D376" s="571"/>
      <c r="E376" s="571"/>
      <c r="F376" s="573">
        <v>2024.0</v>
      </c>
      <c r="G376" s="571">
        <v>66.0</v>
      </c>
      <c r="H376" s="572"/>
      <c r="I376" s="573"/>
      <c r="J376" s="573"/>
      <c r="K376" s="577"/>
      <c r="L376" s="577"/>
      <c r="M376" s="577"/>
      <c r="N376" s="498"/>
    </row>
    <row r="377" ht="15.75" customHeight="1">
      <c r="A377" s="571">
        <v>25.0</v>
      </c>
      <c r="B377" s="572"/>
      <c r="C377" s="572" t="s">
        <v>1284</v>
      </c>
      <c r="D377" s="571"/>
      <c r="E377" s="571"/>
      <c r="F377" s="573">
        <v>2025.0</v>
      </c>
      <c r="G377" s="571">
        <v>39.0</v>
      </c>
      <c r="H377" s="572"/>
      <c r="I377" s="573"/>
      <c r="J377" s="573"/>
      <c r="K377" s="577"/>
      <c r="L377" s="577"/>
      <c r="M377" s="577"/>
      <c r="N377" s="498"/>
    </row>
    <row r="378" ht="15.75" customHeight="1">
      <c r="A378" s="572"/>
      <c r="B378" s="582"/>
      <c r="C378" s="582" t="s">
        <v>1286</v>
      </c>
      <c r="D378" s="536">
        <f>COUNTIF(A6:A328,"&gt;0")</f>
        <v>301</v>
      </c>
      <c r="E378" s="536"/>
      <c r="F378" s="583" t="s">
        <v>1286</v>
      </c>
      <c r="G378" s="583">
        <f>SUM(G353:G377)</f>
        <v>105</v>
      </c>
      <c r="H378" s="584">
        <f>sum(H353:H376)</f>
        <v>0</v>
      </c>
      <c r="I378" s="573"/>
      <c r="J378" s="573"/>
      <c r="K378" s="577"/>
      <c r="L378" s="577"/>
      <c r="M378" s="577"/>
      <c r="N378" s="498"/>
    </row>
    <row r="379" ht="15.75" customHeight="1">
      <c r="A379" s="536"/>
      <c r="B379" s="567"/>
      <c r="C379" s="567"/>
      <c r="D379" s="536"/>
      <c r="E379" s="536"/>
      <c r="F379" s="536"/>
      <c r="G379" s="573"/>
      <c r="H379" s="573"/>
      <c r="I379" s="573"/>
      <c r="J379" s="573"/>
      <c r="K379" s="577"/>
      <c r="L379" s="577"/>
      <c r="M379" s="577"/>
      <c r="N379" s="498"/>
    </row>
    <row r="380" ht="15.75" customHeight="1">
      <c r="A380" s="536"/>
      <c r="B380" s="567"/>
      <c r="C380" s="567"/>
      <c r="D380" s="536"/>
      <c r="E380" s="536"/>
      <c r="F380" s="536"/>
      <c r="G380" s="573"/>
      <c r="H380" s="573"/>
      <c r="I380" s="573"/>
      <c r="J380" s="573"/>
      <c r="K380" s="577"/>
      <c r="L380" s="577"/>
      <c r="M380" s="577"/>
      <c r="N380" s="498"/>
    </row>
    <row r="381" ht="15.75" customHeight="1">
      <c r="A381" s="536"/>
      <c r="B381" s="567"/>
      <c r="C381" s="567"/>
      <c r="F381" s="536"/>
      <c r="G381" s="573"/>
      <c r="H381" s="573"/>
      <c r="I381" s="573"/>
      <c r="J381" s="573"/>
      <c r="K381" s="577"/>
      <c r="L381" s="577"/>
      <c r="M381" s="577"/>
      <c r="N381" s="498"/>
    </row>
    <row r="382" ht="15.75" customHeight="1">
      <c r="A382" s="536"/>
      <c r="B382" s="567"/>
      <c r="C382" s="567"/>
      <c r="D382" s="536"/>
      <c r="E382" s="536"/>
      <c r="F382" s="536"/>
      <c r="G382" s="573"/>
      <c r="H382" s="573"/>
      <c r="I382" s="573"/>
      <c r="J382" s="573"/>
      <c r="K382" s="577"/>
      <c r="L382" s="577"/>
      <c r="M382" s="577"/>
      <c r="N382" s="498"/>
    </row>
    <row r="383" ht="15.75" customHeight="1">
      <c r="A383" s="536"/>
      <c r="B383" s="567"/>
      <c r="C383" s="567"/>
      <c r="D383" s="536"/>
      <c r="E383" s="536"/>
      <c r="F383" s="536"/>
      <c r="G383" s="573"/>
      <c r="H383" s="573"/>
      <c r="I383" s="573"/>
      <c r="J383" s="573"/>
      <c r="K383" s="577"/>
      <c r="L383" s="577"/>
      <c r="M383" s="577"/>
      <c r="N383" s="498"/>
    </row>
    <row r="384" ht="15.75" customHeight="1">
      <c r="A384" s="536"/>
      <c r="B384" s="567"/>
      <c r="C384" s="567"/>
      <c r="D384" s="536"/>
      <c r="E384" s="536"/>
      <c r="F384" s="536"/>
      <c r="G384" s="573"/>
      <c r="H384" s="573"/>
      <c r="I384" s="573"/>
      <c r="J384" s="573"/>
      <c r="K384" s="577"/>
      <c r="L384" s="577"/>
      <c r="M384" s="577"/>
      <c r="N384" s="498"/>
    </row>
    <row r="385" ht="15.75" customHeight="1">
      <c r="A385" s="536"/>
      <c r="B385" s="567"/>
      <c r="C385" s="567"/>
      <c r="D385" s="536"/>
      <c r="E385" s="536"/>
      <c r="F385" s="536"/>
      <c r="G385" s="573"/>
      <c r="H385" s="573"/>
      <c r="I385" s="573"/>
      <c r="J385" s="573"/>
      <c r="K385" s="577"/>
      <c r="L385" s="577"/>
      <c r="M385" s="577"/>
      <c r="N385" s="498"/>
    </row>
    <row r="386" ht="15.75" customHeight="1">
      <c r="A386" s="536"/>
      <c r="B386" s="567"/>
      <c r="C386" s="567"/>
      <c r="D386" s="536"/>
      <c r="E386" s="536"/>
      <c r="F386" s="536"/>
      <c r="G386" s="573"/>
      <c r="H386" s="573"/>
      <c r="I386" s="573"/>
      <c r="J386" s="573"/>
      <c r="K386" s="577"/>
      <c r="L386" s="577"/>
      <c r="M386" s="577"/>
      <c r="N386" s="498"/>
    </row>
    <row r="387" ht="15.75" customHeight="1">
      <c r="A387" s="536"/>
      <c r="B387" s="567"/>
      <c r="C387" s="567"/>
      <c r="D387" s="536"/>
      <c r="E387" s="536"/>
      <c r="F387" s="536"/>
      <c r="G387" s="577"/>
      <c r="H387" s="573"/>
      <c r="I387" s="573"/>
      <c r="J387" s="573"/>
      <c r="K387" s="577"/>
      <c r="L387" s="577"/>
      <c r="M387" s="578"/>
      <c r="N387" s="579"/>
    </row>
    <row r="388" ht="15.75" customHeight="1">
      <c r="A388" s="536"/>
      <c r="B388" s="567"/>
      <c r="C388" s="567"/>
      <c r="D388" s="536"/>
      <c r="E388" s="536"/>
      <c r="F388" s="536"/>
      <c r="G388" s="539"/>
      <c r="H388" s="539"/>
      <c r="I388" s="540"/>
      <c r="J388" s="540"/>
      <c r="K388" s="536"/>
      <c r="L388" s="536"/>
      <c r="M388" s="1"/>
      <c r="N388" s="189"/>
    </row>
    <row r="389" ht="15.75" customHeight="1">
      <c r="A389" s="536"/>
      <c r="B389" s="567"/>
      <c r="C389" s="567"/>
      <c r="D389" s="536"/>
      <c r="E389" s="536"/>
      <c r="F389" s="536"/>
      <c r="G389" s="539"/>
      <c r="H389" s="539"/>
      <c r="I389" s="540"/>
      <c r="J389" s="540"/>
      <c r="K389" s="536"/>
      <c r="L389" s="536"/>
      <c r="M389" s="1"/>
      <c r="N389" s="189"/>
    </row>
    <row r="390" ht="15.75" customHeight="1">
      <c r="A390" s="536"/>
      <c r="B390" s="567"/>
      <c r="C390" s="567"/>
      <c r="D390" s="536"/>
      <c r="E390" s="536"/>
      <c r="F390" s="536"/>
      <c r="G390" s="539"/>
      <c r="H390" s="539"/>
      <c r="I390" s="540"/>
      <c r="J390" s="540"/>
      <c r="K390" s="536"/>
      <c r="L390" s="536"/>
      <c r="M390" s="1"/>
      <c r="N390" s="189"/>
    </row>
    <row r="391" ht="15.75" customHeight="1">
      <c r="A391" s="536"/>
      <c r="B391" s="567"/>
      <c r="C391" s="567"/>
      <c r="D391" s="536"/>
      <c r="E391" s="536"/>
      <c r="F391" s="536"/>
      <c r="G391" s="539"/>
      <c r="H391" s="539"/>
      <c r="I391" s="540"/>
      <c r="J391" s="540"/>
      <c r="K391" s="536"/>
      <c r="L391" s="536"/>
      <c r="M391" s="1"/>
      <c r="N391" s="189"/>
    </row>
    <row r="392" ht="15.75" customHeight="1">
      <c r="A392" s="536"/>
      <c r="B392" s="567"/>
      <c r="C392" s="567"/>
      <c r="D392" s="536"/>
      <c r="E392" s="536"/>
      <c r="F392" s="536"/>
      <c r="G392" s="539"/>
      <c r="H392" s="539"/>
      <c r="I392" s="540"/>
      <c r="J392" s="540"/>
      <c r="K392" s="536"/>
      <c r="L392" s="536"/>
      <c r="M392" s="1"/>
      <c r="N392" s="189"/>
    </row>
    <row r="393" ht="15.75" customHeight="1">
      <c r="A393" s="536"/>
      <c r="B393" s="567"/>
      <c r="C393" s="567"/>
      <c r="D393" s="536"/>
      <c r="E393" s="536"/>
      <c r="F393" s="536"/>
      <c r="G393" s="539"/>
      <c r="H393" s="539"/>
      <c r="I393" s="540"/>
      <c r="J393" s="540"/>
      <c r="K393" s="536"/>
      <c r="L393" s="536"/>
      <c r="M393" s="1"/>
      <c r="N393" s="189"/>
    </row>
    <row r="394" ht="15.75" customHeight="1">
      <c r="A394" s="536"/>
      <c r="B394" s="567"/>
      <c r="C394" s="567"/>
      <c r="D394" s="536"/>
      <c r="E394" s="536"/>
      <c r="F394" s="536"/>
      <c r="G394" s="539"/>
      <c r="H394" s="539"/>
      <c r="I394" s="540"/>
      <c r="J394" s="540"/>
      <c r="K394" s="536"/>
      <c r="L394" s="536"/>
      <c r="M394" s="1"/>
      <c r="N394" s="189"/>
    </row>
    <row r="395" ht="15.75" customHeight="1">
      <c r="A395" s="536"/>
      <c r="B395" s="567"/>
      <c r="C395" s="567"/>
      <c r="D395" s="536"/>
      <c r="E395" s="536"/>
      <c r="F395" s="536"/>
      <c r="G395" s="539"/>
      <c r="H395" s="539"/>
      <c r="I395" s="540"/>
      <c r="J395" s="540"/>
      <c r="K395" s="536"/>
      <c r="L395" s="536"/>
      <c r="M395" s="1"/>
      <c r="N395" s="189"/>
    </row>
    <row r="396" ht="15.75" customHeight="1">
      <c r="A396" s="536"/>
      <c r="B396" s="567"/>
      <c r="C396" s="567"/>
      <c r="D396" s="536"/>
      <c r="E396" s="536"/>
      <c r="F396" s="536"/>
      <c r="G396" s="539"/>
      <c r="H396" s="539"/>
      <c r="I396" s="540"/>
      <c r="J396" s="540"/>
      <c r="K396" s="536"/>
      <c r="L396" s="536"/>
      <c r="M396" s="1"/>
      <c r="N396" s="189"/>
    </row>
    <row r="397" ht="15.75" customHeight="1">
      <c r="A397" s="536"/>
      <c r="B397" s="567"/>
      <c r="C397" s="567"/>
      <c r="D397" s="536"/>
      <c r="E397" s="536"/>
      <c r="F397" s="536"/>
      <c r="G397" s="539"/>
      <c r="H397" s="539"/>
      <c r="I397" s="540"/>
      <c r="J397" s="540"/>
      <c r="K397" s="536"/>
      <c r="L397" s="536"/>
      <c r="M397" s="1"/>
      <c r="N397" s="189"/>
    </row>
    <row r="398" ht="15.75" customHeight="1">
      <c r="A398" s="536"/>
      <c r="B398" s="567"/>
      <c r="C398" s="567"/>
      <c r="D398" s="536"/>
      <c r="E398" s="536"/>
      <c r="F398" s="536"/>
      <c r="G398" s="539"/>
      <c r="H398" s="539"/>
      <c r="I398" s="540"/>
      <c r="J398" s="540"/>
      <c r="K398" s="536"/>
      <c r="L398" s="536"/>
      <c r="M398" s="1"/>
      <c r="N398" s="189"/>
    </row>
    <row r="399" ht="15.75" customHeight="1">
      <c r="A399" s="536"/>
      <c r="B399" s="567"/>
      <c r="C399" s="567"/>
      <c r="D399" s="536"/>
      <c r="E399" s="536"/>
      <c r="F399" s="536"/>
      <c r="G399" s="539"/>
      <c r="H399" s="539"/>
      <c r="I399" s="540"/>
      <c r="J399" s="540"/>
      <c r="K399" s="536"/>
      <c r="L399" s="536"/>
      <c r="M399" s="1"/>
      <c r="N399" s="189"/>
    </row>
    <row r="400" ht="15.75" customHeight="1">
      <c r="A400" s="536"/>
      <c r="B400" s="567"/>
      <c r="C400" s="567"/>
      <c r="D400" s="536"/>
      <c r="E400" s="536"/>
      <c r="F400" s="536"/>
      <c r="G400" s="539"/>
      <c r="H400" s="539"/>
      <c r="I400" s="540"/>
      <c r="J400" s="540"/>
      <c r="K400" s="536"/>
      <c r="L400" s="536"/>
      <c r="M400" s="1"/>
      <c r="N400" s="189"/>
    </row>
    <row r="401" ht="15.75" customHeight="1">
      <c r="A401" s="536"/>
      <c r="B401" s="567"/>
      <c r="C401" s="567"/>
      <c r="D401" s="536"/>
      <c r="E401" s="536"/>
      <c r="F401" s="536"/>
      <c r="G401" s="539"/>
      <c r="H401" s="539"/>
      <c r="I401" s="540"/>
      <c r="J401" s="540"/>
      <c r="K401" s="536"/>
      <c r="L401" s="536"/>
      <c r="M401" s="1"/>
      <c r="N401" s="189"/>
    </row>
    <row r="402" ht="15.75" customHeight="1">
      <c r="A402" s="536"/>
      <c r="B402" s="567"/>
      <c r="C402" s="567"/>
      <c r="D402" s="536"/>
      <c r="E402" s="536"/>
      <c r="F402" s="536"/>
      <c r="G402" s="539"/>
      <c r="H402" s="539"/>
      <c r="I402" s="540"/>
      <c r="J402" s="540"/>
      <c r="K402" s="536"/>
      <c r="L402" s="536"/>
      <c r="M402" s="1"/>
      <c r="N402" s="189"/>
    </row>
    <row r="403" ht="15.75" customHeight="1">
      <c r="A403" s="536"/>
      <c r="B403" s="567"/>
      <c r="C403" s="567"/>
      <c r="D403" s="536"/>
      <c r="E403" s="536"/>
      <c r="F403" s="536"/>
      <c r="G403" s="539"/>
      <c r="H403" s="539"/>
      <c r="I403" s="540"/>
      <c r="J403" s="540"/>
      <c r="K403" s="536"/>
      <c r="L403" s="536"/>
      <c r="M403" s="1"/>
      <c r="N403" s="189"/>
    </row>
    <row r="404" ht="15.75" customHeight="1">
      <c r="A404" s="536"/>
      <c r="B404" s="567"/>
      <c r="C404" s="567"/>
      <c r="D404" s="536"/>
      <c r="E404" s="536"/>
      <c r="F404" s="536"/>
      <c r="G404" s="539"/>
      <c r="H404" s="539"/>
      <c r="I404" s="540"/>
      <c r="J404" s="540"/>
      <c r="K404" s="536"/>
      <c r="L404" s="536"/>
      <c r="M404" s="1"/>
      <c r="N404" s="189"/>
    </row>
    <row r="405" ht="15.75" customHeight="1">
      <c r="A405" s="536"/>
      <c r="B405" s="567"/>
      <c r="C405" s="567"/>
      <c r="D405" s="536"/>
      <c r="E405" s="536"/>
      <c r="F405" s="536"/>
      <c r="G405" s="539"/>
      <c r="H405" s="539"/>
      <c r="I405" s="540"/>
      <c r="J405" s="540"/>
      <c r="K405" s="536"/>
      <c r="L405" s="536"/>
      <c r="M405" s="1"/>
      <c r="N405" s="189"/>
    </row>
    <row r="406" ht="15.75" customHeight="1">
      <c r="A406" s="536"/>
      <c r="B406" s="567"/>
      <c r="C406" s="567"/>
      <c r="D406" s="536"/>
      <c r="E406" s="536"/>
      <c r="F406" s="536"/>
      <c r="G406" s="539"/>
      <c r="H406" s="539"/>
      <c r="I406" s="540"/>
      <c r="J406" s="540"/>
      <c r="K406" s="536"/>
      <c r="L406" s="536"/>
      <c r="M406" s="1"/>
      <c r="N406" s="189"/>
    </row>
    <row r="407" ht="15.75" customHeight="1">
      <c r="A407" s="536"/>
      <c r="B407" s="567"/>
      <c r="C407" s="567"/>
      <c r="D407" s="536"/>
      <c r="E407" s="536"/>
      <c r="F407" s="536"/>
      <c r="G407" s="539"/>
      <c r="H407" s="539"/>
      <c r="I407" s="540"/>
      <c r="J407" s="540"/>
      <c r="K407" s="536"/>
      <c r="L407" s="536"/>
      <c r="M407" s="1"/>
      <c r="N407" s="189"/>
    </row>
    <row r="408" ht="15.75" customHeight="1">
      <c r="A408" s="536"/>
      <c r="B408" s="567"/>
      <c r="C408" s="567"/>
      <c r="D408" s="536"/>
      <c r="E408" s="536"/>
      <c r="F408" s="536"/>
      <c r="G408" s="539"/>
      <c r="H408" s="539"/>
      <c r="I408" s="540"/>
      <c r="J408" s="540"/>
      <c r="K408" s="536"/>
      <c r="L408" s="536"/>
      <c r="M408" s="1"/>
      <c r="N408" s="189"/>
    </row>
    <row r="409" ht="15.75" customHeight="1">
      <c r="A409" s="536"/>
      <c r="B409" s="567"/>
      <c r="C409" s="567"/>
      <c r="D409" s="536"/>
      <c r="E409" s="536"/>
      <c r="F409" s="536"/>
      <c r="G409" s="539"/>
      <c r="H409" s="539"/>
      <c r="I409" s="540"/>
      <c r="J409" s="540"/>
      <c r="K409" s="536"/>
      <c r="L409" s="536"/>
      <c r="M409" s="1"/>
      <c r="N409" s="189"/>
    </row>
    <row r="410" ht="15.75" customHeight="1">
      <c r="A410" s="536"/>
      <c r="B410" s="567"/>
      <c r="C410" s="567"/>
      <c r="D410" s="536"/>
      <c r="E410" s="536"/>
      <c r="F410" s="536"/>
      <c r="G410" s="539"/>
      <c r="H410" s="539"/>
      <c r="I410" s="540"/>
      <c r="J410" s="540"/>
      <c r="K410" s="536"/>
      <c r="L410" s="536"/>
      <c r="M410" s="1"/>
      <c r="N410" s="189"/>
    </row>
    <row r="411" ht="15.75" customHeight="1">
      <c r="A411" s="536"/>
      <c r="B411" s="567"/>
      <c r="C411" s="567"/>
      <c r="D411" s="536"/>
      <c r="E411" s="536"/>
      <c r="F411" s="536"/>
      <c r="G411" s="539"/>
      <c r="H411" s="539"/>
      <c r="I411" s="540"/>
      <c r="J411" s="540"/>
      <c r="K411" s="536"/>
      <c r="L411" s="536"/>
      <c r="M411" s="1"/>
      <c r="N411" s="189"/>
    </row>
    <row r="412" ht="15.75" customHeight="1">
      <c r="A412" s="536"/>
      <c r="B412" s="567"/>
      <c r="C412" s="567"/>
      <c r="D412" s="536"/>
      <c r="E412" s="536"/>
      <c r="F412" s="536"/>
      <c r="G412" s="539"/>
      <c r="H412" s="539"/>
      <c r="I412" s="540"/>
      <c r="J412" s="540"/>
      <c r="K412" s="536"/>
      <c r="L412" s="536"/>
      <c r="M412" s="1"/>
      <c r="N412" s="189"/>
    </row>
    <row r="413" ht="15.75" customHeight="1">
      <c r="A413" s="536"/>
      <c r="B413" s="567"/>
      <c r="C413" s="567"/>
      <c r="D413" s="536"/>
      <c r="E413" s="536"/>
      <c r="F413" s="536"/>
      <c r="G413" s="539"/>
      <c r="H413" s="539"/>
      <c r="I413" s="540"/>
      <c r="J413" s="540"/>
      <c r="K413" s="536"/>
      <c r="L413" s="536"/>
      <c r="M413" s="1"/>
      <c r="N413" s="189"/>
    </row>
    <row r="414" ht="15.75" customHeight="1">
      <c r="A414" s="536"/>
      <c r="B414" s="567"/>
      <c r="C414" s="567"/>
      <c r="D414" s="536"/>
      <c r="E414" s="536"/>
      <c r="F414" s="536"/>
      <c r="G414" s="539"/>
      <c r="H414" s="539"/>
      <c r="I414" s="540"/>
      <c r="J414" s="540"/>
      <c r="K414" s="536"/>
      <c r="L414" s="536"/>
      <c r="M414" s="1"/>
      <c r="N414" s="189"/>
    </row>
    <row r="415" ht="15.75" customHeight="1">
      <c r="A415" s="536"/>
      <c r="B415" s="567"/>
      <c r="C415" s="567"/>
      <c r="D415" s="536"/>
      <c r="E415" s="536"/>
      <c r="F415" s="536"/>
      <c r="G415" s="539"/>
      <c r="H415" s="539"/>
      <c r="I415" s="540"/>
      <c r="J415" s="540"/>
      <c r="K415" s="536"/>
      <c r="L415" s="536"/>
      <c r="M415" s="1"/>
      <c r="N415" s="189"/>
    </row>
    <row r="416" ht="15.75" customHeight="1">
      <c r="A416" s="536"/>
      <c r="B416" s="567"/>
      <c r="C416" s="567"/>
      <c r="D416" s="536"/>
      <c r="E416" s="536"/>
      <c r="F416" s="536"/>
      <c r="G416" s="539"/>
      <c r="H416" s="539"/>
      <c r="I416" s="540"/>
      <c r="J416" s="540"/>
      <c r="K416" s="536"/>
      <c r="L416" s="536"/>
      <c r="M416" s="1"/>
      <c r="N416" s="189"/>
    </row>
    <row r="417" ht="15.75" customHeight="1">
      <c r="A417" s="536"/>
      <c r="B417" s="567"/>
      <c r="C417" s="567"/>
      <c r="D417" s="536"/>
      <c r="E417" s="536"/>
      <c r="F417" s="536"/>
      <c r="G417" s="539"/>
      <c r="H417" s="539"/>
      <c r="I417" s="540"/>
      <c r="J417" s="540"/>
      <c r="K417" s="536"/>
      <c r="L417" s="536"/>
      <c r="M417" s="1"/>
      <c r="N417" s="189"/>
    </row>
    <row r="418" ht="15.75" customHeight="1">
      <c r="A418" s="536"/>
      <c r="B418" s="567"/>
      <c r="C418" s="567"/>
      <c r="D418" s="536"/>
      <c r="E418" s="536"/>
      <c r="F418" s="536"/>
      <c r="G418" s="539"/>
      <c r="H418" s="539"/>
      <c r="I418" s="540"/>
      <c r="J418" s="540"/>
      <c r="K418" s="536"/>
      <c r="L418" s="536"/>
      <c r="M418" s="1"/>
      <c r="N418" s="189"/>
    </row>
    <row r="419" ht="15.75" customHeight="1">
      <c r="A419" s="536"/>
      <c r="B419" s="567"/>
      <c r="C419" s="567"/>
      <c r="D419" s="536"/>
      <c r="E419" s="536"/>
      <c r="F419" s="536"/>
      <c r="G419" s="539"/>
      <c r="H419" s="539"/>
      <c r="I419" s="540"/>
      <c r="J419" s="540"/>
      <c r="K419" s="536"/>
      <c r="L419" s="536"/>
      <c r="M419" s="1"/>
      <c r="N419" s="189"/>
    </row>
    <row r="420" ht="15.75" customHeight="1">
      <c r="A420" s="536"/>
      <c r="B420" s="567"/>
      <c r="C420" s="567"/>
      <c r="D420" s="536"/>
      <c r="E420" s="536"/>
      <c r="F420" s="536"/>
      <c r="G420" s="539"/>
      <c r="H420" s="539"/>
      <c r="I420" s="540"/>
      <c r="J420" s="540"/>
      <c r="K420" s="536"/>
      <c r="L420" s="536"/>
      <c r="M420" s="1"/>
      <c r="N420" s="189"/>
    </row>
    <row r="421" ht="15.75" customHeight="1">
      <c r="A421" s="536"/>
      <c r="B421" s="567"/>
      <c r="C421" s="567"/>
      <c r="D421" s="536"/>
      <c r="E421" s="536"/>
      <c r="F421" s="536"/>
      <c r="G421" s="539"/>
      <c r="H421" s="539"/>
      <c r="I421" s="540"/>
      <c r="J421" s="540"/>
      <c r="K421" s="536"/>
      <c r="L421" s="536"/>
      <c r="M421" s="1"/>
      <c r="N421" s="189"/>
    </row>
    <row r="422" ht="15.75" customHeight="1">
      <c r="A422" s="536"/>
      <c r="B422" s="567"/>
      <c r="C422" s="567"/>
      <c r="D422" s="536"/>
      <c r="E422" s="536"/>
      <c r="F422" s="536"/>
      <c r="G422" s="539"/>
      <c r="H422" s="539"/>
      <c r="I422" s="540"/>
      <c r="J422" s="540"/>
      <c r="K422" s="536"/>
      <c r="L422" s="536"/>
      <c r="M422" s="1"/>
      <c r="N422" s="189"/>
    </row>
    <row r="423" ht="15.75" customHeight="1">
      <c r="A423" s="536"/>
      <c r="B423" s="567"/>
      <c r="C423" s="567"/>
      <c r="D423" s="536"/>
      <c r="E423" s="536"/>
      <c r="F423" s="536"/>
      <c r="G423" s="539"/>
      <c r="H423" s="539"/>
      <c r="I423" s="540"/>
      <c r="J423" s="540"/>
      <c r="K423" s="536"/>
      <c r="L423" s="536"/>
      <c r="M423" s="1"/>
      <c r="N423" s="189"/>
    </row>
    <row r="424" ht="15.75" customHeight="1">
      <c r="A424" s="536"/>
      <c r="B424" s="567"/>
      <c r="C424" s="567"/>
      <c r="D424" s="536"/>
      <c r="E424" s="536"/>
      <c r="F424" s="536"/>
      <c r="G424" s="539"/>
      <c r="H424" s="539"/>
      <c r="I424" s="540"/>
      <c r="J424" s="540"/>
      <c r="K424" s="536"/>
      <c r="L424" s="536"/>
      <c r="M424" s="1"/>
      <c r="N424" s="189"/>
    </row>
    <row r="425" ht="15.75" customHeight="1">
      <c r="A425" s="536"/>
      <c r="B425" s="567"/>
      <c r="C425" s="567"/>
      <c r="D425" s="536"/>
      <c r="E425" s="536"/>
      <c r="F425" s="536"/>
      <c r="G425" s="539"/>
      <c r="H425" s="539"/>
      <c r="I425" s="540"/>
      <c r="J425" s="540"/>
      <c r="K425" s="536"/>
      <c r="L425" s="536"/>
      <c r="M425" s="1"/>
      <c r="N425" s="189"/>
    </row>
    <row r="426" ht="15.75" customHeight="1">
      <c r="A426" s="536"/>
      <c r="B426" s="567"/>
      <c r="C426" s="567"/>
      <c r="D426" s="536"/>
      <c r="E426" s="536"/>
      <c r="F426" s="536"/>
      <c r="G426" s="539"/>
      <c r="H426" s="539"/>
      <c r="I426" s="540"/>
      <c r="J426" s="540"/>
      <c r="K426" s="536"/>
      <c r="L426" s="536"/>
      <c r="M426" s="1"/>
      <c r="N426" s="189"/>
    </row>
    <row r="427" ht="15.75" customHeight="1">
      <c r="A427" s="536"/>
      <c r="B427" s="567"/>
      <c r="C427" s="567"/>
      <c r="D427" s="536"/>
      <c r="E427" s="536"/>
      <c r="F427" s="536"/>
      <c r="G427" s="539"/>
      <c r="H427" s="539"/>
      <c r="I427" s="540"/>
      <c r="J427" s="540"/>
      <c r="K427" s="536"/>
      <c r="L427" s="536"/>
      <c r="M427" s="1"/>
      <c r="N427" s="189"/>
    </row>
    <row r="428" ht="15.75" customHeight="1">
      <c r="A428" s="536"/>
      <c r="B428" s="567"/>
      <c r="C428" s="567"/>
      <c r="D428" s="536"/>
      <c r="E428" s="536"/>
      <c r="F428" s="536"/>
      <c r="G428" s="539"/>
      <c r="H428" s="539"/>
      <c r="I428" s="540"/>
      <c r="J428" s="540"/>
      <c r="K428" s="536"/>
      <c r="L428" s="536"/>
      <c r="M428" s="1"/>
      <c r="N428" s="189"/>
    </row>
    <row r="429" ht="15.75" customHeight="1">
      <c r="A429" s="536"/>
      <c r="B429" s="567"/>
      <c r="C429" s="567"/>
      <c r="D429" s="536"/>
      <c r="E429" s="536"/>
      <c r="F429" s="536"/>
      <c r="G429" s="539"/>
      <c r="H429" s="539"/>
      <c r="I429" s="540"/>
      <c r="J429" s="540"/>
      <c r="K429" s="536"/>
      <c r="L429" s="536"/>
      <c r="M429" s="1"/>
      <c r="N429" s="189"/>
    </row>
    <row r="430" ht="15.75" customHeight="1">
      <c r="A430" s="536"/>
      <c r="B430" s="567"/>
      <c r="C430" s="567"/>
      <c r="D430" s="536"/>
      <c r="E430" s="536"/>
      <c r="F430" s="536"/>
      <c r="G430" s="539"/>
      <c r="H430" s="539"/>
      <c r="I430" s="540"/>
      <c r="J430" s="540"/>
      <c r="K430" s="536"/>
      <c r="L430" s="536"/>
      <c r="M430" s="1"/>
      <c r="N430" s="189"/>
    </row>
    <row r="431" ht="15.75" customHeight="1">
      <c r="A431" s="536"/>
      <c r="B431" s="567"/>
      <c r="C431" s="567"/>
      <c r="D431" s="536"/>
      <c r="E431" s="536"/>
      <c r="F431" s="536"/>
      <c r="G431" s="539"/>
      <c r="H431" s="539"/>
      <c r="I431" s="540"/>
      <c r="J431" s="540"/>
      <c r="K431" s="536"/>
      <c r="L431" s="536"/>
      <c r="M431" s="1"/>
      <c r="N431" s="189"/>
    </row>
    <row r="432" ht="15.75" customHeight="1">
      <c r="A432" s="536"/>
      <c r="B432" s="567"/>
      <c r="C432" s="567"/>
      <c r="D432" s="536"/>
      <c r="E432" s="536"/>
      <c r="F432" s="536"/>
      <c r="G432" s="539"/>
      <c r="H432" s="539"/>
      <c r="I432" s="540"/>
      <c r="J432" s="540"/>
      <c r="K432" s="536"/>
      <c r="L432" s="536"/>
      <c r="M432" s="1"/>
      <c r="N432" s="189"/>
    </row>
    <row r="433" ht="15.75" customHeight="1">
      <c r="A433" s="536"/>
      <c r="B433" s="567"/>
      <c r="C433" s="567"/>
      <c r="D433" s="536"/>
      <c r="E433" s="536"/>
      <c r="F433" s="536"/>
      <c r="G433" s="539"/>
      <c r="H433" s="539"/>
      <c r="I433" s="540"/>
      <c r="J433" s="540"/>
      <c r="K433" s="536"/>
      <c r="L433" s="536"/>
      <c r="M433" s="1"/>
      <c r="N433" s="189"/>
    </row>
    <row r="434" ht="15.75" customHeight="1">
      <c r="A434" s="536"/>
      <c r="B434" s="567"/>
      <c r="C434" s="567"/>
      <c r="D434" s="536"/>
      <c r="E434" s="536"/>
      <c r="F434" s="536"/>
      <c r="G434" s="539"/>
      <c r="H434" s="539"/>
      <c r="I434" s="540"/>
      <c r="J434" s="540"/>
      <c r="K434" s="536"/>
      <c r="L434" s="536"/>
      <c r="M434" s="1"/>
      <c r="N434" s="189"/>
    </row>
    <row r="435" ht="15.75" customHeight="1">
      <c r="A435" s="536"/>
      <c r="B435" s="567"/>
      <c r="C435" s="567"/>
      <c r="D435" s="536"/>
      <c r="E435" s="536"/>
      <c r="F435" s="536"/>
      <c r="G435" s="539"/>
      <c r="H435" s="539"/>
      <c r="I435" s="540"/>
      <c r="J435" s="540"/>
      <c r="K435" s="536"/>
      <c r="L435" s="536"/>
      <c r="M435" s="1"/>
      <c r="N435" s="189"/>
    </row>
    <row r="436" ht="15.75" customHeight="1">
      <c r="A436" s="536"/>
      <c r="B436" s="567"/>
      <c r="C436" s="567"/>
      <c r="D436" s="536"/>
      <c r="E436" s="536"/>
      <c r="F436" s="536"/>
      <c r="G436" s="539"/>
      <c r="H436" s="539"/>
      <c r="I436" s="540"/>
      <c r="J436" s="540"/>
      <c r="K436" s="536"/>
      <c r="L436" s="536"/>
      <c r="M436" s="1"/>
      <c r="N436" s="189"/>
    </row>
    <row r="437" ht="15.75" customHeight="1">
      <c r="A437" s="536"/>
      <c r="B437" s="567"/>
      <c r="C437" s="567"/>
      <c r="D437" s="536"/>
      <c r="E437" s="536"/>
      <c r="F437" s="536"/>
      <c r="G437" s="539"/>
      <c r="H437" s="539"/>
      <c r="I437" s="540"/>
      <c r="J437" s="540"/>
      <c r="K437" s="536"/>
      <c r="L437" s="536"/>
      <c r="M437" s="1"/>
      <c r="N437" s="189"/>
    </row>
    <row r="438" ht="15.75" customHeight="1">
      <c r="A438" s="536"/>
      <c r="B438" s="567"/>
      <c r="C438" s="567"/>
      <c r="D438" s="536"/>
      <c r="E438" s="536"/>
      <c r="F438" s="536"/>
      <c r="G438" s="539"/>
      <c r="H438" s="539"/>
      <c r="I438" s="540"/>
      <c r="J438" s="540"/>
      <c r="K438" s="536"/>
      <c r="L438" s="536"/>
      <c r="M438" s="1"/>
      <c r="N438" s="189"/>
    </row>
    <row r="439" ht="15.75" customHeight="1">
      <c r="A439" s="536"/>
      <c r="B439" s="567"/>
      <c r="C439" s="567"/>
      <c r="D439" s="536"/>
      <c r="E439" s="536"/>
      <c r="F439" s="536"/>
      <c r="G439" s="539"/>
      <c r="H439" s="539"/>
      <c r="I439" s="540"/>
      <c r="J439" s="540"/>
      <c r="K439" s="536"/>
      <c r="L439" s="536"/>
      <c r="M439" s="1"/>
      <c r="N439" s="189"/>
    </row>
    <row r="440" ht="15.75" customHeight="1">
      <c r="A440" s="536"/>
      <c r="B440" s="567"/>
      <c r="C440" s="567"/>
      <c r="D440" s="536"/>
      <c r="E440" s="536"/>
      <c r="F440" s="536"/>
      <c r="G440" s="539"/>
      <c r="H440" s="539"/>
      <c r="I440" s="540"/>
      <c r="J440" s="540"/>
      <c r="K440" s="536"/>
      <c r="L440" s="536"/>
      <c r="M440" s="1"/>
      <c r="N440" s="189"/>
    </row>
    <row r="441" ht="15.75" customHeight="1">
      <c r="A441" s="536"/>
      <c r="B441" s="567"/>
      <c r="C441" s="567"/>
      <c r="D441" s="536"/>
      <c r="E441" s="536"/>
      <c r="F441" s="536"/>
      <c r="G441" s="539"/>
      <c r="H441" s="539"/>
      <c r="I441" s="540"/>
      <c r="J441" s="540"/>
      <c r="K441" s="536"/>
      <c r="L441" s="536"/>
      <c r="M441" s="1"/>
      <c r="N441" s="189"/>
    </row>
    <row r="442" ht="15.75" customHeight="1">
      <c r="A442" s="536"/>
      <c r="B442" s="567"/>
      <c r="C442" s="567"/>
      <c r="D442" s="536"/>
      <c r="E442" s="536"/>
      <c r="F442" s="536"/>
      <c r="G442" s="539"/>
      <c r="H442" s="539"/>
      <c r="I442" s="540"/>
      <c r="J442" s="540"/>
      <c r="K442" s="536"/>
      <c r="L442" s="536"/>
      <c r="M442" s="1"/>
      <c r="N442" s="189"/>
    </row>
    <row r="443" ht="15.75" customHeight="1">
      <c r="A443" s="536"/>
      <c r="B443" s="567"/>
      <c r="C443" s="567"/>
      <c r="D443" s="536"/>
      <c r="E443" s="536"/>
      <c r="F443" s="536"/>
      <c r="G443" s="539"/>
      <c r="H443" s="539"/>
      <c r="I443" s="540"/>
      <c r="J443" s="540"/>
      <c r="K443" s="536"/>
      <c r="L443" s="536"/>
      <c r="M443" s="1"/>
      <c r="N443" s="189"/>
    </row>
    <row r="444" ht="15.75" customHeight="1">
      <c r="A444" s="536"/>
      <c r="B444" s="567"/>
      <c r="C444" s="567"/>
      <c r="D444" s="536"/>
      <c r="E444" s="536"/>
      <c r="F444" s="536"/>
      <c r="G444" s="539"/>
      <c r="H444" s="539"/>
      <c r="I444" s="540"/>
      <c r="J444" s="540"/>
      <c r="K444" s="536"/>
      <c r="L444" s="536"/>
      <c r="M444" s="1"/>
      <c r="N444" s="189"/>
    </row>
    <row r="445" ht="15.75" customHeight="1">
      <c r="A445" s="536"/>
      <c r="B445" s="567"/>
      <c r="C445" s="567"/>
      <c r="D445" s="536"/>
      <c r="E445" s="536"/>
      <c r="F445" s="536"/>
      <c r="G445" s="539"/>
      <c r="H445" s="539"/>
      <c r="I445" s="540"/>
      <c r="J445" s="540"/>
      <c r="K445" s="536"/>
      <c r="L445" s="536"/>
      <c r="M445" s="1"/>
      <c r="N445" s="189"/>
    </row>
    <row r="446" ht="15.75" customHeight="1">
      <c r="A446" s="536"/>
      <c r="B446" s="567"/>
      <c r="C446" s="567"/>
      <c r="D446" s="536"/>
      <c r="E446" s="536"/>
      <c r="F446" s="536"/>
      <c r="G446" s="539"/>
      <c r="H446" s="539"/>
      <c r="I446" s="540"/>
      <c r="J446" s="540"/>
      <c r="K446" s="536"/>
      <c r="L446" s="536"/>
      <c r="M446" s="1"/>
      <c r="N446" s="189"/>
    </row>
    <row r="447" ht="15.75" customHeight="1">
      <c r="A447" s="536"/>
      <c r="B447" s="567"/>
      <c r="C447" s="567"/>
      <c r="D447" s="536"/>
      <c r="E447" s="536"/>
      <c r="F447" s="536"/>
      <c r="G447" s="539"/>
      <c r="H447" s="539"/>
      <c r="I447" s="540"/>
      <c r="J447" s="540"/>
      <c r="K447" s="536"/>
      <c r="L447" s="536"/>
      <c r="M447" s="1"/>
      <c r="N447" s="189"/>
    </row>
    <row r="448" ht="15.75" customHeight="1">
      <c r="A448" s="536"/>
      <c r="B448" s="567"/>
      <c r="C448" s="567"/>
      <c r="D448" s="536"/>
      <c r="E448" s="536"/>
      <c r="F448" s="536"/>
      <c r="G448" s="539"/>
      <c r="H448" s="539"/>
      <c r="I448" s="540"/>
      <c r="J448" s="540"/>
      <c r="K448" s="536"/>
      <c r="L448" s="536"/>
      <c r="M448" s="1"/>
      <c r="N448" s="189"/>
    </row>
    <row r="449" ht="15.75" customHeight="1">
      <c r="A449" s="536"/>
      <c r="B449" s="567"/>
      <c r="C449" s="567"/>
      <c r="D449" s="536"/>
      <c r="E449" s="536"/>
      <c r="F449" s="536"/>
      <c r="G449" s="539"/>
      <c r="H449" s="539"/>
      <c r="I449" s="540"/>
      <c r="J449" s="540"/>
      <c r="K449" s="536"/>
      <c r="L449" s="536"/>
      <c r="M449" s="1"/>
      <c r="N449" s="189"/>
    </row>
    <row r="450" ht="15.75" customHeight="1">
      <c r="A450" s="536"/>
      <c r="B450" s="567"/>
      <c r="C450" s="567"/>
      <c r="D450" s="536"/>
      <c r="E450" s="536"/>
      <c r="F450" s="536"/>
      <c r="G450" s="539"/>
      <c r="H450" s="539"/>
      <c r="I450" s="540"/>
      <c r="J450" s="540"/>
      <c r="K450" s="536"/>
      <c r="L450" s="536"/>
      <c r="M450" s="1"/>
      <c r="N450" s="189"/>
    </row>
    <row r="451" ht="15.75" customHeight="1">
      <c r="A451" s="536"/>
      <c r="B451" s="567"/>
      <c r="C451" s="567"/>
      <c r="D451" s="536"/>
      <c r="E451" s="536"/>
      <c r="F451" s="536"/>
      <c r="G451" s="539"/>
      <c r="H451" s="539"/>
      <c r="I451" s="540"/>
      <c r="J451" s="540"/>
      <c r="K451" s="536"/>
      <c r="L451" s="536"/>
      <c r="M451" s="1"/>
      <c r="N451" s="189"/>
    </row>
    <row r="452" ht="15.75" customHeight="1">
      <c r="A452" s="536"/>
      <c r="B452" s="567"/>
      <c r="C452" s="567"/>
      <c r="D452" s="536"/>
      <c r="E452" s="536"/>
      <c r="F452" s="536"/>
      <c r="G452" s="539"/>
      <c r="H452" s="539"/>
      <c r="I452" s="540"/>
      <c r="J452" s="540"/>
      <c r="K452" s="536"/>
      <c r="L452" s="536"/>
      <c r="M452" s="1"/>
      <c r="N452" s="189"/>
    </row>
    <row r="453" ht="15.75" customHeight="1">
      <c r="A453" s="536"/>
      <c r="B453" s="567"/>
      <c r="C453" s="567"/>
      <c r="D453" s="536"/>
      <c r="E453" s="536"/>
      <c r="F453" s="536"/>
      <c r="G453" s="539"/>
      <c r="H453" s="539"/>
      <c r="I453" s="540"/>
      <c r="J453" s="540"/>
      <c r="K453" s="536"/>
      <c r="L453" s="536"/>
      <c r="M453" s="1"/>
      <c r="N453" s="189"/>
    </row>
    <row r="454" ht="15.75" customHeight="1">
      <c r="A454" s="536"/>
      <c r="B454" s="567"/>
      <c r="C454" s="567"/>
      <c r="D454" s="536"/>
      <c r="E454" s="536"/>
      <c r="F454" s="536"/>
      <c r="G454" s="539"/>
      <c r="H454" s="539"/>
      <c r="I454" s="540"/>
      <c r="J454" s="540"/>
      <c r="K454" s="536"/>
      <c r="L454" s="536"/>
      <c r="M454" s="1"/>
      <c r="N454" s="189"/>
    </row>
    <row r="455" ht="15.75" customHeight="1">
      <c r="A455" s="536"/>
      <c r="B455" s="567"/>
      <c r="C455" s="567"/>
      <c r="D455" s="536"/>
      <c r="E455" s="536"/>
      <c r="F455" s="536"/>
      <c r="G455" s="539"/>
      <c r="H455" s="539"/>
      <c r="I455" s="540"/>
      <c r="J455" s="540"/>
      <c r="K455" s="536"/>
      <c r="L455" s="536"/>
      <c r="M455" s="1"/>
      <c r="N455" s="189"/>
    </row>
    <row r="456" ht="15.75" customHeight="1">
      <c r="A456" s="536"/>
      <c r="B456" s="567"/>
      <c r="C456" s="567"/>
      <c r="D456" s="536"/>
      <c r="E456" s="536"/>
      <c r="F456" s="536"/>
      <c r="G456" s="539"/>
      <c r="H456" s="539"/>
      <c r="I456" s="540"/>
      <c r="J456" s="540"/>
      <c r="K456" s="536"/>
      <c r="L456" s="536"/>
      <c r="M456" s="1"/>
      <c r="N456" s="189"/>
    </row>
    <row r="457" ht="15.75" customHeight="1">
      <c r="A457" s="536"/>
      <c r="B457" s="567"/>
      <c r="C457" s="567"/>
      <c r="D457" s="536"/>
      <c r="E457" s="536"/>
      <c r="F457" s="536"/>
      <c r="G457" s="539"/>
      <c r="H457" s="539"/>
      <c r="I457" s="540"/>
      <c r="J457" s="540"/>
      <c r="K457" s="536"/>
      <c r="L457" s="536"/>
      <c r="M457" s="1"/>
      <c r="N457" s="189"/>
    </row>
    <row r="458" ht="15.75" customHeight="1">
      <c r="A458" s="536"/>
      <c r="B458" s="567"/>
      <c r="C458" s="567"/>
      <c r="D458" s="536"/>
      <c r="E458" s="536"/>
      <c r="F458" s="536"/>
      <c r="G458" s="539"/>
      <c r="H458" s="539"/>
      <c r="I458" s="540"/>
      <c r="J458" s="540"/>
      <c r="K458" s="536"/>
      <c r="L458" s="536"/>
      <c r="M458" s="1"/>
      <c r="N458" s="189"/>
    </row>
    <row r="459" ht="15.75" customHeight="1">
      <c r="A459" s="536"/>
      <c r="B459" s="567"/>
      <c r="C459" s="567"/>
      <c r="D459" s="536"/>
      <c r="E459" s="536"/>
      <c r="F459" s="536"/>
      <c r="G459" s="539"/>
      <c r="H459" s="539"/>
      <c r="I459" s="540"/>
      <c r="J459" s="540"/>
      <c r="K459" s="536"/>
      <c r="L459" s="536"/>
      <c r="M459" s="1"/>
      <c r="N459" s="189"/>
    </row>
    <row r="460" ht="15.75" customHeight="1">
      <c r="A460" s="536"/>
      <c r="B460" s="567"/>
      <c r="C460" s="567"/>
      <c r="D460" s="536"/>
      <c r="E460" s="536"/>
      <c r="F460" s="536"/>
      <c r="G460" s="539"/>
      <c r="H460" s="539"/>
      <c r="I460" s="540"/>
      <c r="J460" s="540"/>
      <c r="K460" s="536"/>
      <c r="L460" s="536"/>
      <c r="M460" s="1"/>
      <c r="N460" s="189"/>
    </row>
    <row r="461" ht="15.75" customHeight="1">
      <c r="A461" s="536"/>
      <c r="B461" s="567"/>
      <c r="C461" s="567"/>
      <c r="D461" s="536"/>
      <c r="E461" s="536"/>
      <c r="F461" s="536"/>
      <c r="G461" s="539"/>
      <c r="H461" s="539"/>
      <c r="I461" s="540"/>
      <c r="J461" s="540"/>
      <c r="K461" s="536"/>
      <c r="L461" s="536"/>
      <c r="M461" s="1"/>
      <c r="N461" s="189"/>
    </row>
    <row r="462" ht="15.75" customHeight="1">
      <c r="A462" s="536"/>
      <c r="B462" s="567"/>
      <c r="C462" s="567"/>
      <c r="D462" s="536"/>
      <c r="E462" s="536"/>
      <c r="F462" s="536"/>
      <c r="G462" s="539"/>
      <c r="H462" s="539"/>
      <c r="I462" s="540"/>
      <c r="J462" s="540"/>
      <c r="K462" s="536"/>
      <c r="L462" s="536"/>
      <c r="M462" s="1"/>
      <c r="N462" s="189"/>
    </row>
    <row r="463" ht="15.75" customHeight="1">
      <c r="A463" s="536"/>
      <c r="B463" s="567"/>
      <c r="C463" s="567"/>
      <c r="D463" s="536"/>
      <c r="E463" s="536"/>
      <c r="F463" s="536"/>
      <c r="G463" s="539"/>
      <c r="H463" s="539"/>
      <c r="I463" s="540"/>
      <c r="J463" s="540"/>
      <c r="K463" s="536"/>
      <c r="L463" s="536"/>
      <c r="M463" s="1"/>
      <c r="N463" s="189"/>
    </row>
    <row r="464" ht="15.75" customHeight="1">
      <c r="A464" s="536"/>
      <c r="B464" s="567"/>
      <c r="C464" s="567"/>
      <c r="D464" s="536"/>
      <c r="E464" s="536"/>
      <c r="F464" s="536"/>
      <c r="G464" s="539"/>
      <c r="H464" s="539"/>
      <c r="I464" s="540"/>
      <c r="J464" s="540"/>
      <c r="K464" s="536"/>
      <c r="L464" s="536"/>
      <c r="M464" s="1"/>
      <c r="N464" s="189"/>
    </row>
    <row r="465" ht="15.75" customHeight="1">
      <c r="A465" s="536"/>
      <c r="B465" s="567"/>
      <c r="C465" s="567"/>
      <c r="D465" s="536"/>
      <c r="E465" s="536"/>
      <c r="F465" s="536"/>
      <c r="G465" s="539"/>
      <c r="H465" s="539"/>
      <c r="I465" s="540"/>
      <c r="J465" s="540"/>
      <c r="K465" s="536"/>
      <c r="L465" s="536"/>
      <c r="M465" s="1"/>
      <c r="N465" s="189"/>
    </row>
    <row r="466" ht="15.75" customHeight="1">
      <c r="A466" s="536"/>
      <c r="B466" s="567"/>
      <c r="C466" s="567"/>
      <c r="D466" s="536"/>
      <c r="E466" s="536"/>
      <c r="F466" s="536"/>
      <c r="G466" s="539"/>
      <c r="H466" s="539"/>
      <c r="I466" s="540"/>
      <c r="J466" s="540"/>
      <c r="K466" s="536"/>
      <c r="L466" s="536"/>
      <c r="M466" s="1"/>
      <c r="N466" s="189"/>
    </row>
    <row r="467" ht="15.75" customHeight="1">
      <c r="A467" s="536"/>
      <c r="B467" s="567"/>
      <c r="C467" s="567"/>
      <c r="D467" s="536"/>
      <c r="E467" s="536"/>
      <c r="F467" s="536"/>
      <c r="G467" s="539"/>
      <c r="H467" s="539"/>
      <c r="I467" s="540"/>
      <c r="J467" s="540"/>
      <c r="K467" s="536"/>
      <c r="L467" s="536"/>
      <c r="M467" s="1"/>
      <c r="N467" s="189"/>
    </row>
    <row r="468" ht="15.75" customHeight="1">
      <c r="A468" s="536"/>
      <c r="B468" s="567"/>
      <c r="C468" s="567"/>
      <c r="D468" s="536"/>
      <c r="E468" s="536"/>
      <c r="F468" s="536"/>
      <c r="G468" s="539"/>
      <c r="H468" s="539"/>
      <c r="I468" s="540"/>
      <c r="J468" s="540"/>
      <c r="K468" s="536"/>
      <c r="L468" s="536"/>
      <c r="M468" s="1"/>
      <c r="N468" s="189"/>
    </row>
    <row r="469" ht="15.75" customHeight="1">
      <c r="A469" s="536"/>
      <c r="B469" s="567"/>
      <c r="C469" s="567"/>
      <c r="D469" s="536"/>
      <c r="E469" s="536"/>
      <c r="F469" s="536"/>
      <c r="G469" s="539"/>
      <c r="H469" s="539"/>
      <c r="I469" s="540"/>
      <c r="J469" s="540"/>
      <c r="K469" s="536"/>
      <c r="L469" s="536"/>
      <c r="M469" s="1"/>
      <c r="N469" s="189"/>
    </row>
    <row r="470" ht="15.75" customHeight="1">
      <c r="A470" s="536"/>
      <c r="B470" s="567"/>
      <c r="C470" s="567"/>
      <c r="D470" s="536"/>
      <c r="E470" s="536"/>
      <c r="F470" s="536"/>
      <c r="G470" s="539"/>
      <c r="H470" s="539"/>
      <c r="I470" s="540"/>
      <c r="J470" s="540"/>
      <c r="K470" s="536"/>
      <c r="L470" s="536"/>
      <c r="M470" s="1"/>
      <c r="N470" s="189"/>
    </row>
    <row r="471" ht="15.75" customHeight="1">
      <c r="A471" s="536"/>
      <c r="B471" s="567"/>
      <c r="C471" s="567"/>
      <c r="D471" s="536"/>
      <c r="E471" s="536"/>
      <c r="F471" s="536"/>
      <c r="G471" s="539"/>
      <c r="H471" s="539"/>
      <c r="I471" s="540"/>
      <c r="J471" s="540"/>
      <c r="K471" s="536"/>
      <c r="L471" s="536"/>
      <c r="M471" s="1"/>
      <c r="N471" s="189"/>
    </row>
    <row r="472" ht="15.75" customHeight="1">
      <c r="A472" s="536"/>
      <c r="B472" s="567"/>
      <c r="C472" s="567"/>
      <c r="D472" s="536"/>
      <c r="E472" s="536"/>
      <c r="F472" s="536"/>
      <c r="G472" s="539"/>
      <c r="H472" s="539"/>
      <c r="I472" s="540"/>
      <c r="J472" s="540"/>
      <c r="K472" s="536"/>
      <c r="L472" s="536"/>
      <c r="M472" s="1"/>
      <c r="N472" s="189"/>
    </row>
    <row r="473" ht="15.75" customHeight="1">
      <c r="A473" s="536"/>
      <c r="B473" s="567"/>
      <c r="C473" s="567"/>
      <c r="D473" s="536"/>
      <c r="E473" s="536"/>
      <c r="F473" s="536"/>
      <c r="G473" s="539"/>
      <c r="H473" s="539"/>
      <c r="I473" s="540"/>
      <c r="J473" s="540"/>
      <c r="K473" s="536"/>
      <c r="L473" s="536"/>
      <c r="M473" s="1"/>
      <c r="N473" s="189"/>
    </row>
    <row r="474" ht="15.75" customHeight="1">
      <c r="A474" s="536"/>
      <c r="B474" s="567"/>
      <c r="C474" s="567"/>
      <c r="D474" s="536"/>
      <c r="E474" s="536"/>
      <c r="F474" s="536"/>
      <c r="G474" s="539"/>
      <c r="H474" s="539"/>
      <c r="I474" s="540"/>
      <c r="J474" s="540"/>
      <c r="K474" s="536"/>
      <c r="L474" s="536"/>
      <c r="M474" s="1"/>
      <c r="N474" s="189"/>
    </row>
    <row r="475" ht="15.75" customHeight="1">
      <c r="A475" s="536"/>
      <c r="B475" s="567"/>
      <c r="C475" s="567"/>
      <c r="D475" s="536"/>
      <c r="E475" s="536"/>
      <c r="F475" s="536"/>
      <c r="G475" s="539"/>
      <c r="H475" s="539"/>
      <c r="I475" s="540"/>
      <c r="J475" s="540"/>
      <c r="K475" s="536"/>
      <c r="L475" s="536"/>
      <c r="M475" s="1"/>
      <c r="N475" s="189"/>
    </row>
    <row r="476" ht="15.75" customHeight="1">
      <c r="A476" s="536"/>
      <c r="B476" s="567"/>
      <c r="C476" s="567"/>
      <c r="D476" s="536"/>
      <c r="E476" s="536"/>
      <c r="F476" s="536"/>
      <c r="G476" s="539"/>
      <c r="H476" s="539"/>
      <c r="I476" s="540"/>
      <c r="J476" s="540"/>
      <c r="K476" s="536"/>
      <c r="L476" s="536"/>
      <c r="M476" s="1"/>
      <c r="N476" s="189"/>
    </row>
    <row r="477" ht="15.75" customHeight="1">
      <c r="A477" s="536"/>
      <c r="B477" s="567"/>
      <c r="C477" s="567"/>
      <c r="D477" s="536"/>
      <c r="E477" s="536"/>
      <c r="F477" s="536"/>
      <c r="G477" s="539"/>
      <c r="H477" s="539"/>
      <c r="I477" s="540"/>
      <c r="J477" s="540"/>
      <c r="K477" s="536"/>
      <c r="L477" s="536"/>
      <c r="M477" s="1"/>
      <c r="N477" s="189"/>
    </row>
    <row r="478" ht="15.75" customHeight="1">
      <c r="A478" s="536"/>
      <c r="B478" s="567"/>
      <c r="C478" s="567"/>
      <c r="D478" s="536"/>
      <c r="E478" s="536"/>
      <c r="F478" s="536"/>
      <c r="G478" s="539"/>
      <c r="H478" s="539"/>
      <c r="I478" s="540"/>
      <c r="J478" s="540"/>
      <c r="K478" s="536"/>
      <c r="L478" s="536"/>
      <c r="M478" s="1"/>
      <c r="N478" s="189"/>
    </row>
    <row r="479" ht="15.75" customHeight="1">
      <c r="A479" s="536"/>
      <c r="B479" s="567"/>
      <c r="C479" s="567"/>
      <c r="D479" s="536"/>
      <c r="E479" s="536"/>
      <c r="F479" s="536"/>
      <c r="G479" s="539"/>
      <c r="H479" s="539"/>
      <c r="I479" s="540"/>
      <c r="J479" s="540"/>
      <c r="K479" s="536"/>
      <c r="L479" s="536"/>
      <c r="M479" s="1"/>
      <c r="N479" s="189"/>
    </row>
    <row r="480" ht="15.75" customHeight="1">
      <c r="A480" s="536"/>
      <c r="B480" s="567"/>
      <c r="C480" s="567"/>
      <c r="D480" s="536"/>
      <c r="E480" s="536"/>
      <c r="F480" s="536"/>
      <c r="G480" s="539"/>
      <c r="H480" s="539"/>
      <c r="I480" s="540"/>
      <c r="J480" s="540"/>
      <c r="K480" s="536"/>
      <c r="L480" s="536"/>
      <c r="M480" s="1"/>
      <c r="N480" s="189"/>
    </row>
    <row r="481" ht="15.75" customHeight="1">
      <c r="A481" s="536"/>
      <c r="B481" s="567"/>
      <c r="C481" s="567"/>
      <c r="D481" s="536"/>
      <c r="E481" s="536"/>
      <c r="F481" s="536"/>
      <c r="G481" s="539"/>
      <c r="H481" s="539"/>
      <c r="I481" s="540"/>
      <c r="J481" s="540"/>
      <c r="K481" s="536"/>
      <c r="L481" s="536"/>
      <c r="M481" s="1"/>
      <c r="N481" s="189"/>
    </row>
    <row r="482" ht="15.75" customHeight="1">
      <c r="A482" s="536"/>
      <c r="B482" s="567"/>
      <c r="C482" s="567"/>
      <c r="D482" s="536"/>
      <c r="E482" s="536"/>
      <c r="F482" s="536"/>
      <c r="G482" s="539"/>
      <c r="H482" s="539"/>
      <c r="I482" s="540"/>
      <c r="J482" s="540"/>
      <c r="K482" s="536"/>
      <c r="L482" s="536"/>
      <c r="M482" s="1"/>
      <c r="N482" s="189"/>
    </row>
    <row r="483" ht="15.75" customHeight="1">
      <c r="A483" s="536"/>
      <c r="B483" s="567"/>
      <c r="C483" s="567"/>
      <c r="D483" s="536"/>
      <c r="E483" s="536"/>
      <c r="F483" s="536"/>
      <c r="G483" s="539"/>
      <c r="H483" s="539"/>
      <c r="I483" s="540"/>
      <c r="J483" s="540"/>
      <c r="K483" s="536"/>
      <c r="L483" s="536"/>
      <c r="M483" s="1"/>
      <c r="N483" s="189"/>
    </row>
    <row r="484" ht="15.75" customHeight="1">
      <c r="A484" s="536"/>
      <c r="B484" s="567"/>
      <c r="C484" s="567"/>
      <c r="D484" s="536"/>
      <c r="E484" s="536"/>
      <c r="F484" s="536"/>
      <c r="G484" s="539"/>
      <c r="H484" s="539"/>
      <c r="I484" s="540"/>
      <c r="J484" s="540"/>
      <c r="K484" s="536"/>
      <c r="L484" s="536"/>
      <c r="M484" s="1"/>
      <c r="N484" s="189"/>
    </row>
    <row r="485" ht="15.75" customHeight="1">
      <c r="A485" s="536"/>
      <c r="B485" s="567"/>
      <c r="C485" s="567"/>
      <c r="D485" s="536"/>
      <c r="E485" s="536"/>
      <c r="F485" s="536"/>
      <c r="G485" s="539"/>
      <c r="H485" s="539"/>
      <c r="I485" s="540"/>
      <c r="J485" s="540"/>
      <c r="K485" s="536"/>
      <c r="L485" s="536"/>
      <c r="M485" s="1"/>
      <c r="N485" s="189"/>
    </row>
    <row r="486" ht="15.75" customHeight="1">
      <c r="A486" s="536"/>
      <c r="B486" s="567"/>
      <c r="C486" s="567"/>
      <c r="D486" s="536"/>
      <c r="E486" s="536"/>
      <c r="F486" s="536"/>
      <c r="G486" s="539"/>
      <c r="H486" s="539"/>
      <c r="I486" s="540"/>
      <c r="J486" s="540"/>
      <c r="K486" s="536"/>
      <c r="L486" s="536"/>
      <c r="M486" s="1"/>
      <c r="N486" s="189"/>
    </row>
    <row r="487" ht="15.75" customHeight="1">
      <c r="A487" s="536"/>
      <c r="B487" s="567"/>
      <c r="C487" s="567"/>
      <c r="D487" s="536"/>
      <c r="E487" s="536"/>
      <c r="F487" s="536"/>
      <c r="G487" s="539"/>
      <c r="H487" s="539"/>
      <c r="I487" s="540"/>
      <c r="J487" s="540"/>
      <c r="K487" s="536"/>
      <c r="L487" s="536"/>
      <c r="M487" s="1"/>
      <c r="N487" s="189"/>
    </row>
    <row r="488" ht="15.75" customHeight="1">
      <c r="A488" s="536"/>
      <c r="B488" s="567"/>
      <c r="C488" s="567"/>
      <c r="D488" s="536"/>
      <c r="E488" s="536"/>
      <c r="F488" s="536"/>
      <c r="G488" s="539"/>
      <c r="H488" s="539"/>
      <c r="I488" s="540"/>
      <c r="J488" s="540"/>
      <c r="K488" s="536"/>
      <c r="L488" s="536"/>
      <c r="M488" s="1"/>
      <c r="N488" s="189"/>
    </row>
    <row r="489" ht="15.75" customHeight="1">
      <c r="A489" s="536"/>
      <c r="B489" s="567"/>
      <c r="C489" s="567"/>
      <c r="D489" s="536"/>
      <c r="E489" s="536"/>
      <c r="F489" s="536"/>
      <c r="G489" s="539"/>
      <c r="H489" s="539"/>
      <c r="I489" s="540"/>
      <c r="J489" s="540"/>
      <c r="K489" s="536"/>
      <c r="L489" s="536"/>
      <c r="M489" s="1"/>
      <c r="N489" s="189"/>
    </row>
    <row r="490" ht="15.75" customHeight="1">
      <c r="A490" s="536"/>
      <c r="B490" s="567"/>
      <c r="C490" s="567"/>
      <c r="D490" s="536"/>
      <c r="E490" s="536"/>
      <c r="F490" s="536"/>
      <c r="G490" s="539"/>
      <c r="H490" s="539"/>
      <c r="I490" s="540"/>
      <c r="J490" s="540"/>
      <c r="K490" s="536"/>
      <c r="L490" s="536"/>
      <c r="M490" s="1"/>
      <c r="N490" s="189"/>
    </row>
    <row r="491" ht="15.75" customHeight="1">
      <c r="A491" s="536"/>
      <c r="B491" s="567"/>
      <c r="C491" s="567"/>
      <c r="D491" s="536"/>
      <c r="E491" s="536"/>
      <c r="F491" s="536"/>
      <c r="G491" s="539"/>
      <c r="H491" s="539"/>
      <c r="I491" s="540"/>
      <c r="J491" s="540"/>
      <c r="K491" s="536"/>
      <c r="L491" s="536"/>
      <c r="M491" s="1"/>
      <c r="N491" s="189"/>
    </row>
    <row r="492" ht="15.75" customHeight="1">
      <c r="A492" s="536"/>
      <c r="B492" s="567"/>
      <c r="C492" s="567"/>
      <c r="D492" s="536"/>
      <c r="E492" s="536"/>
      <c r="F492" s="536"/>
      <c r="G492" s="539"/>
      <c r="H492" s="539"/>
      <c r="I492" s="540"/>
      <c r="J492" s="540"/>
      <c r="K492" s="536"/>
      <c r="L492" s="536"/>
      <c r="M492" s="1"/>
      <c r="N492" s="189"/>
    </row>
    <row r="493" ht="15.75" customHeight="1">
      <c r="A493" s="536"/>
      <c r="B493" s="567"/>
      <c r="C493" s="567"/>
      <c r="D493" s="536"/>
      <c r="E493" s="536"/>
      <c r="F493" s="536"/>
      <c r="G493" s="539"/>
      <c r="H493" s="539"/>
      <c r="I493" s="540"/>
      <c r="J493" s="540"/>
      <c r="K493" s="536"/>
      <c r="L493" s="536"/>
      <c r="M493" s="1"/>
      <c r="N493" s="189"/>
    </row>
    <row r="494" ht="15.75" customHeight="1">
      <c r="A494" s="536"/>
      <c r="B494" s="567"/>
      <c r="C494" s="567"/>
      <c r="D494" s="536"/>
      <c r="E494" s="536"/>
      <c r="F494" s="536"/>
      <c r="G494" s="539"/>
      <c r="H494" s="539"/>
      <c r="I494" s="540"/>
      <c r="J494" s="540"/>
      <c r="K494" s="536"/>
      <c r="L494" s="536"/>
      <c r="M494" s="1"/>
      <c r="N494" s="189"/>
    </row>
    <row r="495" ht="15.75" customHeight="1">
      <c r="A495" s="536"/>
      <c r="B495" s="567"/>
      <c r="C495" s="567"/>
      <c r="D495" s="536"/>
      <c r="E495" s="536"/>
      <c r="F495" s="536"/>
      <c r="G495" s="539"/>
      <c r="H495" s="539"/>
      <c r="I495" s="540"/>
      <c r="J495" s="540"/>
      <c r="K495" s="536"/>
      <c r="L495" s="536"/>
      <c r="M495" s="1"/>
      <c r="N495" s="189"/>
    </row>
    <row r="496" ht="15.75" customHeight="1">
      <c r="A496" s="536"/>
      <c r="B496" s="567"/>
      <c r="C496" s="567"/>
      <c r="D496" s="536"/>
      <c r="E496" s="536"/>
      <c r="F496" s="536"/>
      <c r="G496" s="539"/>
      <c r="H496" s="539"/>
      <c r="I496" s="540"/>
      <c r="J496" s="540"/>
      <c r="K496" s="536"/>
      <c r="L496" s="536"/>
      <c r="M496" s="1"/>
      <c r="N496" s="189"/>
    </row>
    <row r="497" ht="15.75" customHeight="1">
      <c r="A497" s="536"/>
      <c r="B497" s="567"/>
      <c r="C497" s="567"/>
      <c r="D497" s="536"/>
      <c r="E497" s="536"/>
      <c r="F497" s="536"/>
      <c r="G497" s="539"/>
      <c r="H497" s="539"/>
      <c r="I497" s="540"/>
      <c r="J497" s="540"/>
      <c r="K497" s="536"/>
      <c r="L497" s="536"/>
      <c r="M497" s="1"/>
      <c r="N497" s="189"/>
    </row>
    <row r="498" ht="15.75" customHeight="1">
      <c r="A498" s="536"/>
      <c r="B498" s="567"/>
      <c r="C498" s="567"/>
      <c r="D498" s="536"/>
      <c r="E498" s="536"/>
      <c r="F498" s="536"/>
      <c r="G498" s="539"/>
      <c r="H498" s="539"/>
      <c r="I498" s="540"/>
      <c r="J498" s="540"/>
      <c r="K498" s="536"/>
      <c r="L498" s="536"/>
      <c r="M498" s="1"/>
      <c r="N498" s="189"/>
    </row>
    <row r="499" ht="15.75" customHeight="1">
      <c r="A499" s="536"/>
      <c r="B499" s="567"/>
      <c r="C499" s="567"/>
      <c r="D499" s="536"/>
      <c r="E499" s="536"/>
      <c r="F499" s="536"/>
      <c r="G499" s="539"/>
      <c r="H499" s="539"/>
      <c r="I499" s="540"/>
      <c r="J499" s="540"/>
      <c r="K499" s="536"/>
      <c r="L499" s="536"/>
      <c r="M499" s="1"/>
      <c r="N499" s="189"/>
    </row>
    <row r="500" ht="15.75" customHeight="1">
      <c r="A500" s="536"/>
      <c r="B500" s="567"/>
      <c r="C500" s="567"/>
      <c r="D500" s="536"/>
      <c r="E500" s="536"/>
      <c r="F500" s="536"/>
      <c r="G500" s="539"/>
      <c r="H500" s="539"/>
      <c r="I500" s="540"/>
      <c r="J500" s="540"/>
      <c r="K500" s="536"/>
      <c r="L500" s="536"/>
      <c r="M500" s="1"/>
      <c r="N500" s="189"/>
    </row>
    <row r="501" ht="15.75" customHeight="1">
      <c r="A501" s="536"/>
      <c r="B501" s="567"/>
      <c r="C501" s="567"/>
      <c r="D501" s="536"/>
      <c r="E501" s="536"/>
      <c r="F501" s="536"/>
      <c r="G501" s="539"/>
      <c r="H501" s="539"/>
      <c r="I501" s="540"/>
      <c r="J501" s="540"/>
      <c r="K501" s="536"/>
      <c r="L501" s="536"/>
      <c r="M501" s="1"/>
      <c r="N501" s="189"/>
    </row>
    <row r="502" ht="15.75" customHeight="1">
      <c r="A502" s="536"/>
      <c r="B502" s="567"/>
      <c r="C502" s="567"/>
      <c r="D502" s="536"/>
      <c r="E502" s="536"/>
      <c r="F502" s="536"/>
      <c r="G502" s="539"/>
      <c r="H502" s="539"/>
      <c r="I502" s="540"/>
      <c r="J502" s="540"/>
      <c r="K502" s="536"/>
      <c r="L502" s="536"/>
      <c r="M502" s="1"/>
      <c r="N502" s="189"/>
    </row>
    <row r="503" ht="15.75" customHeight="1">
      <c r="A503" s="536"/>
      <c r="B503" s="567"/>
      <c r="C503" s="567"/>
      <c r="D503" s="536"/>
      <c r="E503" s="536"/>
      <c r="F503" s="536"/>
      <c r="G503" s="539"/>
      <c r="H503" s="539"/>
      <c r="I503" s="540"/>
      <c r="J503" s="540"/>
      <c r="K503" s="536"/>
      <c r="L503" s="536"/>
      <c r="M503" s="1"/>
      <c r="N503" s="189"/>
    </row>
    <row r="504" ht="15.75" customHeight="1">
      <c r="A504" s="536"/>
      <c r="B504" s="567"/>
      <c r="C504" s="567"/>
      <c r="D504" s="536"/>
      <c r="E504" s="536"/>
      <c r="F504" s="536"/>
      <c r="G504" s="539"/>
      <c r="H504" s="539"/>
      <c r="I504" s="540"/>
      <c r="J504" s="540"/>
      <c r="K504" s="536"/>
      <c r="L504" s="536"/>
      <c r="M504" s="1"/>
      <c r="N504" s="189"/>
    </row>
    <row r="505" ht="15.75" customHeight="1">
      <c r="A505" s="536"/>
      <c r="B505" s="567"/>
      <c r="C505" s="567"/>
      <c r="D505" s="536"/>
      <c r="E505" s="536"/>
      <c r="F505" s="536"/>
      <c r="G505" s="539"/>
      <c r="H505" s="539"/>
      <c r="I505" s="540"/>
      <c r="J505" s="540"/>
      <c r="K505" s="536"/>
      <c r="L505" s="536"/>
      <c r="M505" s="1"/>
      <c r="N505" s="189"/>
    </row>
    <row r="506" ht="15.75" customHeight="1">
      <c r="A506" s="536"/>
      <c r="B506" s="567"/>
      <c r="C506" s="567"/>
      <c r="D506" s="536"/>
      <c r="E506" s="536"/>
      <c r="F506" s="536"/>
      <c r="G506" s="539"/>
      <c r="H506" s="539"/>
      <c r="I506" s="540"/>
      <c r="J506" s="540"/>
      <c r="K506" s="536"/>
      <c r="L506" s="536"/>
      <c r="M506" s="1"/>
      <c r="N506" s="189"/>
    </row>
    <row r="507" ht="15.75" customHeight="1">
      <c r="A507" s="536"/>
      <c r="B507" s="567"/>
      <c r="C507" s="567"/>
      <c r="D507" s="536"/>
      <c r="E507" s="536"/>
      <c r="F507" s="536"/>
      <c r="G507" s="539"/>
      <c r="H507" s="539"/>
      <c r="I507" s="540"/>
      <c r="J507" s="540"/>
      <c r="K507" s="536"/>
      <c r="L507" s="536"/>
      <c r="M507" s="1"/>
      <c r="N507" s="189"/>
    </row>
    <row r="508" ht="15.75" customHeight="1">
      <c r="A508" s="536"/>
      <c r="B508" s="567"/>
      <c r="C508" s="567"/>
      <c r="D508" s="536"/>
      <c r="E508" s="536"/>
      <c r="F508" s="536"/>
      <c r="G508" s="539"/>
      <c r="H508" s="539"/>
      <c r="I508" s="540"/>
      <c r="J508" s="540"/>
      <c r="K508" s="536"/>
      <c r="L508" s="536"/>
      <c r="M508" s="1"/>
      <c r="N508" s="189"/>
    </row>
    <row r="509" ht="15.75" customHeight="1">
      <c r="A509" s="536"/>
      <c r="B509" s="567"/>
      <c r="C509" s="567"/>
      <c r="D509" s="536"/>
      <c r="E509" s="536"/>
      <c r="F509" s="536"/>
      <c r="G509" s="539"/>
      <c r="H509" s="539"/>
      <c r="I509" s="540"/>
      <c r="J509" s="540"/>
      <c r="K509" s="536"/>
      <c r="L509" s="536"/>
      <c r="M509" s="1"/>
      <c r="N509" s="189"/>
    </row>
    <row r="510" ht="15.75" customHeight="1">
      <c r="A510" s="536"/>
      <c r="B510" s="567"/>
      <c r="C510" s="567"/>
      <c r="D510" s="536"/>
      <c r="E510" s="536"/>
      <c r="F510" s="536"/>
      <c r="G510" s="539"/>
      <c r="H510" s="539"/>
      <c r="I510" s="540"/>
      <c r="J510" s="540"/>
      <c r="K510" s="536"/>
      <c r="L510" s="536"/>
      <c r="M510" s="1"/>
      <c r="N510" s="189"/>
    </row>
    <row r="511" ht="15.75" customHeight="1">
      <c r="A511" s="536"/>
      <c r="B511" s="567"/>
      <c r="C511" s="567"/>
      <c r="D511" s="536"/>
      <c r="E511" s="536"/>
      <c r="F511" s="536"/>
      <c r="G511" s="539"/>
      <c r="H511" s="539"/>
      <c r="I511" s="540"/>
      <c r="J511" s="540"/>
      <c r="K511" s="536"/>
      <c r="L511" s="536"/>
      <c r="M511" s="1"/>
      <c r="N511" s="189"/>
    </row>
    <row r="512" ht="15.75" customHeight="1">
      <c r="A512" s="536"/>
      <c r="B512" s="567"/>
      <c r="C512" s="567"/>
      <c r="D512" s="536"/>
      <c r="E512" s="536"/>
      <c r="F512" s="536"/>
      <c r="G512" s="539"/>
      <c r="H512" s="539"/>
      <c r="I512" s="540"/>
      <c r="J512" s="540"/>
      <c r="K512" s="536"/>
      <c r="L512" s="536"/>
      <c r="M512" s="1"/>
      <c r="N512" s="189"/>
    </row>
    <row r="513" ht="15.75" customHeight="1">
      <c r="A513" s="536"/>
      <c r="B513" s="567"/>
      <c r="C513" s="567"/>
      <c r="D513" s="536"/>
      <c r="E513" s="536"/>
      <c r="F513" s="536"/>
      <c r="G513" s="539"/>
      <c r="H513" s="539"/>
      <c r="I513" s="540"/>
      <c r="J513" s="540"/>
      <c r="K513" s="536"/>
      <c r="L513" s="536"/>
      <c r="M513" s="1"/>
      <c r="N513" s="189"/>
    </row>
    <row r="514" ht="15.75" customHeight="1">
      <c r="A514" s="536"/>
      <c r="B514" s="567"/>
      <c r="C514" s="567"/>
      <c r="D514" s="536"/>
      <c r="E514" s="536"/>
      <c r="F514" s="536"/>
      <c r="G514" s="539"/>
      <c r="H514" s="539"/>
      <c r="I514" s="540"/>
      <c r="J514" s="540"/>
      <c r="K514" s="536"/>
      <c r="L514" s="536"/>
      <c r="M514" s="1"/>
      <c r="N514" s="189"/>
    </row>
    <row r="515" ht="15.75" customHeight="1">
      <c r="A515" s="536"/>
      <c r="B515" s="567"/>
      <c r="C515" s="567"/>
      <c r="D515" s="536"/>
      <c r="E515" s="536"/>
      <c r="F515" s="536"/>
      <c r="G515" s="539"/>
      <c r="H515" s="539"/>
      <c r="I515" s="540"/>
      <c r="J515" s="540"/>
      <c r="K515" s="536"/>
      <c r="L515" s="536"/>
      <c r="M515" s="1"/>
      <c r="N515" s="189"/>
    </row>
    <row r="516" ht="15.75" customHeight="1">
      <c r="A516" s="536"/>
      <c r="B516" s="567"/>
      <c r="C516" s="567"/>
      <c r="D516" s="536"/>
      <c r="E516" s="536"/>
      <c r="F516" s="536"/>
      <c r="G516" s="539"/>
      <c r="H516" s="539"/>
      <c r="I516" s="540"/>
      <c r="J516" s="540"/>
      <c r="K516" s="536"/>
      <c r="L516" s="536"/>
      <c r="M516" s="1"/>
      <c r="N516" s="189"/>
    </row>
    <row r="517" ht="15.75" customHeight="1">
      <c r="A517" s="536"/>
      <c r="B517" s="567"/>
      <c r="C517" s="567"/>
      <c r="D517" s="536"/>
      <c r="E517" s="536"/>
      <c r="F517" s="536"/>
      <c r="G517" s="539"/>
      <c r="H517" s="539"/>
      <c r="I517" s="540"/>
      <c r="J517" s="540"/>
      <c r="K517" s="536"/>
      <c r="L517" s="536"/>
      <c r="M517" s="1"/>
      <c r="N517" s="189"/>
    </row>
    <row r="518" ht="15.75" customHeight="1">
      <c r="A518" s="536"/>
      <c r="B518" s="567"/>
      <c r="C518" s="567"/>
      <c r="D518" s="536"/>
      <c r="E518" s="536"/>
      <c r="F518" s="536"/>
      <c r="G518" s="539"/>
      <c r="H518" s="539"/>
      <c r="I518" s="540"/>
      <c r="J518" s="540"/>
      <c r="K518" s="536"/>
      <c r="L518" s="536"/>
      <c r="M518" s="1"/>
      <c r="N518" s="189"/>
    </row>
    <row r="519" ht="15.75" customHeight="1">
      <c r="A519" s="536"/>
      <c r="B519" s="567"/>
      <c r="C519" s="567"/>
      <c r="D519" s="536"/>
      <c r="E519" s="536"/>
      <c r="F519" s="536"/>
      <c r="G519" s="539"/>
      <c r="H519" s="539"/>
      <c r="I519" s="540"/>
      <c r="J519" s="540"/>
      <c r="K519" s="536"/>
      <c r="L519" s="536"/>
      <c r="M519" s="1"/>
      <c r="N519" s="189"/>
    </row>
    <row r="520" ht="15.75" customHeight="1">
      <c r="A520" s="536"/>
      <c r="B520" s="567"/>
      <c r="C520" s="567"/>
      <c r="D520" s="536"/>
      <c r="E520" s="536"/>
      <c r="F520" s="536"/>
      <c r="G520" s="539"/>
      <c r="H520" s="539"/>
      <c r="I520" s="540"/>
      <c r="J520" s="540"/>
      <c r="K520" s="536"/>
      <c r="L520" s="536"/>
      <c r="M520" s="1"/>
      <c r="N520" s="189"/>
    </row>
    <row r="521" ht="15.75" customHeight="1">
      <c r="A521" s="536"/>
      <c r="B521" s="567"/>
      <c r="C521" s="567"/>
      <c r="D521" s="536"/>
      <c r="E521" s="536"/>
      <c r="F521" s="536"/>
      <c r="G521" s="539"/>
      <c r="H521" s="539"/>
      <c r="I521" s="540"/>
      <c r="J521" s="540"/>
      <c r="K521" s="536"/>
      <c r="L521" s="536"/>
      <c r="M521" s="1"/>
      <c r="N521" s="189"/>
    </row>
    <row r="522" ht="15.75" customHeight="1">
      <c r="A522" s="536"/>
      <c r="B522" s="567"/>
      <c r="C522" s="567"/>
      <c r="D522" s="536"/>
      <c r="E522" s="536"/>
      <c r="F522" s="536"/>
      <c r="G522" s="539"/>
      <c r="H522" s="539"/>
      <c r="I522" s="540"/>
      <c r="J522" s="540"/>
      <c r="K522" s="536"/>
      <c r="L522" s="536"/>
      <c r="M522" s="1"/>
      <c r="N522" s="189"/>
    </row>
    <row r="523" ht="15.75" customHeight="1">
      <c r="A523" s="536"/>
      <c r="B523" s="567"/>
      <c r="C523" s="567"/>
      <c r="D523" s="536"/>
      <c r="E523" s="536"/>
      <c r="F523" s="536"/>
      <c r="G523" s="539"/>
      <c r="H523" s="539"/>
      <c r="I523" s="540"/>
      <c r="J523" s="540"/>
      <c r="K523" s="536"/>
      <c r="L523" s="536"/>
      <c r="M523" s="1"/>
      <c r="N523" s="189"/>
    </row>
    <row r="524" ht="15.75" customHeight="1">
      <c r="A524" s="536"/>
      <c r="B524" s="567"/>
      <c r="C524" s="567"/>
      <c r="D524" s="536"/>
      <c r="E524" s="536"/>
      <c r="F524" s="536"/>
      <c r="G524" s="539"/>
      <c r="H524" s="539"/>
      <c r="I524" s="540"/>
      <c r="J524" s="540"/>
      <c r="K524" s="536"/>
      <c r="L524" s="536"/>
      <c r="M524" s="1"/>
      <c r="N524" s="189"/>
    </row>
    <row r="525" ht="15.75" customHeight="1">
      <c r="A525" s="536"/>
      <c r="B525" s="567"/>
      <c r="C525" s="567"/>
      <c r="D525" s="536"/>
      <c r="E525" s="536"/>
      <c r="F525" s="536"/>
      <c r="G525" s="539"/>
      <c r="H525" s="539"/>
      <c r="I525" s="540"/>
      <c r="J525" s="540"/>
      <c r="K525" s="536"/>
      <c r="L525" s="536"/>
      <c r="M525" s="1"/>
      <c r="N525" s="189"/>
    </row>
    <row r="526" ht="15.75" customHeight="1">
      <c r="A526" s="536"/>
      <c r="B526" s="567"/>
      <c r="C526" s="567"/>
      <c r="D526" s="536"/>
      <c r="E526" s="536"/>
      <c r="F526" s="536"/>
      <c r="G526" s="539"/>
      <c r="H526" s="539"/>
      <c r="I526" s="540"/>
      <c r="J526" s="540"/>
      <c r="K526" s="536"/>
      <c r="L526" s="536"/>
      <c r="M526" s="1"/>
      <c r="N526" s="189"/>
    </row>
    <row r="527" ht="15.75" customHeight="1">
      <c r="A527" s="536"/>
      <c r="B527" s="567"/>
      <c r="C527" s="567"/>
      <c r="D527" s="536"/>
      <c r="E527" s="536"/>
      <c r="F527" s="536"/>
      <c r="G527" s="539"/>
      <c r="H527" s="539"/>
      <c r="I527" s="540"/>
      <c r="J527" s="540"/>
      <c r="K527" s="536"/>
      <c r="L527" s="536"/>
      <c r="M527" s="1"/>
      <c r="N527" s="189"/>
    </row>
    <row r="528" ht="15.75" customHeight="1">
      <c r="A528" s="536"/>
      <c r="B528" s="567"/>
      <c r="C528" s="567"/>
      <c r="D528" s="536"/>
      <c r="E528" s="536"/>
      <c r="F528" s="536"/>
      <c r="G528" s="539"/>
      <c r="H528" s="539"/>
      <c r="I528" s="540"/>
      <c r="J528" s="540"/>
      <c r="K528" s="536"/>
      <c r="L528" s="536"/>
      <c r="M528" s="1"/>
      <c r="N528" s="189"/>
    </row>
    <row r="529" ht="15.75" customHeight="1">
      <c r="A529" s="536"/>
      <c r="B529" s="567"/>
      <c r="C529" s="567"/>
      <c r="D529" s="536"/>
      <c r="E529" s="536"/>
      <c r="F529" s="536"/>
      <c r="G529" s="539"/>
      <c r="H529" s="539"/>
      <c r="I529" s="540"/>
      <c r="J529" s="540"/>
      <c r="K529" s="536"/>
      <c r="L529" s="536"/>
      <c r="M529" s="1"/>
      <c r="N529" s="189"/>
    </row>
    <row r="530" ht="15.75" customHeight="1">
      <c r="A530" s="536"/>
      <c r="B530" s="567"/>
      <c r="C530" s="567"/>
      <c r="D530" s="536"/>
      <c r="E530" s="536"/>
      <c r="F530" s="536"/>
      <c r="G530" s="539"/>
      <c r="H530" s="539"/>
      <c r="I530" s="540"/>
      <c r="J530" s="540"/>
      <c r="K530" s="536"/>
      <c r="L530" s="536"/>
      <c r="M530" s="1"/>
      <c r="N530" s="189"/>
    </row>
    <row r="531" ht="15.75" customHeight="1">
      <c r="A531" s="536"/>
      <c r="B531" s="567"/>
      <c r="C531" s="567"/>
      <c r="D531" s="536"/>
      <c r="E531" s="536"/>
      <c r="F531" s="536"/>
      <c r="G531" s="539"/>
      <c r="H531" s="539"/>
      <c r="I531" s="540"/>
      <c r="J531" s="540"/>
      <c r="K531" s="536"/>
      <c r="L531" s="536"/>
      <c r="M531" s="1"/>
      <c r="N531" s="189"/>
    </row>
    <row r="532" ht="15.75" customHeight="1">
      <c r="A532" s="536"/>
      <c r="B532" s="567"/>
      <c r="C532" s="567"/>
      <c r="D532" s="536"/>
      <c r="E532" s="536"/>
      <c r="F532" s="536"/>
      <c r="G532" s="539"/>
      <c r="H532" s="539"/>
      <c r="I532" s="540"/>
      <c r="J532" s="540"/>
      <c r="K532" s="536"/>
      <c r="L532" s="536"/>
      <c r="M532" s="1"/>
      <c r="N532" s="189"/>
    </row>
    <row r="533" ht="15.75" customHeight="1">
      <c r="A533" s="536"/>
      <c r="B533" s="567"/>
      <c r="C533" s="567"/>
      <c r="D533" s="536"/>
      <c r="E533" s="536"/>
      <c r="F533" s="536"/>
      <c r="G533" s="539"/>
      <c r="H533" s="539"/>
      <c r="I533" s="540"/>
      <c r="J533" s="540"/>
      <c r="K533" s="536"/>
      <c r="L533" s="536"/>
      <c r="M533" s="1"/>
      <c r="N533" s="189"/>
    </row>
    <row r="534" ht="15.75" customHeight="1">
      <c r="A534" s="536"/>
      <c r="B534" s="567"/>
      <c r="C534" s="567"/>
      <c r="D534" s="536"/>
      <c r="E534" s="536"/>
      <c r="F534" s="536"/>
      <c r="G534" s="539"/>
      <c r="H534" s="539"/>
      <c r="I534" s="540"/>
      <c r="J534" s="540"/>
      <c r="K534" s="536"/>
      <c r="L534" s="536"/>
      <c r="M534" s="1"/>
      <c r="N534" s="189"/>
    </row>
    <row r="535" ht="15.75" customHeight="1">
      <c r="A535" s="536"/>
      <c r="B535" s="567"/>
      <c r="C535" s="567"/>
      <c r="D535" s="536"/>
      <c r="E535" s="536"/>
      <c r="F535" s="536"/>
      <c r="G535" s="539"/>
      <c r="H535" s="539"/>
      <c r="I535" s="540"/>
      <c r="J535" s="540"/>
      <c r="K535" s="536"/>
      <c r="L535" s="536"/>
      <c r="M535" s="1"/>
      <c r="N535" s="189"/>
    </row>
    <row r="536" ht="15.75" customHeight="1">
      <c r="A536" s="536"/>
      <c r="B536" s="567"/>
      <c r="C536" s="567"/>
      <c r="D536" s="536"/>
      <c r="E536" s="536"/>
      <c r="F536" s="536"/>
      <c r="G536" s="539"/>
      <c r="H536" s="539"/>
      <c r="I536" s="540"/>
      <c r="J536" s="540"/>
      <c r="K536" s="536"/>
      <c r="L536" s="536"/>
      <c r="M536" s="1"/>
      <c r="N536" s="189"/>
    </row>
    <row r="537" ht="15.75" customHeight="1">
      <c r="A537" s="536"/>
      <c r="B537" s="567"/>
      <c r="C537" s="567"/>
      <c r="D537" s="536"/>
      <c r="E537" s="536"/>
      <c r="F537" s="536"/>
      <c r="G537" s="539"/>
      <c r="H537" s="539"/>
      <c r="I537" s="540"/>
      <c r="J537" s="540"/>
      <c r="K537" s="536"/>
      <c r="L537" s="536"/>
      <c r="M537" s="1"/>
      <c r="N537" s="189"/>
    </row>
    <row r="538" ht="15.75" customHeight="1">
      <c r="A538" s="536"/>
      <c r="B538" s="567"/>
      <c r="C538" s="567"/>
      <c r="D538" s="536"/>
      <c r="E538" s="536"/>
      <c r="F538" s="536"/>
      <c r="G538" s="539"/>
      <c r="H538" s="539"/>
      <c r="I538" s="540"/>
      <c r="J538" s="540"/>
      <c r="K538" s="536"/>
      <c r="L538" s="536"/>
      <c r="M538" s="1"/>
      <c r="N538" s="189"/>
    </row>
    <row r="539" ht="15.75" customHeight="1">
      <c r="A539" s="536"/>
      <c r="B539" s="567"/>
      <c r="C539" s="567"/>
      <c r="D539" s="536"/>
      <c r="E539" s="536"/>
      <c r="F539" s="536"/>
      <c r="G539" s="539"/>
      <c r="H539" s="539"/>
      <c r="I539" s="540"/>
      <c r="J539" s="540"/>
      <c r="K539" s="536"/>
      <c r="L539" s="536"/>
      <c r="M539" s="1"/>
      <c r="N539" s="189"/>
    </row>
    <row r="540" ht="15.75" customHeight="1">
      <c r="A540" s="536"/>
      <c r="B540" s="567"/>
      <c r="C540" s="567"/>
      <c r="D540" s="536"/>
      <c r="E540" s="536"/>
      <c r="F540" s="536"/>
      <c r="G540" s="539"/>
      <c r="H540" s="539"/>
      <c r="I540" s="540"/>
      <c r="J540" s="540"/>
      <c r="K540" s="536"/>
      <c r="L540" s="536"/>
      <c r="M540" s="1"/>
      <c r="N540" s="189"/>
    </row>
    <row r="541" ht="15.75" customHeight="1">
      <c r="A541" s="536"/>
      <c r="B541" s="567"/>
      <c r="C541" s="567"/>
      <c r="D541" s="536"/>
      <c r="E541" s="536"/>
      <c r="F541" s="536"/>
      <c r="G541" s="539"/>
      <c r="H541" s="539"/>
      <c r="I541" s="540"/>
      <c r="J541" s="540"/>
      <c r="K541" s="536"/>
      <c r="L541" s="536"/>
      <c r="M541" s="1"/>
      <c r="N541" s="189"/>
    </row>
    <row r="542" ht="15.75" customHeight="1">
      <c r="A542" s="536"/>
      <c r="B542" s="567"/>
      <c r="C542" s="567"/>
      <c r="D542" s="536"/>
      <c r="E542" s="536"/>
      <c r="F542" s="536"/>
      <c r="G542" s="539"/>
      <c r="H542" s="539"/>
      <c r="I542" s="540"/>
      <c r="J542" s="540"/>
      <c r="K542" s="536"/>
      <c r="L542" s="536"/>
      <c r="M542" s="1"/>
      <c r="N542" s="189"/>
    </row>
    <row r="543" ht="15.75" customHeight="1">
      <c r="A543" s="536"/>
      <c r="B543" s="567"/>
      <c r="C543" s="567"/>
      <c r="D543" s="536"/>
      <c r="E543" s="536"/>
      <c r="F543" s="536"/>
      <c r="G543" s="539"/>
      <c r="H543" s="539"/>
      <c r="I543" s="540"/>
      <c r="J543" s="540"/>
      <c r="K543" s="536"/>
      <c r="L543" s="536"/>
      <c r="M543" s="1"/>
      <c r="N543" s="189"/>
    </row>
    <row r="544" ht="15.75" customHeight="1">
      <c r="A544" s="536"/>
      <c r="B544" s="567"/>
      <c r="C544" s="567"/>
      <c r="D544" s="536"/>
      <c r="E544" s="536"/>
      <c r="F544" s="536"/>
      <c r="G544" s="539"/>
      <c r="H544" s="539"/>
      <c r="I544" s="540"/>
      <c r="J544" s="540"/>
      <c r="K544" s="536"/>
      <c r="L544" s="536"/>
      <c r="M544" s="1"/>
      <c r="N544" s="189"/>
    </row>
    <row r="545" ht="15.75" customHeight="1">
      <c r="A545" s="536"/>
      <c r="B545" s="567"/>
      <c r="C545" s="567"/>
      <c r="D545" s="536"/>
      <c r="E545" s="536"/>
      <c r="F545" s="536"/>
      <c r="G545" s="539"/>
      <c r="H545" s="539"/>
      <c r="I545" s="540"/>
      <c r="J545" s="540"/>
      <c r="K545" s="536"/>
      <c r="L545" s="536"/>
      <c r="M545" s="1"/>
      <c r="N545" s="189"/>
    </row>
    <row r="546" ht="15.75" customHeight="1">
      <c r="A546" s="536"/>
      <c r="B546" s="567"/>
      <c r="C546" s="567"/>
      <c r="D546" s="536"/>
      <c r="E546" s="536"/>
      <c r="F546" s="536"/>
      <c r="G546" s="539"/>
      <c r="H546" s="539"/>
      <c r="I546" s="540"/>
      <c r="J546" s="540"/>
      <c r="K546" s="536"/>
      <c r="L546" s="536"/>
      <c r="M546" s="1"/>
      <c r="N546" s="189"/>
    </row>
    <row r="547" ht="15.75" customHeight="1">
      <c r="A547" s="536"/>
      <c r="B547" s="567"/>
      <c r="C547" s="567"/>
      <c r="D547" s="536"/>
      <c r="E547" s="536"/>
      <c r="F547" s="536"/>
      <c r="G547" s="539"/>
      <c r="H547" s="539"/>
      <c r="I547" s="540"/>
      <c r="J547" s="540"/>
      <c r="K547" s="536"/>
      <c r="L547" s="536"/>
      <c r="M547" s="1"/>
      <c r="N547" s="189"/>
    </row>
    <row r="548" ht="15.75" customHeight="1">
      <c r="A548" s="536"/>
      <c r="B548" s="567"/>
      <c r="C548" s="567"/>
      <c r="D548" s="536"/>
      <c r="E548" s="536"/>
      <c r="F548" s="536"/>
      <c r="G548" s="539"/>
      <c r="H548" s="539"/>
      <c r="I548" s="540"/>
      <c r="J548" s="540"/>
      <c r="K548" s="536"/>
      <c r="L548" s="536"/>
      <c r="M548" s="1"/>
      <c r="N548" s="189"/>
    </row>
    <row r="549" ht="15.75" customHeight="1">
      <c r="A549" s="536"/>
      <c r="B549" s="567"/>
      <c r="C549" s="567"/>
      <c r="D549" s="536"/>
      <c r="E549" s="536"/>
      <c r="F549" s="536"/>
      <c r="G549" s="539"/>
      <c r="H549" s="539"/>
      <c r="I549" s="540"/>
      <c r="J549" s="540"/>
      <c r="K549" s="536"/>
      <c r="L549" s="536"/>
      <c r="M549" s="1"/>
      <c r="N549" s="189"/>
    </row>
    <row r="550" ht="15.75" customHeight="1">
      <c r="A550" s="536"/>
      <c r="B550" s="567"/>
      <c r="C550" s="567"/>
      <c r="D550" s="536"/>
      <c r="E550" s="536"/>
      <c r="F550" s="536"/>
      <c r="G550" s="539"/>
      <c r="H550" s="539"/>
      <c r="I550" s="540"/>
      <c r="J550" s="540"/>
      <c r="K550" s="536"/>
      <c r="L550" s="536"/>
      <c r="M550" s="1"/>
      <c r="N550" s="189"/>
    </row>
    <row r="551" ht="15.75" customHeight="1">
      <c r="A551" s="536"/>
      <c r="B551" s="567"/>
      <c r="C551" s="567"/>
      <c r="D551" s="536"/>
      <c r="E551" s="536"/>
      <c r="F551" s="536"/>
      <c r="G551" s="539"/>
      <c r="H551" s="539"/>
      <c r="I551" s="540"/>
      <c r="J551" s="540"/>
      <c r="K551" s="536"/>
      <c r="L551" s="536"/>
      <c r="M551" s="1"/>
      <c r="N551" s="189"/>
    </row>
    <row r="552" ht="15.75" customHeight="1">
      <c r="A552" s="536"/>
      <c r="B552" s="567"/>
      <c r="C552" s="567"/>
      <c r="D552" s="536"/>
      <c r="E552" s="536"/>
      <c r="F552" s="536"/>
      <c r="G552" s="539"/>
      <c r="H552" s="539"/>
      <c r="I552" s="540"/>
      <c r="J552" s="540"/>
      <c r="K552" s="536"/>
      <c r="L552" s="536"/>
      <c r="M552" s="1"/>
      <c r="N552" s="189"/>
    </row>
    <row r="553" ht="15.75" customHeight="1">
      <c r="A553" s="536"/>
      <c r="B553" s="567"/>
      <c r="C553" s="567"/>
      <c r="D553" s="536"/>
      <c r="E553" s="536"/>
      <c r="F553" s="536"/>
      <c r="G553" s="539"/>
      <c r="H553" s="539"/>
      <c r="I553" s="540"/>
      <c r="J553" s="540"/>
      <c r="K553" s="536"/>
      <c r="L553" s="536"/>
      <c r="M553" s="1"/>
      <c r="N553" s="189"/>
    </row>
    <row r="554" ht="15.75" customHeight="1">
      <c r="A554" s="536"/>
      <c r="B554" s="567"/>
      <c r="C554" s="567"/>
      <c r="D554" s="536"/>
      <c r="E554" s="536"/>
      <c r="F554" s="536"/>
      <c r="G554" s="539"/>
      <c r="H554" s="539"/>
      <c r="I554" s="540"/>
      <c r="J554" s="540"/>
      <c r="K554" s="536"/>
      <c r="L554" s="536"/>
      <c r="M554" s="1"/>
      <c r="N554" s="189"/>
    </row>
    <row r="555" ht="15.75" customHeight="1">
      <c r="A555" s="536"/>
      <c r="B555" s="567"/>
      <c r="C555" s="567"/>
      <c r="D555" s="536"/>
      <c r="E555" s="536"/>
      <c r="F555" s="536"/>
      <c r="G555" s="539"/>
      <c r="H555" s="539"/>
      <c r="I555" s="540"/>
      <c r="J555" s="540"/>
      <c r="K555" s="536"/>
      <c r="L555" s="536"/>
      <c r="M555" s="1"/>
      <c r="N555" s="189"/>
    </row>
    <row r="556" ht="15.75" customHeight="1">
      <c r="A556" s="536"/>
      <c r="B556" s="567"/>
      <c r="C556" s="567"/>
      <c r="D556" s="536"/>
      <c r="E556" s="536"/>
      <c r="F556" s="536"/>
      <c r="G556" s="539"/>
      <c r="H556" s="539"/>
      <c r="I556" s="540"/>
      <c r="J556" s="540"/>
      <c r="K556" s="536"/>
      <c r="L556" s="536"/>
      <c r="M556" s="1"/>
      <c r="N556" s="189"/>
    </row>
    <row r="557" ht="15.75" customHeight="1">
      <c r="A557" s="536"/>
      <c r="B557" s="567"/>
      <c r="C557" s="567"/>
      <c r="D557" s="536"/>
      <c r="E557" s="536"/>
      <c r="F557" s="536"/>
      <c r="G557" s="539"/>
      <c r="H557" s="539"/>
      <c r="I557" s="540"/>
      <c r="J557" s="540"/>
      <c r="K557" s="536"/>
      <c r="L557" s="536"/>
      <c r="M557" s="1"/>
      <c r="N557" s="189"/>
    </row>
    <row r="558" ht="15.75" customHeight="1">
      <c r="A558" s="536"/>
      <c r="B558" s="567"/>
      <c r="C558" s="567"/>
      <c r="D558" s="536"/>
      <c r="E558" s="536"/>
      <c r="F558" s="536"/>
      <c r="G558" s="539"/>
      <c r="H558" s="539"/>
      <c r="I558" s="540"/>
      <c r="J558" s="540"/>
      <c r="K558" s="536"/>
      <c r="L558" s="536"/>
      <c r="M558" s="1"/>
      <c r="N558" s="189"/>
    </row>
    <row r="559" ht="15.75" customHeight="1">
      <c r="A559" s="536"/>
      <c r="B559" s="567"/>
      <c r="C559" s="567"/>
      <c r="D559" s="536"/>
      <c r="E559" s="536"/>
      <c r="F559" s="536"/>
      <c r="G559" s="539"/>
      <c r="H559" s="539"/>
      <c r="I559" s="540"/>
      <c r="J559" s="540"/>
      <c r="K559" s="536"/>
      <c r="L559" s="536"/>
      <c r="M559" s="1"/>
      <c r="N559" s="189"/>
    </row>
    <row r="560" ht="15.75" customHeight="1">
      <c r="A560" s="536"/>
      <c r="B560" s="567"/>
      <c r="C560" s="567"/>
      <c r="D560" s="536"/>
      <c r="E560" s="536"/>
      <c r="F560" s="536"/>
      <c r="G560" s="539"/>
      <c r="H560" s="539"/>
      <c r="I560" s="540"/>
      <c r="J560" s="540"/>
      <c r="K560" s="536"/>
      <c r="L560" s="536"/>
      <c r="M560" s="1"/>
      <c r="N560" s="189"/>
    </row>
    <row r="561" ht="15.75" customHeight="1">
      <c r="A561" s="536"/>
      <c r="B561" s="567"/>
      <c r="C561" s="567"/>
      <c r="D561" s="536"/>
      <c r="E561" s="536"/>
      <c r="F561" s="536"/>
      <c r="G561" s="539"/>
      <c r="H561" s="539"/>
      <c r="I561" s="540"/>
      <c r="J561" s="540"/>
      <c r="K561" s="536"/>
      <c r="L561" s="536"/>
      <c r="M561" s="1"/>
      <c r="N561" s="189"/>
    </row>
    <row r="562" ht="15.75" customHeight="1">
      <c r="A562" s="536"/>
      <c r="B562" s="567"/>
      <c r="C562" s="567"/>
      <c r="D562" s="536"/>
      <c r="E562" s="536"/>
      <c r="F562" s="536"/>
      <c r="G562" s="539"/>
      <c r="H562" s="539"/>
      <c r="I562" s="540"/>
      <c r="J562" s="540"/>
      <c r="K562" s="536"/>
      <c r="L562" s="536"/>
      <c r="M562" s="1"/>
      <c r="N562" s="189"/>
    </row>
    <row r="563" ht="15.75" customHeight="1">
      <c r="A563" s="536"/>
      <c r="B563" s="567"/>
      <c r="C563" s="567"/>
      <c r="D563" s="536"/>
      <c r="E563" s="536"/>
      <c r="F563" s="536"/>
      <c r="G563" s="539"/>
      <c r="H563" s="539"/>
      <c r="I563" s="540"/>
      <c r="J563" s="540"/>
      <c r="K563" s="536"/>
      <c r="L563" s="536"/>
      <c r="M563" s="1"/>
      <c r="N563" s="189"/>
    </row>
    <row r="564" ht="15.75" customHeight="1">
      <c r="A564" s="536"/>
      <c r="B564" s="567"/>
      <c r="C564" s="567"/>
      <c r="D564" s="536"/>
      <c r="E564" s="536"/>
      <c r="F564" s="536"/>
      <c r="G564" s="539"/>
      <c r="H564" s="539"/>
      <c r="I564" s="540"/>
      <c r="J564" s="540"/>
      <c r="K564" s="536"/>
      <c r="L564" s="536"/>
      <c r="M564" s="1"/>
      <c r="N564" s="189"/>
    </row>
    <row r="565" ht="15.75" customHeight="1">
      <c r="A565" s="536"/>
      <c r="B565" s="567"/>
      <c r="C565" s="567"/>
      <c r="D565" s="536"/>
      <c r="E565" s="536"/>
      <c r="F565" s="536"/>
      <c r="G565" s="539"/>
      <c r="H565" s="539"/>
      <c r="I565" s="540"/>
      <c r="J565" s="540"/>
      <c r="K565" s="536"/>
      <c r="L565" s="536"/>
      <c r="M565" s="1"/>
      <c r="N565" s="189"/>
    </row>
    <row r="566" ht="15.75" customHeight="1">
      <c r="A566" s="536"/>
      <c r="B566" s="567"/>
      <c r="C566" s="567"/>
      <c r="D566" s="536"/>
      <c r="E566" s="536"/>
      <c r="F566" s="536"/>
      <c r="G566" s="539"/>
      <c r="H566" s="539"/>
      <c r="I566" s="540"/>
      <c r="J566" s="540"/>
      <c r="K566" s="536"/>
      <c r="L566" s="536"/>
      <c r="M566" s="1"/>
      <c r="N566" s="189"/>
    </row>
    <row r="567" ht="15.75" customHeight="1">
      <c r="A567" s="536"/>
      <c r="B567" s="567"/>
      <c r="C567" s="567"/>
      <c r="D567" s="536"/>
      <c r="E567" s="536"/>
      <c r="F567" s="536"/>
      <c r="G567" s="539"/>
      <c r="H567" s="539"/>
      <c r="I567" s="540"/>
      <c r="J567" s="540"/>
      <c r="K567" s="536"/>
      <c r="L567" s="536"/>
      <c r="M567" s="1"/>
      <c r="N567" s="189"/>
    </row>
    <row r="568" ht="15.75" customHeight="1">
      <c r="A568" s="536"/>
      <c r="B568" s="567"/>
      <c r="C568" s="567"/>
      <c r="D568" s="536"/>
      <c r="E568" s="536"/>
      <c r="F568" s="536"/>
      <c r="G568" s="539"/>
      <c r="H568" s="539"/>
      <c r="I568" s="540"/>
      <c r="J568" s="540"/>
      <c r="K568" s="536"/>
      <c r="L568" s="536"/>
      <c r="M568" s="1"/>
      <c r="N568" s="189"/>
    </row>
    <row r="569" ht="15.75" customHeight="1">
      <c r="A569" s="536"/>
      <c r="B569" s="567"/>
      <c r="C569" s="567"/>
      <c r="D569" s="536"/>
      <c r="E569" s="536"/>
      <c r="F569" s="536"/>
      <c r="G569" s="539"/>
      <c r="H569" s="539"/>
      <c r="I569" s="540"/>
      <c r="J569" s="540"/>
      <c r="K569" s="536"/>
      <c r="L569" s="536"/>
      <c r="M569" s="1"/>
      <c r="N569" s="189"/>
    </row>
    <row r="570" ht="15.75" customHeight="1">
      <c r="A570" s="536"/>
      <c r="B570" s="567"/>
      <c r="C570" s="567"/>
      <c r="D570" s="536"/>
      <c r="E570" s="536"/>
      <c r="F570" s="536"/>
      <c r="G570" s="539"/>
      <c r="H570" s="539"/>
      <c r="I570" s="540"/>
      <c r="J570" s="540"/>
      <c r="K570" s="536"/>
      <c r="L570" s="536"/>
      <c r="M570" s="1"/>
      <c r="N570" s="189"/>
    </row>
    <row r="571" ht="15.75" customHeight="1">
      <c r="A571" s="536"/>
      <c r="B571" s="567"/>
      <c r="C571" s="567"/>
      <c r="D571" s="536"/>
      <c r="E571" s="536"/>
      <c r="F571" s="536"/>
      <c r="G571" s="539"/>
      <c r="H571" s="539"/>
      <c r="I571" s="540"/>
      <c r="J571" s="540"/>
      <c r="K571" s="536"/>
      <c r="L571" s="536"/>
      <c r="M571" s="1"/>
      <c r="N571" s="189"/>
    </row>
    <row r="572" ht="15.75" customHeight="1">
      <c r="A572" s="536"/>
      <c r="B572" s="567"/>
      <c r="C572" s="567"/>
      <c r="D572" s="536"/>
      <c r="E572" s="536"/>
      <c r="F572" s="536"/>
      <c r="G572" s="539"/>
      <c r="H572" s="539"/>
      <c r="I572" s="540"/>
      <c r="J572" s="540"/>
      <c r="K572" s="536"/>
      <c r="L572" s="536"/>
      <c r="M572" s="1"/>
      <c r="N572" s="189"/>
    </row>
    <row r="573" ht="15.75" customHeight="1">
      <c r="A573" s="536"/>
      <c r="B573" s="567"/>
      <c r="C573" s="567"/>
      <c r="D573" s="536"/>
      <c r="E573" s="536"/>
      <c r="F573" s="536"/>
      <c r="G573" s="539"/>
      <c r="H573" s="539"/>
      <c r="I573" s="540"/>
      <c r="J573" s="540"/>
      <c r="K573" s="536"/>
      <c r="L573" s="536"/>
      <c r="M573" s="1"/>
      <c r="N573" s="189"/>
    </row>
    <row r="574" ht="15.75" customHeight="1">
      <c r="A574" s="536"/>
      <c r="B574" s="567"/>
      <c r="C574" s="567"/>
      <c r="D574" s="536"/>
      <c r="E574" s="536"/>
      <c r="F574" s="536"/>
      <c r="G574" s="539"/>
      <c r="H574" s="539"/>
      <c r="I574" s="540"/>
      <c r="J574" s="540"/>
      <c r="K574" s="536"/>
      <c r="L574" s="536"/>
      <c r="M574" s="1"/>
      <c r="N574" s="189"/>
    </row>
    <row r="575" ht="15.75" customHeight="1">
      <c r="A575" s="536"/>
      <c r="B575" s="567"/>
      <c r="C575" s="567"/>
      <c r="D575" s="536"/>
      <c r="E575" s="536"/>
      <c r="F575" s="536"/>
      <c r="G575" s="539"/>
      <c r="H575" s="539"/>
      <c r="I575" s="540"/>
      <c r="J575" s="540"/>
      <c r="K575" s="536"/>
      <c r="L575" s="536"/>
      <c r="M575" s="1"/>
      <c r="N575" s="189"/>
    </row>
    <row r="576" ht="15.75" customHeight="1">
      <c r="A576" s="536"/>
      <c r="B576" s="567"/>
      <c r="C576" s="567"/>
      <c r="D576" s="536"/>
      <c r="E576" s="536"/>
      <c r="F576" s="536"/>
      <c r="G576" s="539"/>
      <c r="H576" s="539"/>
      <c r="I576" s="540"/>
      <c r="J576" s="540"/>
      <c r="K576" s="536"/>
      <c r="L576" s="536"/>
      <c r="M576" s="1"/>
      <c r="N576" s="189"/>
    </row>
    <row r="577" ht="15.75" customHeight="1">
      <c r="A577" s="536"/>
      <c r="B577" s="567"/>
      <c r="C577" s="567"/>
      <c r="D577" s="536"/>
      <c r="E577" s="536"/>
      <c r="F577" s="536"/>
      <c r="G577" s="539"/>
      <c r="H577" s="539"/>
      <c r="I577" s="540"/>
      <c r="J577" s="540"/>
      <c r="K577" s="536"/>
      <c r="L577" s="536"/>
      <c r="M577" s="1"/>
      <c r="N577" s="189"/>
    </row>
    <row r="578" ht="15.75" customHeight="1">
      <c r="A578" s="536"/>
      <c r="B578" s="567"/>
      <c r="C578" s="567"/>
      <c r="D578" s="536"/>
      <c r="E578" s="536"/>
      <c r="F578" s="536"/>
      <c r="G578" s="539"/>
      <c r="H578" s="539"/>
      <c r="I578" s="540"/>
      <c r="J578" s="540"/>
      <c r="K578" s="536"/>
      <c r="L578" s="536"/>
      <c r="M578" s="1"/>
      <c r="N578" s="189"/>
    </row>
    <row r="579" ht="15.75" customHeight="1">
      <c r="A579" s="536"/>
      <c r="B579" s="567"/>
      <c r="C579" s="567"/>
      <c r="D579" s="536"/>
      <c r="E579" s="536"/>
      <c r="F579" s="536"/>
      <c r="G579" s="539"/>
      <c r="H579" s="539"/>
      <c r="I579" s="540"/>
      <c r="J579" s="540"/>
      <c r="K579" s="536"/>
      <c r="L579" s="536"/>
      <c r="M579" s="1"/>
      <c r="N579" s="189"/>
    </row>
    <row r="580" ht="15.75" customHeight="1">
      <c r="A580" s="536"/>
      <c r="B580" s="567"/>
      <c r="C580" s="567"/>
      <c r="D580" s="536"/>
      <c r="E580" s="536"/>
      <c r="F580" s="536"/>
      <c r="G580" s="539"/>
      <c r="H580" s="539"/>
      <c r="I580" s="540"/>
      <c r="J580" s="540"/>
      <c r="K580" s="536"/>
      <c r="L580" s="536"/>
      <c r="M580" s="1"/>
      <c r="N580" s="189"/>
    </row>
    <row r="581" ht="15.75" customHeight="1">
      <c r="A581" s="536"/>
      <c r="B581" s="567"/>
      <c r="C581" s="567"/>
      <c r="D581" s="536"/>
      <c r="E581" s="536"/>
      <c r="F581" s="536"/>
      <c r="G581" s="539"/>
      <c r="H581" s="539"/>
      <c r="I581" s="540"/>
      <c r="J581" s="540"/>
      <c r="K581" s="536"/>
      <c r="L581" s="536"/>
      <c r="M581" s="1"/>
      <c r="N581" s="189"/>
    </row>
    <row r="582" ht="15.75" customHeight="1">
      <c r="A582" s="536"/>
      <c r="B582" s="567"/>
      <c r="C582" s="567"/>
      <c r="D582" s="536"/>
      <c r="E582" s="536"/>
      <c r="F582" s="536"/>
      <c r="G582" s="539"/>
      <c r="H582" s="539"/>
      <c r="I582" s="540"/>
      <c r="J582" s="540"/>
      <c r="K582" s="536"/>
      <c r="L582" s="536"/>
      <c r="M582" s="1"/>
      <c r="N582" s="189"/>
    </row>
    <row r="583" ht="15.75" customHeight="1">
      <c r="A583" s="536"/>
      <c r="B583" s="567"/>
      <c r="C583" s="567"/>
      <c r="D583" s="536"/>
      <c r="E583" s="536"/>
      <c r="F583" s="536"/>
      <c r="G583" s="539"/>
      <c r="H583" s="539"/>
      <c r="I583" s="540"/>
      <c r="J583" s="540"/>
      <c r="K583" s="536"/>
      <c r="L583" s="536"/>
      <c r="M583" s="1"/>
      <c r="N583" s="189"/>
    </row>
    <row r="584" ht="15.75" customHeight="1">
      <c r="A584" s="536"/>
      <c r="B584" s="567"/>
      <c r="C584" s="567"/>
      <c r="D584" s="536"/>
      <c r="E584" s="536"/>
      <c r="F584" s="536"/>
      <c r="G584" s="539"/>
      <c r="H584" s="539"/>
      <c r="I584" s="540"/>
      <c r="J584" s="540"/>
      <c r="K584" s="536"/>
      <c r="L584" s="536"/>
      <c r="M584" s="1"/>
      <c r="N584" s="189"/>
    </row>
    <row r="585" ht="15.75" customHeight="1">
      <c r="A585" s="536"/>
      <c r="B585" s="567"/>
      <c r="C585" s="567"/>
      <c r="D585" s="536"/>
      <c r="E585" s="536"/>
      <c r="F585" s="536"/>
      <c r="G585" s="539"/>
      <c r="H585" s="539"/>
      <c r="I585" s="540"/>
      <c r="J585" s="540"/>
      <c r="K585" s="536"/>
      <c r="L585" s="536"/>
      <c r="M585" s="1"/>
      <c r="N585" s="189"/>
    </row>
    <row r="586" ht="15.75" customHeight="1">
      <c r="A586" s="536"/>
      <c r="B586" s="567"/>
      <c r="C586" s="567"/>
      <c r="D586" s="536"/>
      <c r="E586" s="536"/>
      <c r="F586" s="536"/>
      <c r="G586" s="539"/>
      <c r="H586" s="539"/>
      <c r="I586" s="540"/>
      <c r="J586" s="540"/>
      <c r="K586" s="536"/>
      <c r="L586" s="536"/>
      <c r="M586" s="1"/>
      <c r="N586" s="189"/>
    </row>
    <row r="587" ht="15.75" customHeight="1">
      <c r="A587" s="536"/>
      <c r="B587" s="567"/>
      <c r="C587" s="567"/>
      <c r="D587" s="536"/>
      <c r="E587" s="536"/>
      <c r="F587" s="536"/>
      <c r="G587" s="539"/>
      <c r="H587" s="539"/>
      <c r="I587" s="540"/>
      <c r="J587" s="540"/>
      <c r="K587" s="536"/>
      <c r="L587" s="536"/>
      <c r="M587" s="1"/>
      <c r="N587" s="189"/>
    </row>
    <row r="588" ht="15.75" customHeight="1">
      <c r="A588" s="536"/>
      <c r="B588" s="567"/>
      <c r="C588" s="567"/>
      <c r="D588" s="536"/>
      <c r="E588" s="536"/>
      <c r="F588" s="536"/>
      <c r="G588" s="539"/>
      <c r="H588" s="539"/>
      <c r="I588" s="540"/>
      <c r="J588" s="540"/>
      <c r="K588" s="536"/>
      <c r="L588" s="536"/>
      <c r="M588" s="1"/>
      <c r="N588" s="189"/>
    </row>
    <row r="589" ht="15.75" customHeight="1">
      <c r="A589" s="536"/>
      <c r="B589" s="567"/>
      <c r="C589" s="567"/>
      <c r="D589" s="536"/>
      <c r="E589" s="536"/>
      <c r="F589" s="536"/>
      <c r="G589" s="539"/>
      <c r="H589" s="539"/>
      <c r="I589" s="540"/>
      <c r="J589" s="540"/>
      <c r="K589" s="536"/>
      <c r="L589" s="536"/>
      <c r="M589" s="1"/>
      <c r="N589" s="189"/>
    </row>
    <row r="590" ht="15.75" customHeight="1">
      <c r="A590" s="536"/>
      <c r="B590" s="567"/>
      <c r="C590" s="567"/>
      <c r="D590" s="536"/>
      <c r="E590" s="536"/>
      <c r="F590" s="536"/>
      <c r="G590" s="539"/>
      <c r="H590" s="539"/>
      <c r="I590" s="540"/>
      <c r="J590" s="540"/>
      <c r="K590" s="536"/>
      <c r="L590" s="536"/>
      <c r="M590" s="1"/>
      <c r="N590" s="189"/>
    </row>
    <row r="591" ht="15.75" customHeight="1">
      <c r="A591" s="536"/>
      <c r="B591" s="567"/>
      <c r="C591" s="567"/>
      <c r="D591" s="536"/>
      <c r="E591" s="536"/>
      <c r="F591" s="536"/>
      <c r="G591" s="539"/>
      <c r="H591" s="539"/>
      <c r="I591" s="540"/>
      <c r="J591" s="540"/>
      <c r="K591" s="536"/>
      <c r="L591" s="536"/>
      <c r="M591" s="1"/>
      <c r="N591" s="189"/>
    </row>
    <row r="592" ht="15.75" customHeight="1">
      <c r="A592" s="536"/>
      <c r="B592" s="567"/>
      <c r="C592" s="567"/>
      <c r="D592" s="536"/>
      <c r="E592" s="536"/>
      <c r="F592" s="536"/>
      <c r="G592" s="539"/>
      <c r="H592" s="539"/>
      <c r="I592" s="540"/>
      <c r="J592" s="540"/>
      <c r="K592" s="536"/>
      <c r="L592" s="536"/>
      <c r="M592" s="1"/>
      <c r="N592" s="189"/>
    </row>
    <row r="593" ht="15.75" customHeight="1">
      <c r="A593" s="536"/>
      <c r="B593" s="567"/>
      <c r="C593" s="567"/>
      <c r="D593" s="536"/>
      <c r="E593" s="536"/>
      <c r="F593" s="536"/>
      <c r="G593" s="539"/>
      <c r="H593" s="539"/>
      <c r="I593" s="540"/>
      <c r="J593" s="540"/>
      <c r="K593" s="536"/>
      <c r="L593" s="536"/>
      <c r="M593" s="1"/>
      <c r="N593" s="189"/>
    </row>
    <row r="594" ht="15.75" customHeight="1">
      <c r="A594" s="536"/>
      <c r="B594" s="567"/>
      <c r="C594" s="567"/>
      <c r="D594" s="536"/>
      <c r="E594" s="536"/>
      <c r="F594" s="536"/>
      <c r="G594" s="539"/>
      <c r="H594" s="539"/>
      <c r="I594" s="540"/>
      <c r="J594" s="540"/>
      <c r="K594" s="536"/>
      <c r="L594" s="536"/>
      <c r="M594" s="1"/>
      <c r="N594" s="189"/>
    </row>
    <row r="595" ht="15.75" customHeight="1">
      <c r="A595" s="536"/>
      <c r="B595" s="567"/>
      <c r="C595" s="567"/>
      <c r="D595" s="536"/>
      <c r="E595" s="536"/>
      <c r="F595" s="536"/>
      <c r="G595" s="539"/>
      <c r="H595" s="539"/>
      <c r="I595" s="540"/>
      <c r="J595" s="540"/>
      <c r="K595" s="536"/>
      <c r="L595" s="536"/>
      <c r="M595" s="1"/>
      <c r="N595" s="189"/>
    </row>
    <row r="596" ht="15.75" customHeight="1">
      <c r="A596" s="536"/>
      <c r="B596" s="567"/>
      <c r="C596" s="567"/>
      <c r="D596" s="536"/>
      <c r="E596" s="536"/>
      <c r="F596" s="536"/>
      <c r="G596" s="539"/>
      <c r="H596" s="539"/>
      <c r="I596" s="540"/>
      <c r="J596" s="540"/>
      <c r="K596" s="536"/>
      <c r="L596" s="536"/>
      <c r="M596" s="1"/>
      <c r="N596" s="189"/>
    </row>
    <row r="597" ht="15.75" customHeight="1">
      <c r="A597" s="536"/>
      <c r="B597" s="567"/>
      <c r="C597" s="567"/>
      <c r="D597" s="536"/>
      <c r="E597" s="536"/>
      <c r="F597" s="536"/>
      <c r="G597" s="539"/>
      <c r="H597" s="539"/>
      <c r="I597" s="540"/>
      <c r="J597" s="540"/>
      <c r="K597" s="536"/>
      <c r="L597" s="536"/>
      <c r="M597" s="1"/>
      <c r="N597" s="189"/>
    </row>
    <row r="598" ht="15.75" customHeight="1">
      <c r="A598" s="536"/>
      <c r="B598" s="567"/>
      <c r="C598" s="567"/>
      <c r="D598" s="536"/>
      <c r="E598" s="536"/>
      <c r="F598" s="536"/>
      <c r="G598" s="539"/>
      <c r="H598" s="539"/>
      <c r="I598" s="540"/>
      <c r="J598" s="540"/>
      <c r="K598" s="536"/>
      <c r="L598" s="536"/>
      <c r="M598" s="1"/>
      <c r="N598" s="189"/>
    </row>
    <row r="599" ht="15.75" customHeight="1">
      <c r="A599" s="536"/>
      <c r="B599" s="567"/>
      <c r="C599" s="567"/>
      <c r="D599" s="536"/>
      <c r="E599" s="536"/>
      <c r="F599" s="536"/>
      <c r="G599" s="539"/>
      <c r="H599" s="539"/>
      <c r="I599" s="540"/>
      <c r="J599" s="540"/>
      <c r="K599" s="536"/>
      <c r="L599" s="536"/>
      <c r="M599" s="1"/>
      <c r="N599" s="189"/>
    </row>
    <row r="600" ht="15.75" customHeight="1">
      <c r="A600" s="536"/>
      <c r="B600" s="567"/>
      <c r="C600" s="567"/>
      <c r="D600" s="536"/>
      <c r="E600" s="536"/>
      <c r="F600" s="536"/>
      <c r="G600" s="539"/>
      <c r="H600" s="539"/>
      <c r="I600" s="540"/>
      <c r="J600" s="540"/>
      <c r="K600" s="536"/>
      <c r="L600" s="536"/>
      <c r="M600" s="1"/>
      <c r="N600" s="189"/>
    </row>
    <row r="601" ht="15.75" customHeight="1">
      <c r="A601" s="536"/>
      <c r="B601" s="567"/>
      <c r="C601" s="567"/>
      <c r="D601" s="536"/>
      <c r="E601" s="536"/>
      <c r="F601" s="536"/>
      <c r="G601" s="539"/>
      <c r="H601" s="539"/>
      <c r="I601" s="540"/>
      <c r="J601" s="540"/>
      <c r="K601" s="536"/>
      <c r="L601" s="536"/>
      <c r="M601" s="1"/>
      <c r="N601" s="189"/>
    </row>
    <row r="602" ht="15.75" customHeight="1">
      <c r="A602" s="536"/>
      <c r="B602" s="567"/>
      <c r="C602" s="567"/>
      <c r="D602" s="536"/>
      <c r="E602" s="536"/>
      <c r="F602" s="536"/>
      <c r="G602" s="539"/>
      <c r="H602" s="539"/>
      <c r="I602" s="540"/>
      <c r="J602" s="540"/>
      <c r="K602" s="536"/>
      <c r="L602" s="536"/>
      <c r="M602" s="1"/>
      <c r="N602" s="189"/>
    </row>
    <row r="603" ht="15.75" customHeight="1">
      <c r="A603" s="536"/>
      <c r="B603" s="567"/>
      <c r="C603" s="567"/>
      <c r="D603" s="536"/>
      <c r="E603" s="536"/>
      <c r="F603" s="536"/>
      <c r="G603" s="539"/>
      <c r="H603" s="539"/>
      <c r="I603" s="540"/>
      <c r="J603" s="540"/>
      <c r="K603" s="536"/>
      <c r="L603" s="536"/>
      <c r="M603" s="1"/>
      <c r="N603" s="189"/>
    </row>
    <row r="604" ht="15.75" customHeight="1">
      <c r="A604" s="536"/>
      <c r="B604" s="567"/>
      <c r="C604" s="567"/>
      <c r="D604" s="536"/>
      <c r="E604" s="536"/>
      <c r="F604" s="536"/>
      <c r="G604" s="539"/>
      <c r="H604" s="539"/>
      <c r="I604" s="540"/>
      <c r="J604" s="540"/>
      <c r="K604" s="536"/>
      <c r="L604" s="536"/>
      <c r="M604" s="1"/>
      <c r="N604" s="189"/>
    </row>
    <row r="605" ht="15.75" customHeight="1">
      <c r="A605" s="536"/>
      <c r="B605" s="567"/>
      <c r="C605" s="567"/>
      <c r="D605" s="536"/>
      <c r="E605" s="536"/>
      <c r="F605" s="536"/>
      <c r="G605" s="539"/>
      <c r="H605" s="539"/>
      <c r="I605" s="540"/>
      <c r="J605" s="540"/>
      <c r="K605" s="536"/>
      <c r="L605" s="536"/>
      <c r="M605" s="1"/>
      <c r="N605" s="189"/>
    </row>
    <row r="606" ht="15.75" customHeight="1">
      <c r="A606" s="536"/>
      <c r="B606" s="567"/>
      <c r="C606" s="567"/>
      <c r="D606" s="536"/>
      <c r="E606" s="536"/>
      <c r="F606" s="536"/>
      <c r="G606" s="539"/>
      <c r="H606" s="539"/>
      <c r="I606" s="540"/>
      <c r="J606" s="540"/>
      <c r="K606" s="536"/>
      <c r="L606" s="536"/>
      <c r="M606" s="1"/>
      <c r="N606" s="189"/>
    </row>
    <row r="607" ht="15.75" customHeight="1">
      <c r="A607" s="536"/>
      <c r="B607" s="567"/>
      <c r="C607" s="567"/>
      <c r="D607" s="536"/>
      <c r="E607" s="536"/>
      <c r="F607" s="536"/>
      <c r="G607" s="539"/>
      <c r="H607" s="539"/>
      <c r="I607" s="540"/>
      <c r="J607" s="540"/>
      <c r="K607" s="536"/>
      <c r="L607" s="536"/>
      <c r="M607" s="1"/>
      <c r="N607" s="189"/>
    </row>
    <row r="608" ht="15.75" customHeight="1">
      <c r="A608" s="536"/>
      <c r="B608" s="567"/>
      <c r="C608" s="567"/>
      <c r="D608" s="536"/>
      <c r="E608" s="536"/>
      <c r="F608" s="536"/>
      <c r="G608" s="539"/>
      <c r="H608" s="539"/>
      <c r="I608" s="540"/>
      <c r="J608" s="540"/>
      <c r="K608" s="536"/>
      <c r="L608" s="536"/>
      <c r="M608" s="1"/>
      <c r="N608" s="189"/>
    </row>
    <row r="609" ht="15.75" customHeight="1">
      <c r="A609" s="536"/>
      <c r="B609" s="567"/>
      <c r="C609" s="567"/>
      <c r="D609" s="536"/>
      <c r="E609" s="536"/>
      <c r="F609" s="536"/>
      <c r="G609" s="539"/>
      <c r="H609" s="539"/>
      <c r="I609" s="540"/>
      <c r="J609" s="540"/>
      <c r="K609" s="536"/>
      <c r="L609" s="536"/>
      <c r="M609" s="1"/>
      <c r="N609" s="189"/>
    </row>
    <row r="610" ht="15.75" customHeight="1">
      <c r="A610" s="536"/>
      <c r="B610" s="567"/>
      <c r="C610" s="567"/>
      <c r="D610" s="536"/>
      <c r="E610" s="536"/>
      <c r="F610" s="536"/>
      <c r="G610" s="539"/>
      <c r="H610" s="539"/>
      <c r="I610" s="540"/>
      <c r="J610" s="540"/>
      <c r="K610" s="536"/>
      <c r="L610" s="536"/>
      <c r="M610" s="1"/>
      <c r="N610" s="189"/>
    </row>
    <row r="611" ht="15.75" customHeight="1">
      <c r="A611" s="536"/>
      <c r="B611" s="567"/>
      <c r="C611" s="567"/>
      <c r="D611" s="536"/>
      <c r="E611" s="536"/>
      <c r="F611" s="536"/>
      <c r="G611" s="539"/>
      <c r="H611" s="539"/>
      <c r="I611" s="540"/>
      <c r="J611" s="540"/>
      <c r="K611" s="536"/>
      <c r="L611" s="536"/>
      <c r="M611" s="1"/>
      <c r="N611" s="189"/>
    </row>
    <row r="612" ht="15.75" customHeight="1">
      <c r="A612" s="536"/>
      <c r="B612" s="567"/>
      <c r="C612" s="567"/>
      <c r="D612" s="536"/>
      <c r="E612" s="536"/>
      <c r="F612" s="536"/>
      <c r="G612" s="539"/>
      <c r="H612" s="539"/>
      <c r="I612" s="540"/>
      <c r="J612" s="540"/>
      <c r="K612" s="536"/>
      <c r="L612" s="536"/>
      <c r="M612" s="1"/>
      <c r="N612" s="189"/>
    </row>
    <row r="613" ht="15.75" customHeight="1">
      <c r="A613" s="536"/>
      <c r="B613" s="567"/>
      <c r="C613" s="567"/>
      <c r="D613" s="536"/>
      <c r="E613" s="536"/>
      <c r="F613" s="536"/>
      <c r="G613" s="539"/>
      <c r="H613" s="539"/>
      <c r="I613" s="540"/>
      <c r="J613" s="540"/>
      <c r="K613" s="536"/>
      <c r="L613" s="536"/>
      <c r="M613" s="1"/>
      <c r="N613" s="189"/>
    </row>
    <row r="614" ht="15.75" customHeight="1">
      <c r="A614" s="536"/>
      <c r="B614" s="567"/>
      <c r="C614" s="567"/>
      <c r="D614" s="536"/>
      <c r="E614" s="536"/>
      <c r="F614" s="536"/>
      <c r="G614" s="539"/>
      <c r="H614" s="539"/>
      <c r="I614" s="540"/>
      <c r="J614" s="540"/>
      <c r="K614" s="536"/>
      <c r="L614" s="536"/>
      <c r="M614" s="1"/>
      <c r="N614" s="189"/>
    </row>
    <row r="615" ht="15.75" customHeight="1">
      <c r="A615" s="536"/>
      <c r="B615" s="567"/>
      <c r="C615" s="567"/>
      <c r="D615" s="536"/>
      <c r="E615" s="536"/>
      <c r="F615" s="536"/>
      <c r="G615" s="539"/>
      <c r="H615" s="539"/>
      <c r="I615" s="540"/>
      <c r="J615" s="540"/>
      <c r="K615" s="536"/>
      <c r="L615" s="536"/>
      <c r="M615" s="1"/>
      <c r="N615" s="189"/>
    </row>
    <row r="616" ht="15.75" customHeight="1">
      <c r="A616" s="536"/>
      <c r="B616" s="567"/>
      <c r="C616" s="567"/>
      <c r="D616" s="536"/>
      <c r="E616" s="536"/>
      <c r="F616" s="536"/>
      <c r="G616" s="539"/>
      <c r="H616" s="539"/>
      <c r="I616" s="540"/>
      <c r="J616" s="540"/>
      <c r="K616" s="536"/>
      <c r="L616" s="536"/>
      <c r="M616" s="1"/>
      <c r="N616" s="189"/>
    </row>
    <row r="617" ht="15.75" customHeight="1">
      <c r="A617" s="536"/>
      <c r="B617" s="567"/>
      <c r="C617" s="567"/>
      <c r="D617" s="536"/>
      <c r="E617" s="536"/>
      <c r="F617" s="536"/>
      <c r="G617" s="539"/>
      <c r="H617" s="539"/>
      <c r="I617" s="540"/>
      <c r="J617" s="540"/>
      <c r="K617" s="536"/>
      <c r="L617" s="536"/>
      <c r="M617" s="1"/>
      <c r="N617" s="189"/>
    </row>
    <row r="618" ht="15.75" customHeight="1">
      <c r="A618" s="536"/>
      <c r="B618" s="567"/>
      <c r="C618" s="567"/>
      <c r="D618" s="536"/>
      <c r="E618" s="536"/>
      <c r="F618" s="536"/>
      <c r="G618" s="539"/>
      <c r="H618" s="539"/>
      <c r="I618" s="540"/>
      <c r="J618" s="540"/>
      <c r="K618" s="536"/>
      <c r="L618" s="536"/>
      <c r="M618" s="1"/>
      <c r="N618" s="189"/>
    </row>
    <row r="619" ht="15.75" customHeight="1">
      <c r="A619" s="536"/>
      <c r="B619" s="567"/>
      <c r="C619" s="567"/>
      <c r="D619" s="536"/>
      <c r="E619" s="536"/>
      <c r="F619" s="536"/>
      <c r="G619" s="539"/>
      <c r="H619" s="539"/>
      <c r="I619" s="540"/>
      <c r="J619" s="540"/>
      <c r="K619" s="536"/>
      <c r="L619" s="536"/>
      <c r="M619" s="1"/>
      <c r="N619" s="189"/>
    </row>
    <row r="620" ht="15.75" customHeight="1">
      <c r="A620" s="536"/>
      <c r="B620" s="567"/>
      <c r="C620" s="567"/>
      <c r="D620" s="536"/>
      <c r="E620" s="536"/>
      <c r="F620" s="536"/>
      <c r="G620" s="539"/>
      <c r="H620" s="539"/>
      <c r="I620" s="540"/>
      <c r="J620" s="540"/>
      <c r="K620" s="536"/>
      <c r="L620" s="536"/>
      <c r="M620" s="1"/>
      <c r="N620" s="189"/>
    </row>
    <row r="621" ht="15.75" customHeight="1">
      <c r="A621" s="536"/>
      <c r="B621" s="567"/>
      <c r="C621" s="567"/>
      <c r="D621" s="536"/>
      <c r="E621" s="536"/>
      <c r="F621" s="536"/>
      <c r="G621" s="539"/>
      <c r="H621" s="539"/>
      <c r="I621" s="540"/>
      <c r="J621" s="540"/>
      <c r="K621" s="536"/>
      <c r="L621" s="536"/>
      <c r="M621" s="1"/>
      <c r="N621" s="189"/>
    </row>
    <row r="622" ht="15.75" customHeight="1">
      <c r="A622" s="536"/>
      <c r="B622" s="567"/>
      <c r="C622" s="567"/>
      <c r="D622" s="536"/>
      <c r="E622" s="536"/>
      <c r="F622" s="536"/>
      <c r="G622" s="539"/>
      <c r="H622" s="539"/>
      <c r="I622" s="540"/>
      <c r="J622" s="540"/>
      <c r="K622" s="536"/>
      <c r="L622" s="536"/>
      <c r="M622" s="1"/>
      <c r="N622" s="189"/>
    </row>
    <row r="623" ht="15.75" customHeight="1">
      <c r="A623" s="536"/>
      <c r="B623" s="567"/>
      <c r="C623" s="567"/>
      <c r="D623" s="536"/>
      <c r="E623" s="536"/>
      <c r="F623" s="536"/>
      <c r="G623" s="539"/>
      <c r="H623" s="539"/>
      <c r="I623" s="540"/>
      <c r="J623" s="540"/>
      <c r="K623" s="536"/>
      <c r="L623" s="536"/>
      <c r="M623" s="1"/>
      <c r="N623" s="189"/>
    </row>
    <row r="624" ht="15.75" customHeight="1">
      <c r="A624" s="536"/>
      <c r="B624" s="567"/>
      <c r="C624" s="567"/>
      <c r="D624" s="536"/>
      <c r="E624" s="536"/>
      <c r="F624" s="536"/>
      <c r="G624" s="539"/>
      <c r="H624" s="539"/>
      <c r="I624" s="540"/>
      <c r="J624" s="540"/>
      <c r="K624" s="536"/>
      <c r="L624" s="536"/>
      <c r="M624" s="1"/>
      <c r="N624" s="189"/>
    </row>
    <row r="625" ht="15.75" customHeight="1">
      <c r="A625" s="536"/>
      <c r="B625" s="567"/>
      <c r="C625" s="567"/>
      <c r="D625" s="536"/>
      <c r="E625" s="536"/>
      <c r="F625" s="536"/>
      <c r="G625" s="539"/>
      <c r="H625" s="539"/>
      <c r="I625" s="540"/>
      <c r="J625" s="540"/>
      <c r="K625" s="536"/>
      <c r="L625" s="536"/>
      <c r="M625" s="1"/>
      <c r="N625" s="189"/>
    </row>
    <row r="626" ht="15.75" customHeight="1">
      <c r="A626" s="536"/>
      <c r="B626" s="567"/>
      <c r="C626" s="567"/>
      <c r="D626" s="536"/>
      <c r="E626" s="536"/>
      <c r="F626" s="536"/>
      <c r="G626" s="539"/>
      <c r="H626" s="539"/>
      <c r="I626" s="540"/>
      <c r="J626" s="540"/>
      <c r="K626" s="536"/>
      <c r="L626" s="536"/>
      <c r="M626" s="1"/>
      <c r="N626" s="189"/>
    </row>
    <row r="627" ht="15.75" customHeight="1">
      <c r="A627" s="536"/>
      <c r="B627" s="567"/>
      <c r="C627" s="567"/>
      <c r="D627" s="536"/>
      <c r="E627" s="536"/>
      <c r="F627" s="536"/>
      <c r="G627" s="539"/>
      <c r="H627" s="539"/>
      <c r="I627" s="540"/>
      <c r="J627" s="540"/>
      <c r="K627" s="536"/>
      <c r="L627" s="536"/>
      <c r="M627" s="1"/>
      <c r="N627" s="189"/>
    </row>
    <row r="628" ht="15.75" customHeight="1">
      <c r="A628" s="536"/>
      <c r="B628" s="567"/>
      <c r="C628" s="567"/>
      <c r="D628" s="536"/>
      <c r="E628" s="536"/>
      <c r="F628" s="536"/>
      <c r="G628" s="539"/>
      <c r="H628" s="539"/>
      <c r="I628" s="540"/>
      <c r="J628" s="540"/>
      <c r="K628" s="536"/>
      <c r="L628" s="536"/>
      <c r="M628" s="1"/>
      <c r="N628" s="189"/>
    </row>
    <row r="629" ht="15.75" customHeight="1">
      <c r="A629" s="536"/>
      <c r="B629" s="567"/>
      <c r="C629" s="567"/>
      <c r="D629" s="536"/>
      <c r="E629" s="536"/>
      <c r="F629" s="536"/>
      <c r="G629" s="539"/>
      <c r="H629" s="539"/>
      <c r="I629" s="540"/>
      <c r="J629" s="540"/>
      <c r="K629" s="536"/>
      <c r="L629" s="536"/>
      <c r="M629" s="1"/>
      <c r="N629" s="189"/>
    </row>
    <row r="630" ht="15.75" customHeight="1">
      <c r="A630" s="536"/>
      <c r="B630" s="567"/>
      <c r="C630" s="567"/>
      <c r="D630" s="536"/>
      <c r="E630" s="536"/>
      <c r="F630" s="536"/>
      <c r="G630" s="539"/>
      <c r="H630" s="539"/>
      <c r="I630" s="540"/>
      <c r="J630" s="540"/>
      <c r="K630" s="536"/>
      <c r="L630" s="536"/>
      <c r="M630" s="1"/>
      <c r="N630" s="189"/>
    </row>
    <row r="631" ht="15.75" customHeight="1">
      <c r="A631" s="536"/>
      <c r="B631" s="567"/>
      <c r="C631" s="567"/>
      <c r="D631" s="536"/>
      <c r="E631" s="536"/>
      <c r="F631" s="536"/>
      <c r="G631" s="539"/>
      <c r="H631" s="539"/>
      <c r="I631" s="540"/>
      <c r="J631" s="540"/>
      <c r="K631" s="536"/>
      <c r="L631" s="536"/>
      <c r="M631" s="1"/>
      <c r="N631" s="189"/>
    </row>
    <row r="632" ht="15.75" customHeight="1">
      <c r="A632" s="536"/>
      <c r="B632" s="567"/>
      <c r="C632" s="567"/>
      <c r="D632" s="536"/>
      <c r="E632" s="536"/>
      <c r="F632" s="536"/>
      <c r="G632" s="539"/>
      <c r="H632" s="539"/>
      <c r="I632" s="540"/>
      <c r="J632" s="540"/>
      <c r="K632" s="536"/>
      <c r="L632" s="536"/>
      <c r="M632" s="1"/>
      <c r="N632" s="189"/>
    </row>
    <row r="633" ht="15.75" customHeight="1">
      <c r="A633" s="536"/>
      <c r="B633" s="567"/>
      <c r="C633" s="567"/>
      <c r="D633" s="536"/>
      <c r="E633" s="536"/>
      <c r="F633" s="536"/>
      <c r="G633" s="539"/>
      <c r="H633" s="539"/>
      <c r="I633" s="540"/>
      <c r="J633" s="540"/>
      <c r="K633" s="536"/>
      <c r="L633" s="536"/>
      <c r="M633" s="1"/>
      <c r="N633" s="189"/>
    </row>
    <row r="634" ht="15.75" customHeight="1">
      <c r="A634" s="536"/>
      <c r="B634" s="567"/>
      <c r="C634" s="567"/>
      <c r="D634" s="536"/>
      <c r="E634" s="536"/>
      <c r="F634" s="536"/>
      <c r="G634" s="539"/>
      <c r="H634" s="539"/>
      <c r="I634" s="540"/>
      <c r="J634" s="540"/>
      <c r="K634" s="536"/>
      <c r="L634" s="536"/>
      <c r="M634" s="1"/>
      <c r="N634" s="189"/>
    </row>
    <row r="635" ht="15.75" customHeight="1">
      <c r="A635" s="536"/>
      <c r="B635" s="567"/>
      <c r="C635" s="567"/>
      <c r="D635" s="536"/>
      <c r="E635" s="536"/>
      <c r="F635" s="536"/>
      <c r="G635" s="539"/>
      <c r="H635" s="539"/>
      <c r="I635" s="540"/>
      <c r="J635" s="540"/>
      <c r="K635" s="536"/>
      <c r="L635" s="536"/>
      <c r="M635" s="1"/>
      <c r="N635" s="189"/>
    </row>
    <row r="636" ht="15.75" customHeight="1">
      <c r="A636" s="536"/>
      <c r="B636" s="567"/>
      <c r="C636" s="567"/>
      <c r="D636" s="536"/>
      <c r="E636" s="536"/>
      <c r="F636" s="536"/>
      <c r="G636" s="539"/>
      <c r="H636" s="539"/>
      <c r="I636" s="540"/>
      <c r="J636" s="540"/>
      <c r="K636" s="536"/>
      <c r="L636" s="536"/>
      <c r="M636" s="1"/>
      <c r="N636" s="189"/>
    </row>
    <row r="637" ht="15.75" customHeight="1">
      <c r="A637" s="536"/>
      <c r="B637" s="567"/>
      <c r="C637" s="567"/>
      <c r="D637" s="536"/>
      <c r="E637" s="536"/>
      <c r="F637" s="536"/>
      <c r="G637" s="539"/>
      <c r="H637" s="539"/>
      <c r="I637" s="540"/>
      <c r="J637" s="540"/>
      <c r="K637" s="536"/>
      <c r="L637" s="536"/>
      <c r="M637" s="1"/>
      <c r="N637" s="189"/>
    </row>
    <row r="638" ht="15.75" customHeight="1">
      <c r="A638" s="536"/>
      <c r="B638" s="567"/>
      <c r="C638" s="567"/>
      <c r="D638" s="536"/>
      <c r="E638" s="536"/>
      <c r="F638" s="536"/>
      <c r="G638" s="539"/>
      <c r="H638" s="539"/>
      <c r="I638" s="540"/>
      <c r="J638" s="540"/>
      <c r="K638" s="536"/>
      <c r="L638" s="536"/>
      <c r="M638" s="1"/>
      <c r="N638" s="189"/>
    </row>
    <row r="639" ht="15.75" customHeight="1">
      <c r="A639" s="536"/>
      <c r="B639" s="567"/>
      <c r="C639" s="567"/>
      <c r="D639" s="536"/>
      <c r="E639" s="536"/>
      <c r="F639" s="536"/>
      <c r="G639" s="539"/>
      <c r="H639" s="539"/>
      <c r="I639" s="540"/>
      <c r="J639" s="540"/>
      <c r="K639" s="536"/>
      <c r="L639" s="536"/>
      <c r="M639" s="1"/>
      <c r="N639" s="189"/>
    </row>
    <row r="640" ht="15.75" customHeight="1">
      <c r="A640" s="536"/>
      <c r="B640" s="567"/>
      <c r="C640" s="567"/>
      <c r="D640" s="536"/>
      <c r="E640" s="536"/>
      <c r="F640" s="536"/>
      <c r="G640" s="539"/>
      <c r="H640" s="539"/>
      <c r="I640" s="540"/>
      <c r="J640" s="540"/>
      <c r="K640" s="536"/>
      <c r="L640" s="536"/>
      <c r="M640" s="1"/>
      <c r="N640" s="189"/>
    </row>
    <row r="641" ht="15.75" customHeight="1">
      <c r="A641" s="536"/>
      <c r="B641" s="567"/>
      <c r="C641" s="567"/>
      <c r="D641" s="536"/>
      <c r="E641" s="536"/>
      <c r="F641" s="536"/>
      <c r="G641" s="539"/>
      <c r="H641" s="539"/>
      <c r="I641" s="540"/>
      <c r="J641" s="540"/>
      <c r="K641" s="536"/>
      <c r="L641" s="536"/>
      <c r="M641" s="1"/>
      <c r="N641" s="189"/>
    </row>
    <row r="642" ht="15.75" customHeight="1">
      <c r="A642" s="536"/>
      <c r="B642" s="567"/>
      <c r="C642" s="567"/>
      <c r="D642" s="536"/>
      <c r="E642" s="536"/>
      <c r="F642" s="536"/>
      <c r="G642" s="539"/>
      <c r="H642" s="539"/>
      <c r="I642" s="540"/>
      <c r="J642" s="540"/>
      <c r="K642" s="536"/>
      <c r="L642" s="536"/>
      <c r="M642" s="1"/>
      <c r="N642" s="189"/>
    </row>
    <row r="643" ht="15.75" customHeight="1">
      <c r="A643" s="536"/>
      <c r="B643" s="567"/>
      <c r="C643" s="567"/>
      <c r="D643" s="536"/>
      <c r="E643" s="536"/>
      <c r="F643" s="536"/>
      <c r="G643" s="539"/>
      <c r="H643" s="539"/>
      <c r="I643" s="540"/>
      <c r="J643" s="540"/>
      <c r="K643" s="536"/>
      <c r="L643" s="536"/>
      <c r="M643" s="1"/>
      <c r="N643" s="189"/>
    </row>
    <row r="644" ht="15.75" customHeight="1">
      <c r="A644" s="536"/>
      <c r="B644" s="567"/>
      <c r="C644" s="567"/>
      <c r="D644" s="536"/>
      <c r="E644" s="536"/>
      <c r="F644" s="536"/>
      <c r="G644" s="539"/>
      <c r="H644" s="539"/>
      <c r="I644" s="540"/>
      <c r="J644" s="540"/>
      <c r="K644" s="536"/>
      <c r="L644" s="536"/>
      <c r="M644" s="1"/>
      <c r="N644" s="189"/>
    </row>
    <row r="645" ht="15.75" customHeight="1">
      <c r="A645" s="536"/>
      <c r="B645" s="567"/>
      <c r="C645" s="567"/>
      <c r="D645" s="536"/>
      <c r="E645" s="536"/>
      <c r="F645" s="536"/>
      <c r="G645" s="539"/>
      <c r="H645" s="539"/>
      <c r="I645" s="540"/>
      <c r="J645" s="540"/>
      <c r="K645" s="536"/>
      <c r="L645" s="536"/>
      <c r="M645" s="1"/>
      <c r="N645" s="189"/>
    </row>
    <row r="646" ht="15.75" customHeight="1">
      <c r="A646" s="536"/>
      <c r="B646" s="567"/>
      <c r="C646" s="567"/>
      <c r="D646" s="536"/>
      <c r="E646" s="536"/>
      <c r="F646" s="536"/>
      <c r="G646" s="539"/>
      <c r="H646" s="539"/>
      <c r="I646" s="540"/>
      <c r="J646" s="540"/>
      <c r="K646" s="536"/>
      <c r="L646" s="536"/>
      <c r="M646" s="1"/>
      <c r="N646" s="189"/>
    </row>
    <row r="647" ht="15.75" customHeight="1">
      <c r="A647" s="536"/>
      <c r="B647" s="567"/>
      <c r="C647" s="567"/>
      <c r="D647" s="536"/>
      <c r="E647" s="536"/>
      <c r="F647" s="536"/>
      <c r="G647" s="539"/>
      <c r="H647" s="539"/>
      <c r="I647" s="540"/>
      <c r="J647" s="540"/>
      <c r="K647" s="536"/>
      <c r="L647" s="536"/>
      <c r="M647" s="1"/>
      <c r="N647" s="189"/>
    </row>
    <row r="648" ht="15.75" customHeight="1">
      <c r="A648" s="536"/>
      <c r="B648" s="567"/>
      <c r="C648" s="567"/>
      <c r="D648" s="536"/>
      <c r="E648" s="536"/>
      <c r="F648" s="536"/>
      <c r="G648" s="539"/>
      <c r="H648" s="539"/>
      <c r="I648" s="540"/>
      <c r="J648" s="540"/>
      <c r="K648" s="536"/>
      <c r="L648" s="536"/>
      <c r="M648" s="1"/>
      <c r="N648" s="189"/>
    </row>
    <row r="649" ht="15.75" customHeight="1">
      <c r="A649" s="536"/>
      <c r="B649" s="567"/>
      <c r="C649" s="567"/>
      <c r="D649" s="536"/>
      <c r="E649" s="536"/>
      <c r="F649" s="536"/>
      <c r="G649" s="539"/>
      <c r="H649" s="539"/>
      <c r="I649" s="540"/>
      <c r="J649" s="540"/>
      <c r="K649" s="536"/>
      <c r="L649" s="536"/>
      <c r="M649" s="1"/>
      <c r="N649" s="189"/>
    </row>
    <row r="650" ht="15.75" customHeight="1">
      <c r="A650" s="536"/>
      <c r="B650" s="567"/>
      <c r="C650" s="567"/>
      <c r="D650" s="536"/>
      <c r="E650" s="536"/>
      <c r="F650" s="536"/>
      <c r="G650" s="539"/>
      <c r="H650" s="539"/>
      <c r="I650" s="540"/>
      <c r="J650" s="540"/>
      <c r="K650" s="536"/>
      <c r="L650" s="536"/>
      <c r="M650" s="1"/>
      <c r="N650" s="189"/>
    </row>
    <row r="651" ht="15.75" customHeight="1">
      <c r="A651" s="536"/>
      <c r="B651" s="567"/>
      <c r="C651" s="567"/>
      <c r="D651" s="536"/>
      <c r="E651" s="536"/>
      <c r="F651" s="536"/>
      <c r="G651" s="539"/>
      <c r="H651" s="539"/>
      <c r="I651" s="540"/>
      <c r="J651" s="540"/>
      <c r="K651" s="536"/>
      <c r="L651" s="536"/>
      <c r="M651" s="1"/>
      <c r="N651" s="189"/>
    </row>
    <row r="652" ht="15.75" customHeight="1">
      <c r="A652" s="536"/>
      <c r="B652" s="567"/>
      <c r="C652" s="567"/>
      <c r="D652" s="536"/>
      <c r="E652" s="536"/>
      <c r="F652" s="536"/>
      <c r="G652" s="539"/>
      <c r="H652" s="539"/>
      <c r="I652" s="540"/>
      <c r="J652" s="540"/>
      <c r="K652" s="536"/>
      <c r="L652" s="536"/>
      <c r="M652" s="1"/>
      <c r="N652" s="189"/>
    </row>
    <row r="653" ht="15.75" customHeight="1">
      <c r="A653" s="536"/>
      <c r="B653" s="567"/>
      <c r="C653" s="567"/>
      <c r="D653" s="536"/>
      <c r="E653" s="536"/>
      <c r="F653" s="536"/>
      <c r="G653" s="539"/>
      <c r="H653" s="539"/>
      <c r="I653" s="540"/>
      <c r="J653" s="540"/>
      <c r="K653" s="536"/>
      <c r="L653" s="536"/>
      <c r="M653" s="1"/>
      <c r="N653" s="189"/>
    </row>
    <row r="654" ht="15.75" customHeight="1">
      <c r="A654" s="536"/>
      <c r="B654" s="567"/>
      <c r="C654" s="567"/>
      <c r="D654" s="536"/>
      <c r="E654" s="536"/>
      <c r="F654" s="536"/>
      <c r="G654" s="539"/>
      <c r="H654" s="539"/>
      <c r="I654" s="540"/>
      <c r="J654" s="540"/>
      <c r="K654" s="536"/>
      <c r="L654" s="536"/>
      <c r="M654" s="1"/>
      <c r="N654" s="189"/>
    </row>
    <row r="655" ht="15.75" customHeight="1">
      <c r="A655" s="536"/>
      <c r="B655" s="567"/>
      <c r="C655" s="567"/>
      <c r="D655" s="536"/>
      <c r="E655" s="536"/>
      <c r="F655" s="536"/>
      <c r="G655" s="539"/>
      <c r="H655" s="539"/>
      <c r="I655" s="540"/>
      <c r="J655" s="540"/>
      <c r="K655" s="536"/>
      <c r="L655" s="536"/>
      <c r="M655" s="1"/>
      <c r="N655" s="189"/>
    </row>
    <row r="656" ht="15.75" customHeight="1">
      <c r="A656" s="536"/>
      <c r="B656" s="567"/>
      <c r="C656" s="567"/>
      <c r="D656" s="536"/>
      <c r="E656" s="536"/>
      <c r="F656" s="536"/>
      <c r="G656" s="539"/>
      <c r="H656" s="539"/>
      <c r="I656" s="540"/>
      <c r="J656" s="540"/>
      <c r="K656" s="536"/>
      <c r="L656" s="536"/>
      <c r="M656" s="1"/>
      <c r="N656" s="189"/>
    </row>
    <row r="657" ht="15.75" customHeight="1">
      <c r="A657" s="536"/>
      <c r="B657" s="567"/>
      <c r="C657" s="567"/>
      <c r="D657" s="536"/>
      <c r="E657" s="536"/>
      <c r="F657" s="536"/>
      <c r="G657" s="539"/>
      <c r="H657" s="539"/>
      <c r="I657" s="540"/>
      <c r="J657" s="540"/>
      <c r="K657" s="536"/>
      <c r="L657" s="536"/>
      <c r="M657" s="1"/>
      <c r="N657" s="189"/>
    </row>
    <row r="658" ht="15.75" customHeight="1">
      <c r="A658" s="536"/>
      <c r="B658" s="567"/>
      <c r="C658" s="567"/>
      <c r="D658" s="536"/>
      <c r="E658" s="536"/>
      <c r="F658" s="536"/>
      <c r="G658" s="539"/>
      <c r="H658" s="539"/>
      <c r="I658" s="540"/>
      <c r="J658" s="540"/>
      <c r="K658" s="536"/>
      <c r="L658" s="536"/>
      <c r="M658" s="1"/>
      <c r="N658" s="189"/>
    </row>
    <row r="659" ht="15.75" customHeight="1">
      <c r="A659" s="536"/>
      <c r="B659" s="567"/>
      <c r="C659" s="567"/>
      <c r="D659" s="536"/>
      <c r="E659" s="536"/>
      <c r="F659" s="536"/>
      <c r="G659" s="539"/>
      <c r="H659" s="539"/>
      <c r="I659" s="540"/>
      <c r="J659" s="540"/>
      <c r="K659" s="536"/>
      <c r="L659" s="536"/>
      <c r="M659" s="1"/>
      <c r="N659" s="189"/>
    </row>
    <row r="660" ht="15.75" customHeight="1">
      <c r="A660" s="536"/>
      <c r="B660" s="567"/>
      <c r="C660" s="567"/>
      <c r="D660" s="536"/>
      <c r="E660" s="536"/>
      <c r="F660" s="536"/>
      <c r="G660" s="539"/>
      <c r="H660" s="539"/>
      <c r="I660" s="540"/>
      <c r="J660" s="540"/>
      <c r="K660" s="536"/>
      <c r="L660" s="536"/>
      <c r="M660" s="1"/>
      <c r="N660" s="189"/>
    </row>
    <row r="661" ht="15.75" customHeight="1">
      <c r="A661" s="536"/>
      <c r="B661" s="567"/>
      <c r="C661" s="567"/>
      <c r="D661" s="536"/>
      <c r="E661" s="536"/>
      <c r="F661" s="536"/>
      <c r="G661" s="539"/>
      <c r="H661" s="539"/>
      <c r="I661" s="540"/>
      <c r="J661" s="540"/>
      <c r="K661" s="536"/>
      <c r="L661" s="536"/>
      <c r="M661" s="1"/>
      <c r="N661" s="189"/>
    </row>
    <row r="662" ht="15.75" customHeight="1">
      <c r="A662" s="536"/>
      <c r="B662" s="567"/>
      <c r="C662" s="567"/>
      <c r="D662" s="536"/>
      <c r="E662" s="536"/>
      <c r="F662" s="536"/>
      <c r="G662" s="539"/>
      <c r="H662" s="539"/>
      <c r="I662" s="540"/>
      <c r="J662" s="540"/>
      <c r="K662" s="536"/>
      <c r="L662" s="536"/>
      <c r="M662" s="1"/>
      <c r="N662" s="189"/>
    </row>
    <row r="663" ht="15.75" customHeight="1">
      <c r="A663" s="536"/>
      <c r="B663" s="567"/>
      <c r="C663" s="567"/>
      <c r="D663" s="536"/>
      <c r="E663" s="536"/>
      <c r="F663" s="536"/>
      <c r="G663" s="539"/>
      <c r="H663" s="539"/>
      <c r="I663" s="540"/>
      <c r="J663" s="540"/>
      <c r="K663" s="536"/>
      <c r="L663" s="536"/>
      <c r="M663" s="1"/>
      <c r="N663" s="189"/>
    </row>
    <row r="664" ht="15.75" customHeight="1">
      <c r="A664" s="536"/>
      <c r="B664" s="567"/>
      <c r="C664" s="567"/>
      <c r="D664" s="536"/>
      <c r="E664" s="536"/>
      <c r="F664" s="536"/>
      <c r="G664" s="539"/>
      <c r="H664" s="539"/>
      <c r="I664" s="540"/>
      <c r="J664" s="540"/>
      <c r="K664" s="536"/>
      <c r="L664" s="536"/>
      <c r="M664" s="1"/>
      <c r="N664" s="189"/>
    </row>
    <row r="665" ht="15.75" customHeight="1">
      <c r="A665" s="536"/>
      <c r="B665" s="567"/>
      <c r="C665" s="567"/>
      <c r="D665" s="536"/>
      <c r="E665" s="536"/>
      <c r="F665" s="536"/>
      <c r="G665" s="539"/>
      <c r="H665" s="539"/>
      <c r="I665" s="540"/>
      <c r="J665" s="540"/>
      <c r="K665" s="536"/>
      <c r="L665" s="536"/>
      <c r="M665" s="1"/>
      <c r="N665" s="189"/>
    </row>
    <row r="666" ht="15.75" customHeight="1">
      <c r="A666" s="536"/>
      <c r="B666" s="567"/>
      <c r="C666" s="567"/>
      <c r="D666" s="536"/>
      <c r="E666" s="536"/>
      <c r="F666" s="536"/>
      <c r="G666" s="539"/>
      <c r="H666" s="539"/>
      <c r="I666" s="540"/>
      <c r="J666" s="540"/>
      <c r="K666" s="536"/>
      <c r="L666" s="536"/>
      <c r="M666" s="1"/>
      <c r="N666" s="189"/>
    </row>
    <row r="667" ht="15.75" customHeight="1">
      <c r="A667" s="536"/>
      <c r="B667" s="567"/>
      <c r="C667" s="567"/>
      <c r="D667" s="536"/>
      <c r="E667" s="536"/>
      <c r="F667" s="536"/>
      <c r="G667" s="539"/>
      <c r="H667" s="539"/>
      <c r="I667" s="540"/>
      <c r="J667" s="540"/>
      <c r="K667" s="536"/>
      <c r="L667" s="536"/>
      <c r="M667" s="1"/>
      <c r="N667" s="189"/>
    </row>
    <row r="668" ht="15.75" customHeight="1">
      <c r="A668" s="536"/>
      <c r="B668" s="567"/>
      <c r="C668" s="567"/>
      <c r="D668" s="536"/>
      <c r="E668" s="536"/>
      <c r="F668" s="536"/>
      <c r="G668" s="539"/>
      <c r="H668" s="539"/>
      <c r="I668" s="540"/>
      <c r="J668" s="540"/>
      <c r="K668" s="536"/>
      <c r="L668" s="536"/>
      <c r="M668" s="1"/>
      <c r="N668" s="189"/>
    </row>
    <row r="669" ht="15.75" customHeight="1">
      <c r="A669" s="536"/>
      <c r="B669" s="567"/>
      <c r="C669" s="567"/>
      <c r="D669" s="536"/>
      <c r="E669" s="536"/>
      <c r="F669" s="536"/>
      <c r="G669" s="539"/>
      <c r="H669" s="539"/>
      <c r="I669" s="540"/>
      <c r="J669" s="540"/>
      <c r="K669" s="536"/>
      <c r="L669" s="536"/>
      <c r="M669" s="1"/>
      <c r="N669" s="189"/>
    </row>
    <row r="670" ht="15.75" customHeight="1">
      <c r="A670" s="536"/>
      <c r="B670" s="567"/>
      <c r="C670" s="567"/>
      <c r="D670" s="536"/>
      <c r="E670" s="536"/>
      <c r="F670" s="536"/>
      <c r="G670" s="539"/>
      <c r="H670" s="539"/>
      <c r="I670" s="540"/>
      <c r="J670" s="540"/>
      <c r="K670" s="536"/>
      <c r="L670" s="536"/>
      <c r="M670" s="1"/>
      <c r="N670" s="189"/>
    </row>
    <row r="671" ht="15.75" customHeight="1">
      <c r="A671" s="536"/>
      <c r="B671" s="567"/>
      <c r="C671" s="567"/>
      <c r="D671" s="536"/>
      <c r="E671" s="536"/>
      <c r="F671" s="536"/>
      <c r="G671" s="539"/>
      <c r="H671" s="539"/>
      <c r="I671" s="540"/>
      <c r="J671" s="540"/>
      <c r="K671" s="536"/>
      <c r="L671" s="536"/>
      <c r="M671" s="1"/>
      <c r="N671" s="189"/>
    </row>
    <row r="672" ht="15.75" customHeight="1">
      <c r="A672" s="536"/>
      <c r="B672" s="567"/>
      <c r="C672" s="567"/>
      <c r="D672" s="536"/>
      <c r="E672" s="536"/>
      <c r="F672" s="536"/>
      <c r="G672" s="539"/>
      <c r="H672" s="539"/>
      <c r="I672" s="540"/>
      <c r="J672" s="540"/>
      <c r="K672" s="536"/>
      <c r="L672" s="536"/>
      <c r="M672" s="1"/>
      <c r="N672" s="189"/>
    </row>
    <row r="673" ht="15.75" customHeight="1">
      <c r="A673" s="536"/>
      <c r="B673" s="567"/>
      <c r="C673" s="567"/>
      <c r="D673" s="536"/>
      <c r="E673" s="536"/>
      <c r="F673" s="536"/>
      <c r="G673" s="539"/>
      <c r="H673" s="539"/>
      <c r="I673" s="540"/>
      <c r="J673" s="540"/>
      <c r="K673" s="536"/>
      <c r="L673" s="536"/>
      <c r="M673" s="1"/>
      <c r="N673" s="189"/>
    </row>
    <row r="674" ht="15.75" customHeight="1">
      <c r="A674" s="536"/>
      <c r="B674" s="567"/>
      <c r="C674" s="567"/>
      <c r="D674" s="536"/>
      <c r="E674" s="536"/>
      <c r="F674" s="536"/>
      <c r="G674" s="539"/>
      <c r="H674" s="539"/>
      <c r="I674" s="540"/>
      <c r="J674" s="540"/>
      <c r="K674" s="536"/>
      <c r="L674" s="536"/>
      <c r="M674" s="1"/>
      <c r="N674" s="189"/>
    </row>
    <row r="675" ht="15.75" customHeight="1">
      <c r="A675" s="536"/>
      <c r="B675" s="567"/>
      <c r="C675" s="567"/>
      <c r="D675" s="536"/>
      <c r="E675" s="536"/>
      <c r="F675" s="536"/>
      <c r="G675" s="539"/>
      <c r="H675" s="539"/>
      <c r="I675" s="540"/>
      <c r="J675" s="540"/>
      <c r="K675" s="536"/>
      <c r="L675" s="536"/>
      <c r="M675" s="1"/>
      <c r="N675" s="189"/>
    </row>
    <row r="676" ht="15.75" customHeight="1">
      <c r="A676" s="536"/>
      <c r="B676" s="567"/>
      <c r="C676" s="567"/>
      <c r="D676" s="536"/>
      <c r="E676" s="536"/>
      <c r="F676" s="536"/>
      <c r="G676" s="539"/>
      <c r="H676" s="539"/>
      <c r="I676" s="540"/>
      <c r="J676" s="540"/>
      <c r="K676" s="536"/>
      <c r="L676" s="536"/>
      <c r="M676" s="1"/>
      <c r="N676" s="189"/>
    </row>
    <row r="677" ht="15.75" customHeight="1">
      <c r="A677" s="536"/>
      <c r="B677" s="567"/>
      <c r="C677" s="567"/>
      <c r="D677" s="536"/>
      <c r="E677" s="536"/>
      <c r="F677" s="536"/>
      <c r="G677" s="539"/>
      <c r="H677" s="539"/>
      <c r="I677" s="540"/>
      <c r="J677" s="540"/>
      <c r="K677" s="536"/>
      <c r="L677" s="536"/>
      <c r="M677" s="1"/>
      <c r="N677" s="189"/>
    </row>
    <row r="678" ht="15.75" customHeight="1">
      <c r="A678" s="536"/>
      <c r="B678" s="567"/>
      <c r="C678" s="567"/>
      <c r="D678" s="536"/>
      <c r="E678" s="536"/>
      <c r="F678" s="536"/>
      <c r="G678" s="539"/>
      <c r="H678" s="539"/>
      <c r="I678" s="540"/>
      <c r="J678" s="540"/>
      <c r="K678" s="536"/>
      <c r="L678" s="536"/>
      <c r="M678" s="1"/>
      <c r="N678" s="189"/>
    </row>
    <row r="679" ht="15.75" customHeight="1">
      <c r="A679" s="536"/>
      <c r="B679" s="567"/>
      <c r="C679" s="567"/>
      <c r="D679" s="536"/>
      <c r="E679" s="536"/>
      <c r="F679" s="536"/>
      <c r="G679" s="539"/>
      <c r="H679" s="539"/>
      <c r="I679" s="540"/>
      <c r="J679" s="540"/>
      <c r="K679" s="536"/>
      <c r="L679" s="536"/>
      <c r="M679" s="1"/>
      <c r="N679" s="189"/>
    </row>
    <row r="680" ht="15.75" customHeight="1">
      <c r="A680" s="536"/>
      <c r="B680" s="567"/>
      <c r="C680" s="567"/>
      <c r="D680" s="536"/>
      <c r="E680" s="536"/>
      <c r="F680" s="536"/>
      <c r="G680" s="539"/>
      <c r="H680" s="539"/>
      <c r="I680" s="540"/>
      <c r="J680" s="540"/>
      <c r="K680" s="536"/>
      <c r="L680" s="536"/>
      <c r="M680" s="1"/>
      <c r="N680" s="189"/>
    </row>
    <row r="681" ht="15.75" customHeight="1">
      <c r="A681" s="536"/>
      <c r="B681" s="567"/>
      <c r="C681" s="567"/>
      <c r="D681" s="536"/>
      <c r="E681" s="536"/>
      <c r="F681" s="536"/>
      <c r="G681" s="539"/>
      <c r="H681" s="539"/>
      <c r="I681" s="540"/>
      <c r="J681" s="540"/>
      <c r="K681" s="536"/>
      <c r="L681" s="536"/>
      <c r="M681" s="1"/>
      <c r="N681" s="189"/>
    </row>
    <row r="682" ht="15.75" customHeight="1">
      <c r="A682" s="536"/>
      <c r="B682" s="567"/>
      <c r="C682" s="567"/>
      <c r="D682" s="536"/>
      <c r="E682" s="536"/>
      <c r="F682" s="536"/>
      <c r="G682" s="539"/>
      <c r="H682" s="539"/>
      <c r="I682" s="540"/>
      <c r="J682" s="540"/>
      <c r="K682" s="536"/>
      <c r="L682" s="536"/>
      <c r="M682" s="1"/>
      <c r="N682" s="189"/>
    </row>
    <row r="683" ht="15.75" customHeight="1">
      <c r="A683" s="536"/>
      <c r="B683" s="567"/>
      <c r="C683" s="567"/>
      <c r="D683" s="536"/>
      <c r="E683" s="536"/>
      <c r="F683" s="536"/>
      <c r="G683" s="539"/>
      <c r="H683" s="539"/>
      <c r="I683" s="540"/>
      <c r="J683" s="540"/>
      <c r="K683" s="536"/>
      <c r="L683" s="536"/>
      <c r="M683" s="1"/>
      <c r="N683" s="189"/>
    </row>
    <row r="684" ht="15.75" customHeight="1">
      <c r="A684" s="536"/>
      <c r="B684" s="567"/>
      <c r="C684" s="567"/>
      <c r="D684" s="536"/>
      <c r="E684" s="536"/>
      <c r="F684" s="536"/>
      <c r="G684" s="539"/>
      <c r="H684" s="539"/>
      <c r="I684" s="540"/>
      <c r="J684" s="540"/>
      <c r="K684" s="536"/>
      <c r="L684" s="536"/>
      <c r="M684" s="1"/>
      <c r="N684" s="189"/>
    </row>
    <row r="685" ht="15.75" customHeight="1">
      <c r="A685" s="536"/>
      <c r="B685" s="567"/>
      <c r="C685" s="567"/>
      <c r="D685" s="536"/>
      <c r="E685" s="536"/>
      <c r="F685" s="536"/>
      <c r="G685" s="539"/>
      <c r="H685" s="539"/>
      <c r="I685" s="540"/>
      <c r="J685" s="540"/>
      <c r="K685" s="536"/>
      <c r="L685" s="536"/>
      <c r="M685" s="1"/>
      <c r="N685" s="189"/>
    </row>
    <row r="686" ht="15.75" customHeight="1">
      <c r="A686" s="536"/>
      <c r="B686" s="567"/>
      <c r="C686" s="567"/>
      <c r="D686" s="536"/>
      <c r="E686" s="536"/>
      <c r="F686" s="536"/>
      <c r="G686" s="539"/>
      <c r="H686" s="539"/>
      <c r="I686" s="540"/>
      <c r="J686" s="540"/>
      <c r="K686" s="536"/>
      <c r="L686" s="536"/>
      <c r="M686" s="1"/>
      <c r="N686" s="189"/>
    </row>
    <row r="687" ht="15.75" customHeight="1">
      <c r="A687" s="536"/>
      <c r="B687" s="567"/>
      <c r="C687" s="567"/>
      <c r="D687" s="536"/>
      <c r="E687" s="536"/>
      <c r="F687" s="536"/>
      <c r="G687" s="539"/>
      <c r="H687" s="539"/>
      <c r="I687" s="540"/>
      <c r="J687" s="540"/>
      <c r="K687" s="536"/>
      <c r="L687" s="536"/>
      <c r="M687" s="1"/>
      <c r="N687" s="189"/>
    </row>
    <row r="688" ht="15.75" customHeight="1">
      <c r="A688" s="536"/>
      <c r="B688" s="567"/>
      <c r="C688" s="567"/>
      <c r="D688" s="536"/>
      <c r="E688" s="536"/>
      <c r="F688" s="536"/>
      <c r="G688" s="539"/>
      <c r="H688" s="539"/>
      <c r="I688" s="540"/>
      <c r="J688" s="540"/>
      <c r="K688" s="536"/>
      <c r="L688" s="536"/>
      <c r="M688" s="1"/>
      <c r="N688" s="189"/>
    </row>
    <row r="689" ht="15.75" customHeight="1">
      <c r="A689" s="536"/>
      <c r="B689" s="567"/>
      <c r="C689" s="567"/>
      <c r="D689" s="536"/>
      <c r="E689" s="536"/>
      <c r="F689" s="536"/>
      <c r="G689" s="539"/>
      <c r="H689" s="539"/>
      <c r="I689" s="540"/>
      <c r="J689" s="540"/>
      <c r="K689" s="536"/>
      <c r="L689" s="536"/>
      <c r="M689" s="1"/>
      <c r="N689" s="189"/>
    </row>
    <row r="690" ht="15.75" customHeight="1">
      <c r="A690" s="536"/>
      <c r="B690" s="567"/>
      <c r="C690" s="567"/>
      <c r="D690" s="536"/>
      <c r="E690" s="536"/>
      <c r="F690" s="536"/>
      <c r="G690" s="539"/>
      <c r="H690" s="539"/>
      <c r="I690" s="540"/>
      <c r="J690" s="540"/>
      <c r="K690" s="536"/>
      <c r="L690" s="536"/>
      <c r="M690" s="1"/>
      <c r="N690" s="189"/>
    </row>
    <row r="691" ht="15.75" customHeight="1">
      <c r="A691" s="536"/>
      <c r="B691" s="567"/>
      <c r="C691" s="567"/>
      <c r="D691" s="536"/>
      <c r="E691" s="536"/>
      <c r="F691" s="536"/>
      <c r="G691" s="539"/>
      <c r="H691" s="539"/>
      <c r="I691" s="540"/>
      <c r="J691" s="540"/>
      <c r="K691" s="536"/>
      <c r="L691" s="536"/>
      <c r="M691" s="1"/>
      <c r="N691" s="189"/>
    </row>
    <row r="692" ht="15.75" customHeight="1">
      <c r="A692" s="536"/>
      <c r="B692" s="567"/>
      <c r="C692" s="567"/>
      <c r="D692" s="536"/>
      <c r="E692" s="536"/>
      <c r="F692" s="536"/>
      <c r="G692" s="539"/>
      <c r="H692" s="539"/>
      <c r="I692" s="540"/>
      <c r="J692" s="540"/>
      <c r="K692" s="536"/>
      <c r="L692" s="536"/>
      <c r="M692" s="1"/>
      <c r="N692" s="189"/>
    </row>
    <row r="693" ht="15.75" customHeight="1">
      <c r="A693" s="536"/>
      <c r="B693" s="567"/>
      <c r="C693" s="567"/>
      <c r="D693" s="536"/>
      <c r="E693" s="536"/>
      <c r="F693" s="536"/>
      <c r="G693" s="539"/>
      <c r="H693" s="539"/>
      <c r="I693" s="540"/>
      <c r="J693" s="540"/>
      <c r="K693" s="536"/>
      <c r="L693" s="536"/>
      <c r="M693" s="1"/>
      <c r="N693" s="189"/>
    </row>
    <row r="694" ht="15.75" customHeight="1">
      <c r="A694" s="536"/>
      <c r="B694" s="567"/>
      <c r="C694" s="567"/>
      <c r="D694" s="536"/>
      <c r="E694" s="536"/>
      <c r="F694" s="536"/>
      <c r="G694" s="539"/>
      <c r="H694" s="539"/>
      <c r="I694" s="540"/>
      <c r="J694" s="540"/>
      <c r="K694" s="536"/>
      <c r="L694" s="536"/>
      <c r="M694" s="1"/>
      <c r="N694" s="189"/>
    </row>
    <row r="695" ht="15.75" customHeight="1">
      <c r="A695" s="536"/>
      <c r="B695" s="567"/>
      <c r="C695" s="567"/>
      <c r="D695" s="536"/>
      <c r="E695" s="536"/>
      <c r="F695" s="536"/>
      <c r="G695" s="539"/>
      <c r="H695" s="539"/>
      <c r="I695" s="540"/>
      <c r="J695" s="540"/>
      <c r="K695" s="536"/>
      <c r="L695" s="536"/>
      <c r="M695" s="1"/>
      <c r="N695" s="189"/>
    </row>
    <row r="696" ht="15.75" customHeight="1">
      <c r="A696" s="536"/>
      <c r="B696" s="567"/>
      <c r="C696" s="567"/>
      <c r="D696" s="536"/>
      <c r="E696" s="536"/>
      <c r="F696" s="536"/>
      <c r="G696" s="539"/>
      <c r="H696" s="539"/>
      <c r="I696" s="540"/>
      <c r="J696" s="540"/>
      <c r="K696" s="536"/>
      <c r="L696" s="536"/>
      <c r="M696" s="1"/>
      <c r="N696" s="189"/>
    </row>
    <row r="697" ht="15.75" customHeight="1">
      <c r="A697" s="536"/>
      <c r="B697" s="567"/>
      <c r="C697" s="567"/>
      <c r="D697" s="536"/>
      <c r="E697" s="536"/>
      <c r="F697" s="536"/>
      <c r="G697" s="539"/>
      <c r="H697" s="539"/>
      <c r="I697" s="540"/>
      <c r="J697" s="540"/>
      <c r="K697" s="536"/>
      <c r="L697" s="536"/>
      <c r="M697" s="1"/>
      <c r="N697" s="189"/>
    </row>
    <row r="698" ht="15.75" customHeight="1">
      <c r="A698" s="536"/>
      <c r="B698" s="567"/>
      <c r="C698" s="567"/>
      <c r="D698" s="536"/>
      <c r="E698" s="536"/>
      <c r="F698" s="536"/>
      <c r="G698" s="539"/>
      <c r="H698" s="539"/>
      <c r="I698" s="540"/>
      <c r="J698" s="540"/>
      <c r="K698" s="536"/>
      <c r="L698" s="536"/>
      <c r="M698" s="1"/>
      <c r="N698" s="189"/>
    </row>
    <row r="699" ht="15.75" customHeight="1">
      <c r="A699" s="536"/>
      <c r="B699" s="567"/>
      <c r="C699" s="567"/>
      <c r="D699" s="536"/>
      <c r="E699" s="536"/>
      <c r="F699" s="536"/>
      <c r="G699" s="539"/>
      <c r="H699" s="539"/>
      <c r="I699" s="540"/>
      <c r="J699" s="540"/>
      <c r="K699" s="536"/>
      <c r="L699" s="536"/>
      <c r="M699" s="1"/>
      <c r="N699" s="189"/>
    </row>
    <row r="700" ht="15.75" customHeight="1">
      <c r="A700" s="536"/>
      <c r="B700" s="567"/>
      <c r="C700" s="567"/>
      <c r="D700" s="536"/>
      <c r="E700" s="536"/>
      <c r="F700" s="536"/>
      <c r="G700" s="539"/>
      <c r="H700" s="539"/>
      <c r="I700" s="540"/>
      <c r="J700" s="540"/>
      <c r="K700" s="536"/>
      <c r="L700" s="536"/>
      <c r="M700" s="1"/>
      <c r="N700" s="189"/>
    </row>
    <row r="701" ht="15.75" customHeight="1">
      <c r="A701" s="536"/>
      <c r="B701" s="567"/>
      <c r="C701" s="567"/>
      <c r="D701" s="536"/>
      <c r="E701" s="536"/>
      <c r="F701" s="536"/>
      <c r="G701" s="539"/>
      <c r="H701" s="539"/>
      <c r="I701" s="540"/>
      <c r="J701" s="540"/>
      <c r="K701" s="536"/>
      <c r="L701" s="536"/>
      <c r="M701" s="1"/>
      <c r="N701" s="189"/>
    </row>
    <row r="702" ht="15.75" customHeight="1">
      <c r="A702" s="536"/>
      <c r="B702" s="567"/>
      <c r="C702" s="567"/>
      <c r="D702" s="536"/>
      <c r="E702" s="536"/>
      <c r="F702" s="536"/>
      <c r="G702" s="539"/>
      <c r="H702" s="539"/>
      <c r="I702" s="540"/>
      <c r="J702" s="540"/>
      <c r="K702" s="536"/>
      <c r="L702" s="536"/>
      <c r="M702" s="1"/>
      <c r="N702" s="189"/>
    </row>
    <row r="703" ht="15.75" customHeight="1">
      <c r="A703" s="536"/>
      <c r="B703" s="567"/>
      <c r="C703" s="567"/>
      <c r="D703" s="536"/>
      <c r="E703" s="536"/>
      <c r="F703" s="536"/>
      <c r="G703" s="539"/>
      <c r="H703" s="539"/>
      <c r="I703" s="540"/>
      <c r="J703" s="540"/>
      <c r="K703" s="536"/>
      <c r="L703" s="536"/>
      <c r="M703" s="1"/>
      <c r="N703" s="189"/>
    </row>
    <row r="704" ht="15.75" customHeight="1">
      <c r="A704" s="536"/>
      <c r="B704" s="567"/>
      <c r="C704" s="567"/>
      <c r="D704" s="536"/>
      <c r="E704" s="536"/>
      <c r="F704" s="536"/>
      <c r="G704" s="539"/>
      <c r="H704" s="539"/>
      <c r="I704" s="540"/>
      <c r="J704" s="540"/>
      <c r="K704" s="536"/>
      <c r="L704" s="536"/>
      <c r="M704" s="1"/>
      <c r="N704" s="189"/>
    </row>
    <row r="705" ht="15.75" customHeight="1">
      <c r="A705" s="536"/>
      <c r="B705" s="567"/>
      <c r="C705" s="567"/>
      <c r="D705" s="536"/>
      <c r="E705" s="536"/>
      <c r="F705" s="536"/>
      <c r="G705" s="539"/>
      <c r="H705" s="539"/>
      <c r="I705" s="540"/>
      <c r="J705" s="540"/>
      <c r="K705" s="536"/>
      <c r="L705" s="536"/>
      <c r="M705" s="1"/>
      <c r="N705" s="189"/>
    </row>
    <row r="706" ht="15.75" customHeight="1">
      <c r="A706" s="536"/>
      <c r="B706" s="567"/>
      <c r="C706" s="567"/>
      <c r="D706" s="536"/>
      <c r="E706" s="536"/>
      <c r="F706" s="536"/>
      <c r="G706" s="539"/>
      <c r="H706" s="539"/>
      <c r="I706" s="540"/>
      <c r="J706" s="540"/>
      <c r="K706" s="536"/>
      <c r="L706" s="536"/>
      <c r="M706" s="1"/>
      <c r="N706" s="189"/>
    </row>
    <row r="707" ht="15.75" customHeight="1">
      <c r="A707" s="536"/>
      <c r="B707" s="567"/>
      <c r="C707" s="567"/>
      <c r="D707" s="536"/>
      <c r="E707" s="536"/>
      <c r="F707" s="536"/>
      <c r="G707" s="539"/>
      <c r="H707" s="539"/>
      <c r="I707" s="540"/>
      <c r="J707" s="540"/>
      <c r="K707" s="536"/>
      <c r="L707" s="536"/>
      <c r="M707" s="1"/>
      <c r="N707" s="189"/>
    </row>
    <row r="708" ht="15.75" customHeight="1">
      <c r="A708" s="536"/>
      <c r="B708" s="567"/>
      <c r="C708" s="567"/>
      <c r="D708" s="536"/>
      <c r="E708" s="536"/>
      <c r="F708" s="536"/>
      <c r="G708" s="539"/>
      <c r="H708" s="539"/>
      <c r="I708" s="540"/>
      <c r="J708" s="540"/>
      <c r="K708" s="536"/>
      <c r="L708" s="536"/>
      <c r="M708" s="1"/>
      <c r="N708" s="189"/>
    </row>
    <row r="709" ht="15.75" customHeight="1">
      <c r="A709" s="536"/>
      <c r="B709" s="567"/>
      <c r="C709" s="567"/>
      <c r="D709" s="536"/>
      <c r="E709" s="536"/>
      <c r="F709" s="536"/>
      <c r="G709" s="539"/>
      <c r="H709" s="539"/>
      <c r="I709" s="540"/>
      <c r="J709" s="540"/>
      <c r="K709" s="536"/>
      <c r="L709" s="536"/>
      <c r="M709" s="1"/>
      <c r="N709" s="189"/>
    </row>
    <row r="710" ht="15.75" customHeight="1">
      <c r="A710" s="536"/>
      <c r="B710" s="567"/>
      <c r="C710" s="567"/>
      <c r="D710" s="536"/>
      <c r="E710" s="536"/>
      <c r="F710" s="536"/>
      <c r="G710" s="539"/>
      <c r="H710" s="539"/>
      <c r="I710" s="540"/>
      <c r="J710" s="540"/>
      <c r="K710" s="536"/>
      <c r="L710" s="536"/>
      <c r="M710" s="1"/>
      <c r="N710" s="189"/>
    </row>
    <row r="711" ht="15.75" customHeight="1">
      <c r="A711" s="536"/>
      <c r="B711" s="567"/>
      <c r="C711" s="567"/>
      <c r="D711" s="536"/>
      <c r="E711" s="536"/>
      <c r="F711" s="536"/>
      <c r="G711" s="539"/>
      <c r="H711" s="539"/>
      <c r="I711" s="540"/>
      <c r="J711" s="540"/>
      <c r="K711" s="536"/>
      <c r="L711" s="536"/>
      <c r="M711" s="1"/>
      <c r="N711" s="189"/>
    </row>
    <row r="712" ht="15.75" customHeight="1">
      <c r="A712" s="536"/>
      <c r="B712" s="567"/>
      <c r="C712" s="567"/>
      <c r="D712" s="536"/>
      <c r="E712" s="536"/>
      <c r="F712" s="536"/>
      <c r="G712" s="539"/>
      <c r="H712" s="539"/>
      <c r="I712" s="540"/>
      <c r="J712" s="540"/>
      <c r="K712" s="536"/>
      <c r="L712" s="536"/>
      <c r="M712" s="1"/>
      <c r="N712" s="189"/>
    </row>
    <row r="713" ht="15.75" customHeight="1">
      <c r="A713" s="536"/>
      <c r="B713" s="567"/>
      <c r="C713" s="567"/>
      <c r="D713" s="536"/>
      <c r="E713" s="536"/>
      <c r="F713" s="536"/>
      <c r="G713" s="539"/>
      <c r="H713" s="539"/>
      <c r="I713" s="540"/>
      <c r="J713" s="540"/>
      <c r="K713" s="536"/>
      <c r="L713" s="536"/>
      <c r="M713" s="1"/>
      <c r="N713" s="189"/>
    </row>
    <row r="714" ht="15.75" customHeight="1">
      <c r="A714" s="536"/>
      <c r="B714" s="567"/>
      <c r="C714" s="567"/>
      <c r="D714" s="536"/>
      <c r="E714" s="536"/>
      <c r="F714" s="536"/>
      <c r="G714" s="539"/>
      <c r="H714" s="539"/>
      <c r="I714" s="540"/>
      <c r="J714" s="540"/>
      <c r="K714" s="536"/>
      <c r="L714" s="536"/>
      <c r="M714" s="1"/>
      <c r="N714" s="189"/>
    </row>
    <row r="715" ht="15.75" customHeight="1">
      <c r="A715" s="536"/>
      <c r="B715" s="567"/>
      <c r="C715" s="567"/>
      <c r="D715" s="536"/>
      <c r="E715" s="536"/>
      <c r="F715" s="536"/>
      <c r="G715" s="539"/>
      <c r="H715" s="539"/>
      <c r="I715" s="540"/>
      <c r="J715" s="540"/>
      <c r="K715" s="536"/>
      <c r="L715" s="536"/>
      <c r="M715" s="1"/>
      <c r="N715" s="189"/>
    </row>
    <row r="716" ht="15.75" customHeight="1">
      <c r="A716" s="536"/>
      <c r="B716" s="567"/>
      <c r="C716" s="567"/>
      <c r="D716" s="536"/>
      <c r="E716" s="536"/>
      <c r="F716" s="536"/>
      <c r="G716" s="539"/>
      <c r="H716" s="539"/>
      <c r="I716" s="540"/>
      <c r="J716" s="540"/>
      <c r="K716" s="536"/>
      <c r="L716" s="536"/>
      <c r="M716" s="1"/>
      <c r="N716" s="189"/>
    </row>
    <row r="717" ht="15.75" customHeight="1">
      <c r="A717" s="536"/>
      <c r="B717" s="567"/>
      <c r="C717" s="567"/>
      <c r="D717" s="536"/>
      <c r="E717" s="536"/>
      <c r="F717" s="536"/>
      <c r="G717" s="539"/>
      <c r="H717" s="539"/>
      <c r="I717" s="540"/>
      <c r="J717" s="540"/>
      <c r="K717" s="536"/>
      <c r="L717" s="536"/>
      <c r="M717" s="1"/>
      <c r="N717" s="189"/>
    </row>
    <row r="718" ht="15.75" customHeight="1">
      <c r="A718" s="536"/>
      <c r="B718" s="567"/>
      <c r="C718" s="567"/>
      <c r="D718" s="536"/>
      <c r="E718" s="536"/>
      <c r="F718" s="536"/>
      <c r="G718" s="539"/>
      <c r="H718" s="539"/>
      <c r="I718" s="540"/>
      <c r="J718" s="540"/>
      <c r="K718" s="536"/>
      <c r="L718" s="536"/>
      <c r="M718" s="1"/>
      <c r="N718" s="189"/>
    </row>
    <row r="719" ht="15.75" customHeight="1">
      <c r="A719" s="536"/>
      <c r="B719" s="567"/>
      <c r="C719" s="567"/>
      <c r="D719" s="536"/>
      <c r="E719" s="536"/>
      <c r="F719" s="536"/>
      <c r="G719" s="539"/>
      <c r="H719" s="539"/>
      <c r="I719" s="540"/>
      <c r="J719" s="540"/>
      <c r="K719" s="536"/>
      <c r="L719" s="536"/>
      <c r="M719" s="1"/>
      <c r="N719" s="189"/>
    </row>
    <row r="720" ht="15.75" customHeight="1">
      <c r="A720" s="536"/>
      <c r="B720" s="567"/>
      <c r="C720" s="567"/>
      <c r="D720" s="536"/>
      <c r="E720" s="536"/>
      <c r="F720" s="536"/>
      <c r="G720" s="539"/>
      <c r="H720" s="539"/>
      <c r="I720" s="540"/>
      <c r="J720" s="540"/>
      <c r="K720" s="536"/>
      <c r="L720" s="536"/>
      <c r="M720" s="1"/>
      <c r="N720" s="189"/>
    </row>
    <row r="721" ht="15.75" customHeight="1">
      <c r="A721" s="536"/>
      <c r="B721" s="567"/>
      <c r="C721" s="567"/>
      <c r="D721" s="536"/>
      <c r="E721" s="536"/>
      <c r="F721" s="536"/>
      <c r="G721" s="539"/>
      <c r="H721" s="539"/>
      <c r="I721" s="540"/>
      <c r="J721" s="540"/>
      <c r="K721" s="536"/>
      <c r="L721" s="536"/>
      <c r="M721" s="1"/>
      <c r="N721" s="189"/>
    </row>
    <row r="722" ht="15.75" customHeight="1">
      <c r="A722" s="536"/>
      <c r="B722" s="567"/>
      <c r="C722" s="567"/>
      <c r="D722" s="536"/>
      <c r="E722" s="536"/>
      <c r="F722" s="536"/>
      <c r="G722" s="539"/>
      <c r="H722" s="539"/>
      <c r="I722" s="540"/>
      <c r="J722" s="540"/>
      <c r="K722" s="536"/>
      <c r="L722" s="536"/>
      <c r="M722" s="1"/>
      <c r="N722" s="189"/>
    </row>
    <row r="723" ht="15.75" customHeight="1">
      <c r="A723" s="536"/>
      <c r="B723" s="567"/>
      <c r="C723" s="567"/>
      <c r="D723" s="536"/>
      <c r="E723" s="536"/>
      <c r="F723" s="536"/>
      <c r="G723" s="539"/>
      <c r="H723" s="539"/>
      <c r="I723" s="540"/>
      <c r="J723" s="540"/>
      <c r="K723" s="536"/>
      <c r="L723" s="536"/>
      <c r="M723" s="1"/>
      <c r="N723" s="189"/>
    </row>
    <row r="724" ht="15.75" customHeight="1">
      <c r="A724" s="536"/>
      <c r="B724" s="567"/>
      <c r="C724" s="567"/>
      <c r="D724" s="536"/>
      <c r="E724" s="536"/>
      <c r="F724" s="536"/>
      <c r="G724" s="539"/>
      <c r="H724" s="539"/>
      <c r="I724" s="540"/>
      <c r="J724" s="540"/>
      <c r="K724" s="536"/>
      <c r="L724" s="536"/>
      <c r="M724" s="1"/>
      <c r="N724" s="189"/>
    </row>
    <row r="725" ht="15.75" customHeight="1">
      <c r="A725" s="536"/>
      <c r="B725" s="567"/>
      <c r="C725" s="567"/>
      <c r="D725" s="536"/>
      <c r="E725" s="536"/>
      <c r="F725" s="536"/>
      <c r="G725" s="539"/>
      <c r="H725" s="539"/>
      <c r="I725" s="540"/>
      <c r="J725" s="540"/>
      <c r="K725" s="536"/>
      <c r="L725" s="536"/>
      <c r="M725" s="1"/>
      <c r="N725" s="189"/>
    </row>
    <row r="726" ht="15.75" customHeight="1">
      <c r="A726" s="536"/>
      <c r="B726" s="567"/>
      <c r="C726" s="567"/>
      <c r="D726" s="536"/>
      <c r="E726" s="536"/>
      <c r="F726" s="536"/>
      <c r="G726" s="539"/>
      <c r="H726" s="539"/>
      <c r="I726" s="540"/>
      <c r="J726" s="540"/>
      <c r="K726" s="536"/>
      <c r="L726" s="536"/>
      <c r="M726" s="1"/>
      <c r="N726" s="189"/>
    </row>
    <row r="727" ht="15.75" customHeight="1">
      <c r="A727" s="536"/>
      <c r="B727" s="567"/>
      <c r="C727" s="567"/>
      <c r="D727" s="536"/>
      <c r="E727" s="536"/>
      <c r="F727" s="536"/>
      <c r="G727" s="539"/>
      <c r="H727" s="539"/>
      <c r="I727" s="540"/>
      <c r="J727" s="540"/>
      <c r="K727" s="536"/>
      <c r="L727" s="536"/>
      <c r="M727" s="1"/>
      <c r="N727" s="189"/>
    </row>
    <row r="728" ht="15.75" customHeight="1">
      <c r="A728" s="536"/>
      <c r="B728" s="567"/>
      <c r="C728" s="567"/>
      <c r="D728" s="536"/>
      <c r="E728" s="536"/>
      <c r="F728" s="536"/>
      <c r="G728" s="539"/>
      <c r="H728" s="539"/>
      <c r="I728" s="540"/>
      <c r="J728" s="540"/>
      <c r="K728" s="536"/>
      <c r="L728" s="536"/>
      <c r="M728" s="1"/>
      <c r="N728" s="189"/>
    </row>
    <row r="729" ht="15.75" customHeight="1">
      <c r="A729" s="536"/>
      <c r="B729" s="567"/>
      <c r="C729" s="567"/>
      <c r="D729" s="536"/>
      <c r="E729" s="536"/>
      <c r="F729" s="536"/>
      <c r="G729" s="539"/>
      <c r="H729" s="539"/>
      <c r="I729" s="540"/>
      <c r="J729" s="540"/>
      <c r="K729" s="536"/>
      <c r="L729" s="536"/>
      <c r="M729" s="1"/>
      <c r="N729" s="189"/>
    </row>
    <row r="730" ht="15.75" customHeight="1">
      <c r="A730" s="536"/>
      <c r="B730" s="567"/>
      <c r="C730" s="567"/>
      <c r="D730" s="536"/>
      <c r="E730" s="536"/>
      <c r="F730" s="536"/>
      <c r="G730" s="539"/>
      <c r="H730" s="539"/>
      <c r="I730" s="540"/>
      <c r="J730" s="540"/>
      <c r="K730" s="536"/>
      <c r="L730" s="536"/>
      <c r="M730" s="1"/>
      <c r="N730" s="189"/>
    </row>
    <row r="731" ht="15.75" customHeight="1">
      <c r="A731" s="536"/>
      <c r="B731" s="567"/>
      <c r="C731" s="567"/>
      <c r="D731" s="536"/>
      <c r="E731" s="536"/>
      <c r="F731" s="536"/>
      <c r="G731" s="539"/>
      <c r="H731" s="539"/>
      <c r="I731" s="540"/>
      <c r="J731" s="540"/>
      <c r="K731" s="536"/>
      <c r="L731" s="536"/>
      <c r="M731" s="1"/>
      <c r="N731" s="189"/>
    </row>
    <row r="732" ht="15.75" customHeight="1">
      <c r="A732" s="536"/>
      <c r="B732" s="567"/>
      <c r="C732" s="567"/>
      <c r="D732" s="536"/>
      <c r="E732" s="536"/>
      <c r="F732" s="536"/>
      <c r="G732" s="539"/>
      <c r="H732" s="539"/>
      <c r="I732" s="540"/>
      <c r="J732" s="540"/>
      <c r="K732" s="536"/>
      <c r="L732" s="536"/>
      <c r="M732" s="1"/>
      <c r="N732" s="189"/>
    </row>
    <row r="733" ht="15.75" customHeight="1">
      <c r="A733" s="536"/>
      <c r="B733" s="567"/>
      <c r="C733" s="567"/>
      <c r="D733" s="536"/>
      <c r="E733" s="536"/>
      <c r="F733" s="536"/>
      <c r="G733" s="539"/>
      <c r="H733" s="539"/>
      <c r="I733" s="540"/>
      <c r="J733" s="540"/>
      <c r="K733" s="536"/>
      <c r="L733" s="536"/>
      <c r="M733" s="1"/>
      <c r="N733" s="189"/>
    </row>
    <row r="734" ht="15.75" customHeight="1">
      <c r="A734" s="536"/>
      <c r="B734" s="567"/>
      <c r="C734" s="567"/>
      <c r="D734" s="536"/>
      <c r="E734" s="536"/>
      <c r="F734" s="536"/>
      <c r="G734" s="539"/>
      <c r="H734" s="539"/>
      <c r="I734" s="540"/>
      <c r="J734" s="540"/>
      <c r="K734" s="536"/>
      <c r="L734" s="536"/>
      <c r="M734" s="1"/>
      <c r="N734" s="189"/>
    </row>
    <row r="735" ht="15.75" customHeight="1">
      <c r="A735" s="536"/>
      <c r="B735" s="567"/>
      <c r="C735" s="567"/>
      <c r="D735" s="536"/>
      <c r="E735" s="536"/>
      <c r="F735" s="536"/>
      <c r="G735" s="539"/>
      <c r="H735" s="539"/>
      <c r="I735" s="540"/>
      <c r="J735" s="540"/>
      <c r="K735" s="536"/>
      <c r="L735" s="536"/>
      <c r="M735" s="1"/>
      <c r="N735" s="189"/>
    </row>
    <row r="736" ht="15.75" customHeight="1">
      <c r="A736" s="536"/>
      <c r="B736" s="567"/>
      <c r="C736" s="567"/>
      <c r="D736" s="536"/>
      <c r="E736" s="536"/>
      <c r="F736" s="536"/>
      <c r="G736" s="539"/>
      <c r="H736" s="539"/>
      <c r="I736" s="540"/>
      <c r="J736" s="540"/>
      <c r="K736" s="536"/>
      <c r="L736" s="536"/>
      <c r="M736" s="1"/>
      <c r="N736" s="189"/>
    </row>
    <row r="737" ht="15.75" customHeight="1">
      <c r="A737" s="536"/>
      <c r="B737" s="567"/>
      <c r="C737" s="567"/>
      <c r="D737" s="536"/>
      <c r="E737" s="536"/>
      <c r="F737" s="536"/>
      <c r="G737" s="539"/>
      <c r="H737" s="539"/>
      <c r="I737" s="540"/>
      <c r="J737" s="540"/>
      <c r="K737" s="536"/>
      <c r="L737" s="536"/>
      <c r="M737" s="1"/>
      <c r="N737" s="189"/>
    </row>
    <row r="738" ht="15.75" customHeight="1">
      <c r="A738" s="536"/>
      <c r="B738" s="567"/>
      <c r="C738" s="567"/>
      <c r="D738" s="536"/>
      <c r="E738" s="536"/>
      <c r="F738" s="536"/>
      <c r="G738" s="539"/>
      <c r="H738" s="539"/>
      <c r="I738" s="540"/>
      <c r="J738" s="540"/>
      <c r="K738" s="536"/>
      <c r="L738" s="536"/>
      <c r="M738" s="1"/>
      <c r="N738" s="189"/>
    </row>
    <row r="739" ht="15.75" customHeight="1">
      <c r="A739" s="536"/>
      <c r="B739" s="567"/>
      <c r="C739" s="567"/>
      <c r="D739" s="536"/>
      <c r="E739" s="536"/>
      <c r="F739" s="536"/>
      <c r="G739" s="539"/>
      <c r="H739" s="539"/>
      <c r="I739" s="540"/>
      <c r="J739" s="540"/>
      <c r="K739" s="536"/>
      <c r="L739" s="536"/>
      <c r="M739" s="1"/>
      <c r="N739" s="189"/>
    </row>
    <row r="740" ht="15.75" customHeight="1">
      <c r="A740" s="536"/>
      <c r="B740" s="567"/>
      <c r="C740" s="567"/>
      <c r="D740" s="536"/>
      <c r="E740" s="536"/>
      <c r="F740" s="536"/>
      <c r="G740" s="539"/>
      <c r="H740" s="539"/>
      <c r="I740" s="540"/>
      <c r="J740" s="540"/>
      <c r="K740" s="536"/>
      <c r="L740" s="536"/>
      <c r="M740" s="1"/>
      <c r="N740" s="189"/>
    </row>
    <row r="741" ht="15.75" customHeight="1">
      <c r="A741" s="536"/>
      <c r="B741" s="567"/>
      <c r="C741" s="567"/>
      <c r="D741" s="536"/>
      <c r="E741" s="536"/>
      <c r="F741" s="536"/>
      <c r="G741" s="539"/>
      <c r="H741" s="539"/>
      <c r="I741" s="540"/>
      <c r="J741" s="540"/>
      <c r="K741" s="536"/>
      <c r="L741" s="536"/>
      <c r="M741" s="1"/>
      <c r="N741" s="189"/>
    </row>
    <row r="742" ht="15.75" customHeight="1">
      <c r="A742" s="536"/>
      <c r="B742" s="567"/>
      <c r="C742" s="567"/>
      <c r="D742" s="536"/>
      <c r="E742" s="536"/>
      <c r="F742" s="536"/>
      <c r="G742" s="539"/>
      <c r="H742" s="539"/>
      <c r="I742" s="540"/>
      <c r="J742" s="540"/>
      <c r="K742" s="536"/>
      <c r="L742" s="536"/>
      <c r="M742" s="1"/>
      <c r="N742" s="189"/>
    </row>
    <row r="743" ht="15.75" customHeight="1">
      <c r="A743" s="536"/>
      <c r="B743" s="567"/>
      <c r="C743" s="567"/>
      <c r="D743" s="536"/>
      <c r="E743" s="536"/>
      <c r="F743" s="536"/>
      <c r="G743" s="539"/>
      <c r="H743" s="539"/>
      <c r="I743" s="540"/>
      <c r="J743" s="540"/>
      <c r="K743" s="536"/>
      <c r="L743" s="536"/>
      <c r="M743" s="1"/>
      <c r="N743" s="189"/>
    </row>
    <row r="744" ht="15.75" customHeight="1">
      <c r="A744" s="536"/>
      <c r="B744" s="567"/>
      <c r="C744" s="567"/>
      <c r="D744" s="536"/>
      <c r="E744" s="536"/>
      <c r="F744" s="536"/>
      <c r="G744" s="539"/>
      <c r="H744" s="539"/>
      <c r="I744" s="540"/>
      <c r="J744" s="540"/>
      <c r="K744" s="536"/>
      <c r="L744" s="536"/>
      <c r="M744" s="1"/>
      <c r="N744" s="189"/>
    </row>
    <row r="745" ht="15.75" customHeight="1">
      <c r="A745" s="536"/>
      <c r="B745" s="567"/>
      <c r="C745" s="567"/>
      <c r="D745" s="536"/>
      <c r="E745" s="536"/>
      <c r="F745" s="536"/>
      <c r="G745" s="539"/>
      <c r="H745" s="539"/>
      <c r="I745" s="540"/>
      <c r="J745" s="540"/>
      <c r="K745" s="536"/>
      <c r="L745" s="536"/>
      <c r="M745" s="1"/>
      <c r="N745" s="189"/>
    </row>
    <row r="746" ht="15.75" customHeight="1">
      <c r="A746" s="536"/>
      <c r="B746" s="567"/>
      <c r="C746" s="567"/>
      <c r="D746" s="536"/>
      <c r="E746" s="536"/>
      <c r="F746" s="536"/>
      <c r="G746" s="539"/>
      <c r="H746" s="539"/>
      <c r="I746" s="540"/>
      <c r="J746" s="540"/>
      <c r="K746" s="536"/>
      <c r="L746" s="536"/>
      <c r="M746" s="1"/>
      <c r="N746" s="189"/>
    </row>
    <row r="747" ht="15.75" customHeight="1">
      <c r="A747" s="536"/>
      <c r="B747" s="567"/>
      <c r="C747" s="567"/>
      <c r="D747" s="536"/>
      <c r="E747" s="536"/>
      <c r="F747" s="536"/>
      <c r="G747" s="539"/>
      <c r="H747" s="539"/>
      <c r="I747" s="540"/>
      <c r="J747" s="540"/>
      <c r="K747" s="536"/>
      <c r="L747" s="536"/>
      <c r="M747" s="1"/>
      <c r="N747" s="189"/>
    </row>
    <row r="748" ht="15.75" customHeight="1">
      <c r="A748" s="536"/>
      <c r="B748" s="567"/>
      <c r="C748" s="567"/>
      <c r="D748" s="536"/>
      <c r="E748" s="536"/>
      <c r="F748" s="536"/>
      <c r="G748" s="539"/>
      <c r="H748" s="539"/>
      <c r="I748" s="540"/>
      <c r="J748" s="540"/>
      <c r="K748" s="536"/>
      <c r="L748" s="536"/>
      <c r="M748" s="1"/>
      <c r="N748" s="189"/>
    </row>
    <row r="749" ht="15.75" customHeight="1">
      <c r="A749" s="536"/>
      <c r="B749" s="567"/>
      <c r="C749" s="567"/>
      <c r="D749" s="536"/>
      <c r="E749" s="536"/>
      <c r="F749" s="536"/>
      <c r="G749" s="539"/>
      <c r="H749" s="539"/>
      <c r="I749" s="540"/>
      <c r="J749" s="540"/>
      <c r="K749" s="536"/>
      <c r="L749" s="536"/>
      <c r="M749" s="1"/>
      <c r="N749" s="189"/>
    </row>
    <row r="750" ht="15.75" customHeight="1">
      <c r="A750" s="536"/>
      <c r="B750" s="567"/>
      <c r="C750" s="567"/>
      <c r="D750" s="536"/>
      <c r="E750" s="536"/>
      <c r="F750" s="536"/>
      <c r="G750" s="539"/>
      <c r="H750" s="539"/>
      <c r="I750" s="540"/>
      <c r="J750" s="540"/>
      <c r="K750" s="536"/>
      <c r="L750" s="536"/>
      <c r="M750" s="1"/>
      <c r="N750" s="189"/>
    </row>
    <row r="751" ht="15.75" customHeight="1">
      <c r="A751" s="536"/>
      <c r="B751" s="567"/>
      <c r="C751" s="567"/>
      <c r="D751" s="536"/>
      <c r="E751" s="536"/>
      <c r="F751" s="536"/>
      <c r="G751" s="539"/>
      <c r="H751" s="539"/>
      <c r="I751" s="540"/>
      <c r="J751" s="540"/>
      <c r="K751" s="536"/>
      <c r="L751" s="536"/>
      <c r="M751" s="1"/>
      <c r="N751" s="189"/>
    </row>
    <row r="752" ht="15.75" customHeight="1">
      <c r="A752" s="536"/>
      <c r="B752" s="567"/>
      <c r="C752" s="567"/>
      <c r="D752" s="536"/>
      <c r="E752" s="536"/>
      <c r="F752" s="536"/>
      <c r="G752" s="539"/>
      <c r="H752" s="539"/>
      <c r="I752" s="540"/>
      <c r="J752" s="540"/>
      <c r="K752" s="536"/>
      <c r="L752" s="536"/>
      <c r="M752" s="1"/>
      <c r="N752" s="189"/>
    </row>
    <row r="753" ht="15.75" customHeight="1">
      <c r="A753" s="536"/>
      <c r="B753" s="567"/>
      <c r="C753" s="567"/>
      <c r="D753" s="536"/>
      <c r="E753" s="536"/>
      <c r="F753" s="536"/>
      <c r="G753" s="539"/>
      <c r="H753" s="539"/>
      <c r="I753" s="540"/>
      <c r="J753" s="540"/>
      <c r="K753" s="536"/>
      <c r="L753" s="536"/>
      <c r="M753" s="1"/>
      <c r="N753" s="189"/>
    </row>
    <row r="754" ht="15.75" customHeight="1">
      <c r="A754" s="536"/>
      <c r="B754" s="567"/>
      <c r="C754" s="567"/>
      <c r="D754" s="536"/>
      <c r="E754" s="536"/>
      <c r="F754" s="536"/>
      <c r="G754" s="539"/>
      <c r="H754" s="539"/>
      <c r="I754" s="540"/>
      <c r="J754" s="540"/>
      <c r="K754" s="536"/>
      <c r="L754" s="536"/>
      <c r="M754" s="1"/>
      <c r="N754" s="189"/>
    </row>
    <row r="755" ht="15.75" customHeight="1">
      <c r="A755" s="536"/>
      <c r="B755" s="567"/>
      <c r="C755" s="567"/>
      <c r="D755" s="536"/>
      <c r="E755" s="536"/>
      <c r="F755" s="536"/>
      <c r="G755" s="539"/>
      <c r="H755" s="539"/>
      <c r="I755" s="540"/>
      <c r="J755" s="540"/>
      <c r="K755" s="536"/>
      <c r="L755" s="536"/>
      <c r="M755" s="1"/>
      <c r="N755" s="189"/>
    </row>
    <row r="756" ht="15.75" customHeight="1">
      <c r="A756" s="536"/>
      <c r="B756" s="567"/>
      <c r="C756" s="567"/>
      <c r="D756" s="536"/>
      <c r="E756" s="536"/>
      <c r="F756" s="536"/>
      <c r="G756" s="539"/>
      <c r="H756" s="539"/>
      <c r="I756" s="540"/>
      <c r="J756" s="540"/>
      <c r="K756" s="536"/>
      <c r="L756" s="536"/>
      <c r="M756" s="1"/>
      <c r="N756" s="189"/>
    </row>
    <row r="757" ht="15.75" customHeight="1">
      <c r="A757" s="536"/>
      <c r="B757" s="567"/>
      <c r="C757" s="567"/>
      <c r="D757" s="536"/>
      <c r="E757" s="536"/>
      <c r="F757" s="536"/>
      <c r="G757" s="539"/>
      <c r="H757" s="539"/>
      <c r="I757" s="540"/>
      <c r="J757" s="540"/>
      <c r="K757" s="536"/>
      <c r="L757" s="536"/>
      <c r="M757" s="1"/>
      <c r="N757" s="189"/>
    </row>
    <row r="758" ht="15.75" customHeight="1">
      <c r="A758" s="536"/>
      <c r="B758" s="567"/>
      <c r="C758" s="567"/>
      <c r="D758" s="536"/>
      <c r="E758" s="536"/>
      <c r="F758" s="536"/>
      <c r="G758" s="539"/>
      <c r="H758" s="539"/>
      <c r="I758" s="540"/>
      <c r="J758" s="540"/>
      <c r="K758" s="536"/>
      <c r="L758" s="536"/>
      <c r="M758" s="1"/>
      <c r="N758" s="189"/>
    </row>
    <row r="759" ht="15.75" customHeight="1">
      <c r="A759" s="536"/>
      <c r="B759" s="567"/>
      <c r="C759" s="567"/>
      <c r="D759" s="536"/>
      <c r="E759" s="536"/>
      <c r="F759" s="536"/>
      <c r="G759" s="539"/>
      <c r="H759" s="539"/>
      <c r="I759" s="540"/>
      <c r="J759" s="540"/>
      <c r="K759" s="536"/>
      <c r="L759" s="536"/>
      <c r="M759" s="1"/>
      <c r="N759" s="189"/>
    </row>
    <row r="760" ht="15.75" customHeight="1">
      <c r="A760" s="536"/>
      <c r="B760" s="567"/>
      <c r="C760" s="567"/>
      <c r="D760" s="536"/>
      <c r="E760" s="536"/>
      <c r="F760" s="536"/>
      <c r="G760" s="539"/>
      <c r="H760" s="539"/>
      <c r="I760" s="540"/>
      <c r="J760" s="540"/>
      <c r="K760" s="536"/>
      <c r="L760" s="536"/>
      <c r="M760" s="1"/>
      <c r="N760" s="189"/>
    </row>
    <row r="761" ht="15.75" customHeight="1">
      <c r="A761" s="536"/>
      <c r="B761" s="567"/>
      <c r="C761" s="567"/>
      <c r="D761" s="536"/>
      <c r="E761" s="536"/>
      <c r="F761" s="536"/>
      <c r="G761" s="539"/>
      <c r="H761" s="539"/>
      <c r="I761" s="540"/>
      <c r="J761" s="540"/>
      <c r="K761" s="536"/>
      <c r="L761" s="536"/>
      <c r="M761" s="1"/>
      <c r="N761" s="189"/>
    </row>
    <row r="762" ht="15.75" customHeight="1">
      <c r="A762" s="536"/>
      <c r="B762" s="567"/>
      <c r="C762" s="567"/>
      <c r="D762" s="536"/>
      <c r="E762" s="536"/>
      <c r="F762" s="536"/>
      <c r="G762" s="539"/>
      <c r="H762" s="539"/>
      <c r="I762" s="540"/>
      <c r="J762" s="540"/>
      <c r="K762" s="536"/>
      <c r="L762" s="536"/>
      <c r="M762" s="1"/>
      <c r="N762" s="189"/>
    </row>
    <row r="763" ht="15.75" customHeight="1">
      <c r="A763" s="536"/>
      <c r="B763" s="567"/>
      <c r="C763" s="567"/>
      <c r="D763" s="536"/>
      <c r="E763" s="536"/>
      <c r="F763" s="536"/>
      <c r="G763" s="539"/>
      <c r="H763" s="539"/>
      <c r="I763" s="540"/>
      <c r="J763" s="540"/>
      <c r="K763" s="536"/>
      <c r="L763" s="536"/>
      <c r="M763" s="1"/>
      <c r="N763" s="189"/>
    </row>
    <row r="764" ht="15.75" customHeight="1">
      <c r="A764" s="536"/>
      <c r="B764" s="567"/>
      <c r="C764" s="567"/>
      <c r="D764" s="536"/>
      <c r="E764" s="536"/>
      <c r="F764" s="536"/>
      <c r="G764" s="539"/>
      <c r="H764" s="539"/>
      <c r="I764" s="540"/>
      <c r="J764" s="540"/>
      <c r="K764" s="536"/>
      <c r="L764" s="536"/>
      <c r="M764" s="1"/>
      <c r="N764" s="189"/>
    </row>
    <row r="765" ht="15.75" customHeight="1">
      <c r="A765" s="536"/>
      <c r="B765" s="567"/>
      <c r="C765" s="567"/>
      <c r="D765" s="536"/>
      <c r="E765" s="536"/>
      <c r="F765" s="536"/>
      <c r="G765" s="539"/>
      <c r="H765" s="539"/>
      <c r="I765" s="540"/>
      <c r="J765" s="540"/>
      <c r="K765" s="536"/>
      <c r="L765" s="536"/>
      <c r="M765" s="1"/>
      <c r="N765" s="189"/>
    </row>
    <row r="766" ht="15.75" customHeight="1">
      <c r="A766" s="536"/>
      <c r="B766" s="567"/>
      <c r="C766" s="567"/>
      <c r="D766" s="536"/>
      <c r="E766" s="536"/>
      <c r="F766" s="536"/>
      <c r="G766" s="539"/>
      <c r="H766" s="539"/>
      <c r="I766" s="540"/>
      <c r="J766" s="540"/>
      <c r="K766" s="536"/>
      <c r="L766" s="536"/>
      <c r="M766" s="1"/>
      <c r="N766" s="189"/>
    </row>
    <row r="767" ht="15.75" customHeight="1">
      <c r="A767" s="536"/>
      <c r="B767" s="567"/>
      <c r="C767" s="567"/>
      <c r="D767" s="536"/>
      <c r="E767" s="536"/>
      <c r="F767" s="536"/>
      <c r="G767" s="539"/>
      <c r="H767" s="539"/>
      <c r="I767" s="540"/>
      <c r="J767" s="540"/>
      <c r="K767" s="536"/>
      <c r="L767" s="536"/>
      <c r="M767" s="1"/>
      <c r="N767" s="189"/>
    </row>
    <row r="768" ht="15.75" customHeight="1">
      <c r="A768" s="536"/>
      <c r="B768" s="567"/>
      <c r="C768" s="567"/>
      <c r="D768" s="536"/>
      <c r="E768" s="536"/>
      <c r="F768" s="536"/>
      <c r="G768" s="539"/>
      <c r="H768" s="539"/>
      <c r="I768" s="540"/>
      <c r="J768" s="540"/>
      <c r="K768" s="536"/>
      <c r="L768" s="536"/>
      <c r="M768" s="1"/>
      <c r="N768" s="189"/>
    </row>
    <row r="769" ht="15.75" customHeight="1">
      <c r="A769" s="536"/>
      <c r="B769" s="567"/>
      <c r="C769" s="567"/>
      <c r="D769" s="536"/>
      <c r="E769" s="536"/>
      <c r="F769" s="536"/>
      <c r="G769" s="539"/>
      <c r="H769" s="539"/>
      <c r="I769" s="540"/>
      <c r="J769" s="540"/>
      <c r="K769" s="536"/>
      <c r="L769" s="536"/>
      <c r="M769" s="1"/>
      <c r="N769" s="189"/>
    </row>
    <row r="770" ht="15.75" customHeight="1">
      <c r="A770" s="536"/>
      <c r="B770" s="567"/>
      <c r="C770" s="567"/>
      <c r="D770" s="536"/>
      <c r="E770" s="536"/>
      <c r="F770" s="536"/>
      <c r="G770" s="539"/>
      <c r="H770" s="539"/>
      <c r="I770" s="540"/>
      <c r="J770" s="540"/>
      <c r="K770" s="536"/>
      <c r="L770" s="536"/>
      <c r="M770" s="1"/>
      <c r="N770" s="189"/>
    </row>
    <row r="771" ht="15.75" customHeight="1">
      <c r="A771" s="536"/>
      <c r="B771" s="567"/>
      <c r="C771" s="567"/>
      <c r="D771" s="536"/>
      <c r="E771" s="536"/>
      <c r="F771" s="536"/>
      <c r="G771" s="539"/>
      <c r="H771" s="539"/>
      <c r="I771" s="540"/>
      <c r="J771" s="540"/>
      <c r="K771" s="536"/>
      <c r="L771" s="536"/>
      <c r="M771" s="1"/>
      <c r="N771" s="189"/>
    </row>
    <row r="772" ht="15.75" customHeight="1">
      <c r="A772" s="536"/>
      <c r="B772" s="567"/>
      <c r="C772" s="567"/>
      <c r="D772" s="536"/>
      <c r="E772" s="536"/>
      <c r="F772" s="536"/>
      <c r="G772" s="539"/>
      <c r="H772" s="539"/>
      <c r="I772" s="540"/>
      <c r="J772" s="540"/>
      <c r="K772" s="536"/>
      <c r="L772" s="536"/>
      <c r="M772" s="1"/>
      <c r="N772" s="189"/>
    </row>
    <row r="773" ht="15.75" customHeight="1">
      <c r="A773" s="536"/>
      <c r="B773" s="567"/>
      <c r="C773" s="567"/>
      <c r="D773" s="536"/>
      <c r="E773" s="536"/>
      <c r="F773" s="536"/>
      <c r="G773" s="539"/>
      <c r="H773" s="539"/>
      <c r="I773" s="540"/>
      <c r="J773" s="540"/>
      <c r="K773" s="536"/>
      <c r="L773" s="536"/>
      <c r="M773" s="1"/>
      <c r="N773" s="189"/>
    </row>
    <row r="774" ht="15.75" customHeight="1">
      <c r="A774" s="536"/>
      <c r="B774" s="567"/>
      <c r="C774" s="567"/>
      <c r="D774" s="536"/>
      <c r="E774" s="536"/>
      <c r="F774" s="536"/>
      <c r="G774" s="539"/>
      <c r="H774" s="539"/>
      <c r="I774" s="540"/>
      <c r="J774" s="540"/>
      <c r="K774" s="536"/>
      <c r="L774" s="536"/>
      <c r="M774" s="1"/>
      <c r="N774" s="189"/>
    </row>
    <row r="775" ht="15.75" customHeight="1">
      <c r="A775" s="536"/>
      <c r="B775" s="567"/>
      <c r="C775" s="567"/>
      <c r="D775" s="536"/>
      <c r="E775" s="536"/>
      <c r="F775" s="536"/>
      <c r="G775" s="539"/>
      <c r="H775" s="539"/>
      <c r="I775" s="540"/>
      <c r="J775" s="540"/>
      <c r="K775" s="536"/>
      <c r="L775" s="536"/>
      <c r="M775" s="1"/>
      <c r="N775" s="189"/>
    </row>
    <row r="776" ht="15.75" customHeight="1">
      <c r="A776" s="536"/>
      <c r="B776" s="567"/>
      <c r="C776" s="567"/>
      <c r="D776" s="536"/>
      <c r="E776" s="536"/>
      <c r="F776" s="536"/>
      <c r="G776" s="539"/>
      <c r="H776" s="539"/>
      <c r="I776" s="540"/>
      <c r="J776" s="540"/>
      <c r="K776" s="536"/>
      <c r="L776" s="536"/>
      <c r="M776" s="1"/>
      <c r="N776" s="189"/>
    </row>
    <row r="777" ht="15.75" customHeight="1">
      <c r="A777" s="536"/>
      <c r="B777" s="567"/>
      <c r="C777" s="567"/>
      <c r="D777" s="536"/>
      <c r="E777" s="536"/>
      <c r="F777" s="536"/>
      <c r="G777" s="539"/>
      <c r="H777" s="539"/>
      <c r="I777" s="540"/>
      <c r="J777" s="540"/>
      <c r="K777" s="536"/>
      <c r="L777" s="536"/>
      <c r="M777" s="1"/>
      <c r="N777" s="189"/>
    </row>
    <row r="778" ht="15.75" customHeight="1">
      <c r="A778" s="536"/>
      <c r="B778" s="567"/>
      <c r="C778" s="567"/>
      <c r="D778" s="536"/>
      <c r="E778" s="536"/>
      <c r="F778" s="536"/>
      <c r="G778" s="539"/>
      <c r="H778" s="539"/>
      <c r="I778" s="540"/>
      <c r="J778" s="540"/>
      <c r="K778" s="536"/>
      <c r="L778" s="536"/>
      <c r="M778" s="1"/>
      <c r="N778" s="189"/>
    </row>
    <row r="779" ht="15.75" customHeight="1">
      <c r="A779" s="536"/>
      <c r="B779" s="567"/>
      <c r="C779" s="567"/>
      <c r="D779" s="536"/>
      <c r="E779" s="536"/>
      <c r="F779" s="536"/>
      <c r="G779" s="539"/>
      <c r="H779" s="539"/>
      <c r="I779" s="540"/>
      <c r="J779" s="540"/>
      <c r="K779" s="536"/>
      <c r="L779" s="536"/>
      <c r="M779" s="1"/>
      <c r="N779" s="189"/>
    </row>
    <row r="780" ht="15.75" customHeight="1">
      <c r="A780" s="536"/>
      <c r="B780" s="567"/>
      <c r="C780" s="567"/>
      <c r="D780" s="536"/>
      <c r="E780" s="536"/>
      <c r="F780" s="536"/>
      <c r="G780" s="539"/>
      <c r="H780" s="539"/>
      <c r="I780" s="540"/>
      <c r="J780" s="540"/>
      <c r="K780" s="536"/>
      <c r="L780" s="536"/>
      <c r="M780" s="1"/>
      <c r="N780" s="189"/>
    </row>
    <row r="781" ht="15.75" customHeight="1">
      <c r="A781" s="536"/>
      <c r="B781" s="567"/>
      <c r="C781" s="567"/>
      <c r="D781" s="536"/>
      <c r="E781" s="536"/>
      <c r="F781" s="536"/>
      <c r="G781" s="539"/>
      <c r="H781" s="539"/>
      <c r="I781" s="540"/>
      <c r="J781" s="540"/>
      <c r="K781" s="536"/>
      <c r="L781" s="536"/>
      <c r="M781" s="1"/>
      <c r="N781" s="189"/>
    </row>
    <row r="782" ht="15.75" customHeight="1">
      <c r="A782" s="536"/>
      <c r="B782" s="567"/>
      <c r="C782" s="567"/>
      <c r="D782" s="536"/>
      <c r="E782" s="536"/>
      <c r="F782" s="536"/>
      <c r="G782" s="539"/>
      <c r="H782" s="539"/>
      <c r="I782" s="540"/>
      <c r="J782" s="540"/>
      <c r="K782" s="536"/>
      <c r="L782" s="536"/>
      <c r="M782" s="1"/>
      <c r="N782" s="189"/>
    </row>
    <row r="783" ht="15.75" customHeight="1">
      <c r="A783" s="536"/>
      <c r="B783" s="567"/>
      <c r="C783" s="567"/>
      <c r="D783" s="536"/>
      <c r="E783" s="536"/>
      <c r="F783" s="536"/>
      <c r="G783" s="539"/>
      <c r="H783" s="539"/>
      <c r="I783" s="540"/>
      <c r="J783" s="540"/>
      <c r="K783" s="536"/>
      <c r="L783" s="536"/>
      <c r="M783" s="1"/>
      <c r="N783" s="189"/>
    </row>
    <row r="784" ht="15.75" customHeight="1">
      <c r="A784" s="536"/>
      <c r="B784" s="567"/>
      <c r="C784" s="567"/>
      <c r="D784" s="536"/>
      <c r="E784" s="536"/>
      <c r="F784" s="536"/>
      <c r="G784" s="539"/>
      <c r="H784" s="539"/>
      <c r="I784" s="540"/>
      <c r="J784" s="540"/>
      <c r="K784" s="536"/>
      <c r="L784" s="536"/>
      <c r="M784" s="1"/>
      <c r="N784" s="189"/>
    </row>
    <row r="785" ht="15.75" customHeight="1">
      <c r="A785" s="536"/>
      <c r="B785" s="567"/>
      <c r="C785" s="567"/>
      <c r="D785" s="536"/>
      <c r="E785" s="536"/>
      <c r="F785" s="536"/>
      <c r="G785" s="539"/>
      <c r="H785" s="539"/>
      <c r="I785" s="540"/>
      <c r="J785" s="540"/>
      <c r="K785" s="536"/>
      <c r="L785" s="536"/>
      <c r="M785" s="1"/>
      <c r="N785" s="189"/>
    </row>
    <row r="786" ht="15.75" customHeight="1">
      <c r="A786" s="536"/>
      <c r="B786" s="567"/>
      <c r="C786" s="567"/>
      <c r="D786" s="536"/>
      <c r="E786" s="536"/>
      <c r="F786" s="536"/>
      <c r="G786" s="539"/>
      <c r="H786" s="539"/>
      <c r="I786" s="540"/>
      <c r="J786" s="540"/>
      <c r="K786" s="536"/>
      <c r="L786" s="536"/>
      <c r="M786" s="1"/>
      <c r="N786" s="189"/>
    </row>
    <row r="787" ht="15.75" customHeight="1">
      <c r="A787" s="536"/>
      <c r="B787" s="567"/>
      <c r="C787" s="567"/>
      <c r="D787" s="536"/>
      <c r="E787" s="536"/>
      <c r="F787" s="536"/>
      <c r="G787" s="539"/>
      <c r="H787" s="539"/>
      <c r="I787" s="540"/>
      <c r="J787" s="540"/>
      <c r="K787" s="536"/>
      <c r="L787" s="536"/>
      <c r="M787" s="1"/>
      <c r="N787" s="189"/>
    </row>
    <row r="788" ht="15.75" customHeight="1">
      <c r="A788" s="536"/>
      <c r="B788" s="567"/>
      <c r="C788" s="567"/>
      <c r="D788" s="536"/>
      <c r="E788" s="536"/>
      <c r="F788" s="536"/>
      <c r="G788" s="539"/>
      <c r="H788" s="539"/>
      <c r="I788" s="540"/>
      <c r="J788" s="540"/>
      <c r="K788" s="536"/>
      <c r="L788" s="536"/>
      <c r="M788" s="1"/>
      <c r="N788" s="189"/>
    </row>
    <row r="789" ht="15.75" customHeight="1">
      <c r="A789" s="536"/>
      <c r="B789" s="567"/>
      <c r="C789" s="567"/>
      <c r="D789" s="536"/>
      <c r="E789" s="536"/>
      <c r="F789" s="536"/>
      <c r="G789" s="539"/>
      <c r="H789" s="539"/>
      <c r="I789" s="540"/>
      <c r="J789" s="540"/>
      <c r="K789" s="536"/>
      <c r="L789" s="536"/>
      <c r="M789" s="1"/>
      <c r="N789" s="189"/>
    </row>
    <row r="790" ht="15.75" customHeight="1">
      <c r="A790" s="536"/>
      <c r="B790" s="567"/>
      <c r="C790" s="567"/>
      <c r="D790" s="536"/>
      <c r="E790" s="536"/>
      <c r="F790" s="536"/>
      <c r="G790" s="539"/>
      <c r="H790" s="539"/>
      <c r="I790" s="540"/>
      <c r="J790" s="540"/>
      <c r="K790" s="536"/>
      <c r="L790" s="536"/>
      <c r="M790" s="1"/>
      <c r="N790" s="189"/>
    </row>
    <row r="791" ht="15.75" customHeight="1">
      <c r="A791" s="536"/>
      <c r="B791" s="567"/>
      <c r="C791" s="567"/>
      <c r="D791" s="536"/>
      <c r="E791" s="536"/>
      <c r="F791" s="536"/>
      <c r="G791" s="539"/>
      <c r="H791" s="539"/>
      <c r="I791" s="540"/>
      <c r="J791" s="540"/>
      <c r="K791" s="536"/>
      <c r="L791" s="536"/>
      <c r="M791" s="1"/>
      <c r="N791" s="189"/>
    </row>
    <row r="792" ht="15.75" customHeight="1">
      <c r="A792" s="536"/>
      <c r="B792" s="567"/>
      <c r="C792" s="567"/>
      <c r="D792" s="536"/>
      <c r="E792" s="536"/>
      <c r="F792" s="536"/>
      <c r="G792" s="539"/>
      <c r="H792" s="539"/>
      <c r="I792" s="540"/>
      <c r="J792" s="540"/>
      <c r="K792" s="536"/>
      <c r="L792" s="536"/>
      <c r="M792" s="1"/>
      <c r="N792" s="189"/>
    </row>
    <row r="793" ht="15.75" customHeight="1">
      <c r="A793" s="536"/>
      <c r="B793" s="567"/>
      <c r="C793" s="567"/>
      <c r="D793" s="536"/>
      <c r="E793" s="536"/>
      <c r="F793" s="536"/>
      <c r="G793" s="539"/>
      <c r="H793" s="539"/>
      <c r="I793" s="540"/>
      <c r="J793" s="540"/>
      <c r="K793" s="536"/>
      <c r="L793" s="536"/>
      <c r="M793" s="1"/>
      <c r="N793" s="189"/>
    </row>
    <row r="794" ht="15.75" customHeight="1">
      <c r="A794" s="536"/>
      <c r="B794" s="567"/>
      <c r="C794" s="567"/>
      <c r="D794" s="536"/>
      <c r="E794" s="536"/>
      <c r="F794" s="536"/>
      <c r="G794" s="539"/>
      <c r="H794" s="539"/>
      <c r="I794" s="540"/>
      <c r="J794" s="540"/>
      <c r="K794" s="536"/>
      <c r="L794" s="536"/>
      <c r="M794" s="1"/>
      <c r="N794" s="189"/>
    </row>
    <row r="795" ht="15.75" customHeight="1">
      <c r="A795" s="536"/>
      <c r="B795" s="567"/>
      <c r="C795" s="567"/>
      <c r="D795" s="536"/>
      <c r="E795" s="536"/>
      <c r="F795" s="536"/>
      <c r="G795" s="539"/>
      <c r="H795" s="539"/>
      <c r="I795" s="540"/>
      <c r="J795" s="540"/>
      <c r="K795" s="536"/>
      <c r="L795" s="536"/>
      <c r="M795" s="1"/>
      <c r="N795" s="189"/>
    </row>
    <row r="796" ht="15.75" customHeight="1">
      <c r="A796" s="536"/>
      <c r="B796" s="567"/>
      <c r="C796" s="567"/>
      <c r="D796" s="536"/>
      <c r="E796" s="536"/>
      <c r="F796" s="536"/>
      <c r="G796" s="539"/>
      <c r="H796" s="539"/>
      <c r="I796" s="540"/>
      <c r="J796" s="540"/>
      <c r="K796" s="536"/>
      <c r="L796" s="536"/>
      <c r="M796" s="1"/>
      <c r="N796" s="189"/>
    </row>
    <row r="797" ht="15.75" customHeight="1">
      <c r="A797" s="536"/>
      <c r="B797" s="567"/>
      <c r="C797" s="567"/>
      <c r="D797" s="536"/>
      <c r="E797" s="536"/>
      <c r="F797" s="536"/>
      <c r="G797" s="539"/>
      <c r="H797" s="539"/>
      <c r="I797" s="540"/>
      <c r="J797" s="540"/>
      <c r="K797" s="536"/>
      <c r="L797" s="536"/>
      <c r="M797" s="1"/>
      <c r="N797" s="189"/>
    </row>
    <row r="798" ht="15.75" customHeight="1">
      <c r="A798" s="536"/>
      <c r="B798" s="567"/>
      <c r="C798" s="567"/>
      <c r="D798" s="536"/>
      <c r="E798" s="536"/>
      <c r="F798" s="536"/>
      <c r="G798" s="539"/>
      <c r="H798" s="539"/>
      <c r="I798" s="540"/>
      <c r="J798" s="540"/>
      <c r="K798" s="536"/>
      <c r="L798" s="536"/>
      <c r="M798" s="1"/>
      <c r="N798" s="189"/>
    </row>
    <row r="799" ht="15.75" customHeight="1">
      <c r="A799" s="536"/>
      <c r="B799" s="567"/>
      <c r="C799" s="567"/>
      <c r="D799" s="536"/>
      <c r="E799" s="536"/>
      <c r="F799" s="536"/>
      <c r="G799" s="539"/>
      <c r="H799" s="539"/>
      <c r="I799" s="540"/>
      <c r="J799" s="540"/>
      <c r="K799" s="536"/>
      <c r="L799" s="536"/>
      <c r="M799" s="1"/>
      <c r="N799" s="189"/>
    </row>
    <row r="800" ht="15.75" customHeight="1">
      <c r="A800" s="536"/>
      <c r="B800" s="567"/>
      <c r="C800" s="567"/>
      <c r="D800" s="536"/>
      <c r="E800" s="536"/>
      <c r="F800" s="536"/>
      <c r="G800" s="539"/>
      <c r="H800" s="539"/>
      <c r="I800" s="540"/>
      <c r="J800" s="540"/>
      <c r="K800" s="536"/>
      <c r="L800" s="536"/>
      <c r="M800" s="1"/>
      <c r="N800" s="189"/>
    </row>
    <row r="801" ht="15.75" customHeight="1">
      <c r="A801" s="536"/>
      <c r="B801" s="567"/>
      <c r="C801" s="567"/>
      <c r="D801" s="536"/>
      <c r="E801" s="536"/>
      <c r="F801" s="536"/>
      <c r="G801" s="539"/>
      <c r="H801" s="539"/>
      <c r="I801" s="540"/>
      <c r="J801" s="540"/>
      <c r="K801" s="536"/>
      <c r="L801" s="536"/>
      <c r="M801" s="1"/>
      <c r="N801" s="189"/>
    </row>
    <row r="802" ht="15.75" customHeight="1">
      <c r="A802" s="536"/>
      <c r="B802" s="567"/>
      <c r="C802" s="567"/>
      <c r="D802" s="536"/>
      <c r="E802" s="536"/>
      <c r="F802" s="536"/>
      <c r="G802" s="539"/>
      <c r="H802" s="539"/>
      <c r="I802" s="540"/>
      <c r="J802" s="540"/>
      <c r="K802" s="536"/>
      <c r="L802" s="536"/>
      <c r="M802" s="1"/>
      <c r="N802" s="189"/>
    </row>
    <row r="803" ht="15.75" customHeight="1">
      <c r="A803" s="536"/>
      <c r="B803" s="567"/>
      <c r="C803" s="567"/>
      <c r="D803" s="536"/>
      <c r="E803" s="536"/>
      <c r="F803" s="536"/>
      <c r="G803" s="539"/>
      <c r="H803" s="539"/>
      <c r="I803" s="540"/>
      <c r="J803" s="540"/>
      <c r="K803" s="536"/>
      <c r="L803" s="536"/>
      <c r="M803" s="1"/>
      <c r="N803" s="189"/>
    </row>
    <row r="804" ht="15.75" customHeight="1">
      <c r="A804" s="536"/>
      <c r="B804" s="567"/>
      <c r="C804" s="567"/>
      <c r="D804" s="536"/>
      <c r="E804" s="536"/>
      <c r="F804" s="536"/>
      <c r="G804" s="539"/>
      <c r="H804" s="539"/>
      <c r="I804" s="540"/>
      <c r="J804" s="540"/>
      <c r="K804" s="536"/>
      <c r="L804" s="536"/>
      <c r="M804" s="1"/>
      <c r="N804" s="189"/>
    </row>
    <row r="805" ht="15.75" customHeight="1">
      <c r="A805" s="536"/>
      <c r="B805" s="567"/>
      <c r="C805" s="567"/>
      <c r="D805" s="536"/>
      <c r="E805" s="536"/>
      <c r="F805" s="536"/>
      <c r="G805" s="539"/>
      <c r="H805" s="539"/>
      <c r="I805" s="540"/>
      <c r="J805" s="540"/>
      <c r="K805" s="536"/>
      <c r="L805" s="536"/>
      <c r="M805" s="1"/>
      <c r="N805" s="189"/>
    </row>
    <row r="806" ht="15.75" customHeight="1">
      <c r="A806" s="536"/>
      <c r="B806" s="567"/>
      <c r="C806" s="567"/>
      <c r="D806" s="536"/>
      <c r="E806" s="536"/>
      <c r="F806" s="536"/>
      <c r="G806" s="539"/>
      <c r="H806" s="539"/>
      <c r="I806" s="540"/>
      <c r="J806" s="540"/>
      <c r="K806" s="536"/>
      <c r="L806" s="536"/>
      <c r="M806" s="1"/>
      <c r="N806" s="189"/>
    </row>
    <row r="807" ht="15.75" customHeight="1">
      <c r="A807" s="536"/>
      <c r="B807" s="567"/>
      <c r="C807" s="567"/>
      <c r="D807" s="536"/>
      <c r="E807" s="536"/>
      <c r="F807" s="536"/>
      <c r="G807" s="539"/>
      <c r="H807" s="539"/>
      <c r="I807" s="540"/>
      <c r="J807" s="540"/>
      <c r="K807" s="536"/>
      <c r="L807" s="536"/>
      <c r="M807" s="1"/>
      <c r="N807" s="189"/>
    </row>
    <row r="808" ht="15.75" customHeight="1">
      <c r="A808" s="536"/>
      <c r="B808" s="567"/>
      <c r="C808" s="567"/>
      <c r="D808" s="536"/>
      <c r="E808" s="536"/>
      <c r="F808" s="536"/>
      <c r="G808" s="539"/>
      <c r="H808" s="539"/>
      <c r="I808" s="540"/>
      <c r="J808" s="540"/>
      <c r="K808" s="536"/>
      <c r="L808" s="536"/>
      <c r="M808" s="1"/>
      <c r="N808" s="189"/>
    </row>
    <row r="809" ht="15.75" customHeight="1">
      <c r="A809" s="536"/>
      <c r="B809" s="567"/>
      <c r="C809" s="567"/>
      <c r="D809" s="536"/>
      <c r="E809" s="536"/>
      <c r="F809" s="536"/>
      <c r="G809" s="539"/>
      <c r="H809" s="539"/>
      <c r="I809" s="540"/>
      <c r="J809" s="540"/>
      <c r="K809" s="536"/>
      <c r="L809" s="536"/>
      <c r="M809" s="1"/>
      <c r="N809" s="189"/>
    </row>
    <row r="810" ht="15.75" customHeight="1">
      <c r="A810" s="536"/>
      <c r="B810" s="567"/>
      <c r="C810" s="567"/>
      <c r="D810" s="536"/>
      <c r="E810" s="536"/>
      <c r="F810" s="536"/>
      <c r="G810" s="539"/>
      <c r="H810" s="539"/>
      <c r="I810" s="540"/>
      <c r="J810" s="540"/>
      <c r="K810" s="536"/>
      <c r="L810" s="536"/>
      <c r="M810" s="1"/>
      <c r="N810" s="189"/>
    </row>
    <row r="811" ht="15.75" customHeight="1">
      <c r="A811" s="536"/>
      <c r="B811" s="567"/>
      <c r="C811" s="567"/>
      <c r="D811" s="536"/>
      <c r="E811" s="536"/>
      <c r="F811" s="536"/>
      <c r="G811" s="539"/>
      <c r="H811" s="539"/>
      <c r="I811" s="540"/>
      <c r="J811" s="540"/>
      <c r="K811" s="536"/>
      <c r="L811" s="536"/>
      <c r="M811" s="1"/>
      <c r="N811" s="189"/>
    </row>
    <row r="812" ht="15.75" customHeight="1">
      <c r="A812" s="536"/>
      <c r="B812" s="567"/>
      <c r="C812" s="567"/>
      <c r="D812" s="536"/>
      <c r="E812" s="536"/>
      <c r="F812" s="536"/>
      <c r="G812" s="539"/>
      <c r="H812" s="539"/>
      <c r="I812" s="540"/>
      <c r="J812" s="540"/>
      <c r="K812" s="536"/>
      <c r="L812" s="536"/>
      <c r="M812" s="1"/>
      <c r="N812" s="189"/>
    </row>
    <row r="813" ht="15.75" customHeight="1">
      <c r="A813" s="536"/>
      <c r="B813" s="567"/>
      <c r="C813" s="567"/>
      <c r="D813" s="536"/>
      <c r="E813" s="536"/>
      <c r="F813" s="536"/>
      <c r="G813" s="539"/>
      <c r="H813" s="539"/>
      <c r="I813" s="540"/>
      <c r="J813" s="540"/>
      <c r="K813" s="536"/>
      <c r="L813" s="536"/>
      <c r="M813" s="1"/>
      <c r="N813" s="189"/>
    </row>
    <row r="814" ht="15.75" customHeight="1">
      <c r="A814" s="536"/>
      <c r="B814" s="567"/>
      <c r="C814" s="567"/>
      <c r="D814" s="536"/>
      <c r="E814" s="536"/>
      <c r="F814" s="536"/>
      <c r="G814" s="539"/>
      <c r="H814" s="539"/>
      <c r="I814" s="540"/>
      <c r="J814" s="540"/>
      <c r="K814" s="536"/>
      <c r="L814" s="536"/>
      <c r="M814" s="1"/>
      <c r="N814" s="189"/>
    </row>
    <row r="815" ht="15.75" customHeight="1">
      <c r="A815" s="536"/>
      <c r="B815" s="567"/>
      <c r="C815" s="567"/>
      <c r="D815" s="536"/>
      <c r="E815" s="536"/>
      <c r="F815" s="536"/>
      <c r="G815" s="539"/>
      <c r="H815" s="539"/>
      <c r="I815" s="540"/>
      <c r="J815" s="540"/>
      <c r="K815" s="536"/>
      <c r="L815" s="536"/>
      <c r="M815" s="1"/>
      <c r="N815" s="189"/>
    </row>
    <row r="816" ht="15.75" customHeight="1">
      <c r="A816" s="536"/>
      <c r="B816" s="567"/>
      <c r="C816" s="567"/>
      <c r="D816" s="536"/>
      <c r="E816" s="536"/>
      <c r="F816" s="536"/>
      <c r="G816" s="539"/>
      <c r="H816" s="539"/>
      <c r="I816" s="540"/>
      <c r="J816" s="540"/>
      <c r="K816" s="536"/>
      <c r="L816" s="536"/>
      <c r="M816" s="1"/>
      <c r="N816" s="189"/>
    </row>
    <row r="817" ht="15.75" customHeight="1">
      <c r="A817" s="536"/>
      <c r="B817" s="567"/>
      <c r="C817" s="567"/>
      <c r="D817" s="536"/>
      <c r="E817" s="536"/>
      <c r="F817" s="536"/>
      <c r="G817" s="539"/>
      <c r="H817" s="539"/>
      <c r="I817" s="540"/>
      <c r="J817" s="540"/>
      <c r="K817" s="536"/>
      <c r="L817" s="536"/>
      <c r="M817" s="1"/>
      <c r="N817" s="189"/>
    </row>
    <row r="818" ht="15.75" customHeight="1">
      <c r="A818" s="536"/>
      <c r="B818" s="567"/>
      <c r="C818" s="567"/>
      <c r="D818" s="536"/>
      <c r="E818" s="536"/>
      <c r="F818" s="536"/>
      <c r="G818" s="539"/>
      <c r="H818" s="539"/>
      <c r="I818" s="540"/>
      <c r="J818" s="540"/>
      <c r="K818" s="536"/>
      <c r="L818" s="536"/>
      <c r="M818" s="1"/>
      <c r="N818" s="189"/>
    </row>
    <row r="819" ht="15.75" customHeight="1">
      <c r="A819" s="536"/>
      <c r="B819" s="567"/>
      <c r="C819" s="567"/>
      <c r="D819" s="536"/>
      <c r="E819" s="536"/>
      <c r="F819" s="536"/>
      <c r="G819" s="539"/>
      <c r="H819" s="539"/>
      <c r="I819" s="540"/>
      <c r="J819" s="540"/>
      <c r="K819" s="536"/>
      <c r="L819" s="536"/>
      <c r="M819" s="1"/>
      <c r="N819" s="189"/>
    </row>
    <row r="820" ht="15.75" customHeight="1">
      <c r="A820" s="536"/>
      <c r="B820" s="567"/>
      <c r="C820" s="567"/>
      <c r="D820" s="536"/>
      <c r="E820" s="536"/>
      <c r="F820" s="536"/>
      <c r="G820" s="539"/>
      <c r="H820" s="539"/>
      <c r="I820" s="540"/>
      <c r="J820" s="540"/>
      <c r="K820" s="536"/>
      <c r="L820" s="536"/>
      <c r="M820" s="1"/>
      <c r="N820" s="189"/>
    </row>
    <row r="821" ht="15.75" customHeight="1">
      <c r="A821" s="536"/>
      <c r="B821" s="567"/>
      <c r="C821" s="567"/>
      <c r="D821" s="536"/>
      <c r="E821" s="536"/>
      <c r="F821" s="536"/>
      <c r="G821" s="539"/>
      <c r="H821" s="539"/>
      <c r="I821" s="540"/>
      <c r="J821" s="540"/>
      <c r="K821" s="536"/>
      <c r="L821" s="536"/>
      <c r="M821" s="1"/>
      <c r="N821" s="189"/>
    </row>
    <row r="822" ht="15.75" customHeight="1">
      <c r="A822" s="536"/>
      <c r="B822" s="567"/>
      <c r="C822" s="567"/>
      <c r="D822" s="536"/>
      <c r="E822" s="536"/>
      <c r="F822" s="536"/>
      <c r="G822" s="539"/>
      <c r="H822" s="539"/>
      <c r="I822" s="540"/>
      <c r="J822" s="540"/>
      <c r="K822" s="536"/>
      <c r="L822" s="536"/>
      <c r="M822" s="1"/>
      <c r="N822" s="189"/>
    </row>
    <row r="823" ht="15.75" customHeight="1">
      <c r="A823" s="536"/>
      <c r="B823" s="567"/>
      <c r="C823" s="567"/>
      <c r="D823" s="536"/>
      <c r="E823" s="536"/>
      <c r="F823" s="536"/>
      <c r="G823" s="539"/>
      <c r="H823" s="539"/>
      <c r="I823" s="540"/>
      <c r="J823" s="540"/>
      <c r="K823" s="536"/>
      <c r="L823" s="536"/>
      <c r="M823" s="1"/>
      <c r="N823" s="189"/>
    </row>
    <row r="824" ht="15.75" customHeight="1">
      <c r="A824" s="536"/>
      <c r="B824" s="567"/>
      <c r="C824" s="567"/>
      <c r="D824" s="536"/>
      <c r="E824" s="536"/>
      <c r="F824" s="536"/>
      <c r="G824" s="539"/>
      <c r="H824" s="539"/>
      <c r="I824" s="540"/>
      <c r="J824" s="540"/>
      <c r="K824" s="536"/>
      <c r="L824" s="536"/>
      <c r="M824" s="1"/>
      <c r="N824" s="189"/>
    </row>
    <row r="825" ht="15.75" customHeight="1">
      <c r="A825" s="536"/>
      <c r="B825" s="567"/>
      <c r="C825" s="567"/>
      <c r="D825" s="536"/>
      <c r="E825" s="536"/>
      <c r="F825" s="536"/>
      <c r="G825" s="539"/>
      <c r="H825" s="539"/>
      <c r="I825" s="540"/>
      <c r="J825" s="540"/>
      <c r="K825" s="536"/>
      <c r="L825" s="536"/>
      <c r="M825" s="1"/>
      <c r="N825" s="189"/>
    </row>
    <row r="826" ht="15.75" customHeight="1">
      <c r="A826" s="536"/>
      <c r="B826" s="567"/>
      <c r="C826" s="567"/>
      <c r="D826" s="536"/>
      <c r="E826" s="536"/>
      <c r="F826" s="536"/>
      <c r="G826" s="539"/>
      <c r="H826" s="539"/>
      <c r="I826" s="540"/>
      <c r="J826" s="540"/>
      <c r="K826" s="536"/>
      <c r="L826" s="536"/>
      <c r="M826" s="1"/>
      <c r="N826" s="189"/>
    </row>
    <row r="827" ht="15.75" customHeight="1">
      <c r="A827" s="536"/>
      <c r="B827" s="567"/>
      <c r="C827" s="567"/>
      <c r="D827" s="536"/>
      <c r="E827" s="536"/>
      <c r="F827" s="536"/>
      <c r="G827" s="539"/>
      <c r="H827" s="539"/>
      <c r="I827" s="540"/>
      <c r="J827" s="540"/>
      <c r="K827" s="536"/>
      <c r="L827" s="536"/>
      <c r="M827" s="1"/>
      <c r="N827" s="189"/>
    </row>
    <row r="828" ht="15.75" customHeight="1">
      <c r="A828" s="536"/>
      <c r="B828" s="567"/>
      <c r="C828" s="567"/>
      <c r="D828" s="536"/>
      <c r="E828" s="536"/>
      <c r="F828" s="536"/>
      <c r="G828" s="539"/>
      <c r="H828" s="539"/>
      <c r="I828" s="540"/>
      <c r="J828" s="540"/>
      <c r="K828" s="536"/>
      <c r="L828" s="536"/>
      <c r="M828" s="1"/>
      <c r="N828" s="189"/>
    </row>
    <row r="829" ht="15.75" customHeight="1">
      <c r="A829" s="536"/>
      <c r="B829" s="567"/>
      <c r="C829" s="567"/>
      <c r="D829" s="536"/>
      <c r="E829" s="536"/>
      <c r="F829" s="536"/>
      <c r="G829" s="539"/>
      <c r="H829" s="539"/>
      <c r="I829" s="540"/>
      <c r="J829" s="540"/>
      <c r="K829" s="536"/>
      <c r="L829" s="536"/>
      <c r="M829" s="1"/>
      <c r="N829" s="189"/>
    </row>
    <row r="830" ht="15.75" customHeight="1">
      <c r="A830" s="536"/>
      <c r="B830" s="567"/>
      <c r="C830" s="567"/>
      <c r="D830" s="536"/>
      <c r="E830" s="536"/>
      <c r="F830" s="536"/>
      <c r="G830" s="539"/>
      <c r="H830" s="539"/>
      <c r="I830" s="540"/>
      <c r="J830" s="540"/>
      <c r="K830" s="536"/>
      <c r="L830" s="536"/>
      <c r="M830" s="1"/>
      <c r="N830" s="189"/>
    </row>
    <row r="831" ht="15.75" customHeight="1">
      <c r="A831" s="536"/>
      <c r="B831" s="567"/>
      <c r="C831" s="567"/>
      <c r="D831" s="536"/>
      <c r="E831" s="536"/>
      <c r="F831" s="536"/>
      <c r="G831" s="539"/>
      <c r="H831" s="539"/>
      <c r="I831" s="540"/>
      <c r="J831" s="540"/>
      <c r="K831" s="536"/>
      <c r="L831" s="536"/>
      <c r="M831" s="1"/>
      <c r="N831" s="189"/>
    </row>
    <row r="832" ht="15.75" customHeight="1">
      <c r="A832" s="536"/>
      <c r="B832" s="567"/>
      <c r="C832" s="567"/>
      <c r="D832" s="536"/>
      <c r="E832" s="536"/>
      <c r="F832" s="536"/>
      <c r="G832" s="539"/>
      <c r="H832" s="539"/>
      <c r="I832" s="540"/>
      <c r="J832" s="540"/>
      <c r="K832" s="536"/>
      <c r="L832" s="536"/>
      <c r="M832" s="1"/>
      <c r="N832" s="189"/>
    </row>
    <row r="833" ht="15.75" customHeight="1">
      <c r="A833" s="536"/>
      <c r="B833" s="567"/>
      <c r="C833" s="567"/>
      <c r="D833" s="536"/>
      <c r="E833" s="536"/>
      <c r="F833" s="536"/>
      <c r="G833" s="539"/>
      <c r="H833" s="539"/>
      <c r="I833" s="540"/>
      <c r="J833" s="540"/>
      <c r="K833" s="536"/>
      <c r="L833" s="536"/>
      <c r="M833" s="1"/>
      <c r="N833" s="189"/>
    </row>
    <row r="834" ht="15.75" customHeight="1">
      <c r="A834" s="536"/>
      <c r="B834" s="567"/>
      <c r="C834" s="567"/>
      <c r="D834" s="536"/>
      <c r="E834" s="536"/>
      <c r="F834" s="536"/>
      <c r="G834" s="539"/>
      <c r="H834" s="539"/>
      <c r="I834" s="540"/>
      <c r="J834" s="540"/>
      <c r="K834" s="536"/>
      <c r="L834" s="536"/>
      <c r="M834" s="1"/>
      <c r="N834" s="189"/>
    </row>
    <row r="835" ht="15.75" customHeight="1">
      <c r="A835" s="536"/>
      <c r="B835" s="567"/>
      <c r="C835" s="567"/>
      <c r="D835" s="536"/>
      <c r="E835" s="536"/>
      <c r="F835" s="536"/>
      <c r="G835" s="539"/>
      <c r="H835" s="539"/>
      <c r="I835" s="540"/>
      <c r="J835" s="540"/>
      <c r="K835" s="536"/>
      <c r="L835" s="536"/>
      <c r="M835" s="1"/>
      <c r="N835" s="189"/>
    </row>
    <row r="836" ht="15.75" customHeight="1">
      <c r="A836" s="536"/>
      <c r="B836" s="567"/>
      <c r="C836" s="567"/>
      <c r="D836" s="536"/>
      <c r="E836" s="536"/>
      <c r="F836" s="536"/>
      <c r="G836" s="539"/>
      <c r="H836" s="539"/>
      <c r="I836" s="540"/>
      <c r="J836" s="540"/>
      <c r="K836" s="536"/>
      <c r="L836" s="536"/>
      <c r="M836" s="1"/>
      <c r="N836" s="189"/>
    </row>
    <row r="837" ht="15.75" customHeight="1">
      <c r="A837" s="536"/>
      <c r="B837" s="567"/>
      <c r="C837" s="567"/>
      <c r="D837" s="536"/>
      <c r="E837" s="536"/>
      <c r="F837" s="536"/>
      <c r="G837" s="539"/>
      <c r="H837" s="539"/>
      <c r="I837" s="540"/>
      <c r="J837" s="540"/>
      <c r="K837" s="536"/>
      <c r="L837" s="536"/>
      <c r="M837" s="1"/>
      <c r="N837" s="189"/>
    </row>
    <row r="838" ht="15.75" customHeight="1">
      <c r="A838" s="536"/>
      <c r="B838" s="567"/>
      <c r="C838" s="567"/>
      <c r="D838" s="536"/>
      <c r="E838" s="536"/>
      <c r="F838" s="536"/>
      <c r="G838" s="539"/>
      <c r="H838" s="539"/>
      <c r="I838" s="540"/>
      <c r="J838" s="540"/>
      <c r="K838" s="536"/>
      <c r="L838" s="536"/>
      <c r="M838" s="1"/>
      <c r="N838" s="189"/>
    </row>
    <row r="839" ht="15.75" customHeight="1">
      <c r="A839" s="536"/>
      <c r="B839" s="567"/>
      <c r="C839" s="567"/>
      <c r="D839" s="536"/>
      <c r="E839" s="536"/>
      <c r="F839" s="536"/>
      <c r="G839" s="539"/>
      <c r="H839" s="539"/>
      <c r="I839" s="540"/>
      <c r="J839" s="540"/>
      <c r="K839" s="536"/>
      <c r="L839" s="536"/>
      <c r="M839" s="1"/>
      <c r="N839" s="189"/>
    </row>
    <row r="840" ht="15.75" customHeight="1">
      <c r="A840" s="536"/>
      <c r="B840" s="567"/>
      <c r="C840" s="567"/>
      <c r="D840" s="536"/>
      <c r="E840" s="536"/>
      <c r="F840" s="536"/>
      <c r="G840" s="539"/>
      <c r="H840" s="539"/>
      <c r="I840" s="540"/>
      <c r="J840" s="540"/>
      <c r="K840" s="536"/>
      <c r="L840" s="536"/>
      <c r="M840" s="1"/>
      <c r="N840" s="189"/>
    </row>
    <row r="841" ht="15.75" customHeight="1">
      <c r="A841" s="536"/>
      <c r="B841" s="567"/>
      <c r="C841" s="567"/>
      <c r="D841" s="536"/>
      <c r="E841" s="536"/>
      <c r="F841" s="536"/>
      <c r="G841" s="539"/>
      <c r="H841" s="539"/>
      <c r="I841" s="540"/>
      <c r="J841" s="540"/>
      <c r="K841" s="536"/>
      <c r="L841" s="536"/>
      <c r="M841" s="1"/>
      <c r="N841" s="189"/>
    </row>
    <row r="842" ht="15.75" customHeight="1">
      <c r="A842" s="536"/>
      <c r="B842" s="567"/>
      <c r="C842" s="567"/>
      <c r="D842" s="536"/>
      <c r="E842" s="536"/>
      <c r="F842" s="536"/>
      <c r="G842" s="539"/>
      <c r="H842" s="539"/>
      <c r="I842" s="540"/>
      <c r="J842" s="540"/>
      <c r="K842" s="536"/>
      <c r="L842" s="536"/>
      <c r="M842" s="1"/>
      <c r="N842" s="189"/>
    </row>
    <row r="843" ht="15.75" customHeight="1">
      <c r="A843" s="536"/>
      <c r="B843" s="567"/>
      <c r="C843" s="567"/>
      <c r="D843" s="536"/>
      <c r="E843" s="536"/>
      <c r="F843" s="536"/>
      <c r="G843" s="539"/>
      <c r="H843" s="539"/>
      <c r="I843" s="540"/>
      <c r="J843" s="540"/>
      <c r="K843" s="536"/>
      <c r="L843" s="536"/>
      <c r="M843" s="1"/>
      <c r="N843" s="189"/>
    </row>
    <row r="844" ht="15.75" customHeight="1">
      <c r="A844" s="536"/>
      <c r="B844" s="567"/>
      <c r="C844" s="567"/>
      <c r="D844" s="536"/>
      <c r="E844" s="536"/>
      <c r="F844" s="536"/>
      <c r="G844" s="539"/>
      <c r="H844" s="539"/>
      <c r="I844" s="540"/>
      <c r="J844" s="540"/>
      <c r="K844" s="536"/>
      <c r="L844" s="536"/>
      <c r="M844" s="1"/>
      <c r="N844" s="189"/>
    </row>
    <row r="845" ht="15.75" customHeight="1">
      <c r="A845" s="536"/>
      <c r="B845" s="567"/>
      <c r="C845" s="567"/>
      <c r="D845" s="536"/>
      <c r="E845" s="536"/>
      <c r="F845" s="536"/>
      <c r="G845" s="539"/>
      <c r="H845" s="539"/>
      <c r="I845" s="540"/>
      <c r="J845" s="540"/>
      <c r="K845" s="536"/>
      <c r="L845" s="536"/>
      <c r="M845" s="1"/>
      <c r="N845" s="189"/>
    </row>
    <row r="846" ht="15.75" customHeight="1">
      <c r="A846" s="536"/>
      <c r="B846" s="567"/>
      <c r="C846" s="567"/>
      <c r="D846" s="536"/>
      <c r="E846" s="536"/>
      <c r="F846" s="536"/>
      <c r="G846" s="539"/>
      <c r="H846" s="539"/>
      <c r="I846" s="540"/>
      <c r="J846" s="540"/>
      <c r="K846" s="536"/>
      <c r="L846" s="536"/>
      <c r="M846" s="1"/>
      <c r="N846" s="189"/>
    </row>
    <row r="847" ht="15.75" customHeight="1">
      <c r="A847" s="536"/>
      <c r="B847" s="567"/>
      <c r="C847" s="567"/>
      <c r="D847" s="536"/>
      <c r="E847" s="536"/>
      <c r="F847" s="536"/>
      <c r="G847" s="539"/>
      <c r="H847" s="539"/>
      <c r="I847" s="540"/>
      <c r="J847" s="540"/>
      <c r="K847" s="536"/>
      <c r="L847" s="536"/>
      <c r="M847" s="1"/>
      <c r="N847" s="189"/>
    </row>
    <row r="848" ht="15.75" customHeight="1">
      <c r="A848" s="536"/>
      <c r="B848" s="567"/>
      <c r="C848" s="567"/>
      <c r="D848" s="536"/>
      <c r="E848" s="536"/>
      <c r="F848" s="536"/>
      <c r="G848" s="539"/>
      <c r="H848" s="539"/>
      <c r="I848" s="540"/>
      <c r="J848" s="540"/>
      <c r="K848" s="536"/>
      <c r="L848" s="536"/>
      <c r="M848" s="1"/>
      <c r="N848" s="189"/>
    </row>
    <row r="849" ht="15.75" customHeight="1">
      <c r="A849" s="536"/>
      <c r="B849" s="567"/>
      <c r="C849" s="567"/>
      <c r="D849" s="536"/>
      <c r="E849" s="536"/>
      <c r="F849" s="536"/>
      <c r="G849" s="539"/>
      <c r="H849" s="539"/>
      <c r="I849" s="540"/>
      <c r="J849" s="540"/>
      <c r="K849" s="536"/>
      <c r="L849" s="536"/>
      <c r="M849" s="1"/>
      <c r="N849" s="189"/>
    </row>
    <row r="850" ht="15.75" customHeight="1">
      <c r="A850" s="536"/>
      <c r="B850" s="567"/>
      <c r="C850" s="567"/>
      <c r="D850" s="536"/>
      <c r="E850" s="536"/>
      <c r="F850" s="536"/>
      <c r="G850" s="539"/>
      <c r="H850" s="539"/>
      <c r="I850" s="540"/>
      <c r="J850" s="540"/>
      <c r="K850" s="536"/>
      <c r="L850" s="536"/>
      <c r="M850" s="1"/>
      <c r="N850" s="189"/>
    </row>
    <row r="851" ht="15.75" customHeight="1">
      <c r="A851" s="536"/>
      <c r="B851" s="567"/>
      <c r="C851" s="567"/>
      <c r="D851" s="536"/>
      <c r="E851" s="536"/>
      <c r="F851" s="536"/>
      <c r="G851" s="539"/>
      <c r="H851" s="539"/>
      <c r="I851" s="540"/>
      <c r="J851" s="540"/>
      <c r="K851" s="536"/>
      <c r="L851" s="536"/>
      <c r="M851" s="1"/>
      <c r="N851" s="189"/>
    </row>
    <row r="852" ht="15.75" customHeight="1">
      <c r="A852" s="536"/>
      <c r="B852" s="567"/>
      <c r="C852" s="567"/>
      <c r="D852" s="536"/>
      <c r="E852" s="536"/>
      <c r="F852" s="536"/>
      <c r="G852" s="539"/>
      <c r="H852" s="539"/>
      <c r="I852" s="540"/>
      <c r="J852" s="540"/>
      <c r="K852" s="536"/>
      <c r="L852" s="536"/>
      <c r="M852" s="1"/>
      <c r="N852" s="189"/>
    </row>
    <row r="853" ht="15.75" customHeight="1">
      <c r="A853" s="536"/>
      <c r="B853" s="567"/>
      <c r="C853" s="567"/>
      <c r="D853" s="536"/>
      <c r="E853" s="536"/>
      <c r="F853" s="536"/>
      <c r="G853" s="539"/>
      <c r="H853" s="539"/>
      <c r="I853" s="540"/>
      <c r="J853" s="540"/>
      <c r="K853" s="536"/>
      <c r="L853" s="536"/>
      <c r="M853" s="1"/>
      <c r="N853" s="189"/>
    </row>
    <row r="854" ht="15.75" customHeight="1">
      <c r="A854" s="536"/>
      <c r="B854" s="567"/>
      <c r="C854" s="567"/>
      <c r="D854" s="536"/>
      <c r="E854" s="536"/>
      <c r="F854" s="536"/>
      <c r="G854" s="539"/>
      <c r="H854" s="539"/>
      <c r="I854" s="540"/>
      <c r="J854" s="540"/>
      <c r="K854" s="536"/>
      <c r="L854" s="536"/>
      <c r="M854" s="1"/>
      <c r="N854" s="189"/>
    </row>
    <row r="855" ht="15.75" customHeight="1">
      <c r="A855" s="536"/>
      <c r="B855" s="567"/>
      <c r="C855" s="567"/>
      <c r="D855" s="536"/>
      <c r="E855" s="536"/>
      <c r="F855" s="536"/>
      <c r="G855" s="539"/>
      <c r="H855" s="539"/>
      <c r="I855" s="540"/>
      <c r="J855" s="540"/>
      <c r="K855" s="536"/>
      <c r="L855" s="536"/>
      <c r="M855" s="1"/>
      <c r="N855" s="189"/>
    </row>
    <row r="856" ht="15.75" customHeight="1">
      <c r="A856" s="536"/>
      <c r="B856" s="567"/>
      <c r="C856" s="567"/>
      <c r="D856" s="536"/>
      <c r="E856" s="536"/>
      <c r="F856" s="536"/>
      <c r="G856" s="539"/>
      <c r="H856" s="539"/>
      <c r="I856" s="540"/>
      <c r="J856" s="540"/>
      <c r="K856" s="536"/>
      <c r="L856" s="536"/>
      <c r="M856" s="1"/>
      <c r="N856" s="189"/>
    </row>
    <row r="857" ht="15.75" customHeight="1">
      <c r="A857" s="536"/>
      <c r="B857" s="567"/>
      <c r="C857" s="567"/>
      <c r="D857" s="536"/>
      <c r="E857" s="536"/>
      <c r="F857" s="536"/>
      <c r="G857" s="539"/>
      <c r="H857" s="539"/>
      <c r="I857" s="540"/>
      <c r="J857" s="540"/>
      <c r="K857" s="536"/>
      <c r="L857" s="536"/>
      <c r="M857" s="1"/>
      <c r="N857" s="189"/>
    </row>
    <row r="858" ht="15.75" customHeight="1">
      <c r="A858" s="536"/>
      <c r="B858" s="567"/>
      <c r="C858" s="567"/>
      <c r="D858" s="536"/>
      <c r="E858" s="536"/>
      <c r="F858" s="536"/>
      <c r="G858" s="539"/>
      <c r="H858" s="539"/>
      <c r="I858" s="540"/>
      <c r="J858" s="540"/>
      <c r="K858" s="536"/>
      <c r="L858" s="536"/>
      <c r="M858" s="1"/>
      <c r="N858" s="189"/>
    </row>
    <row r="859" ht="15.75" customHeight="1">
      <c r="A859" s="536"/>
      <c r="B859" s="567"/>
      <c r="C859" s="567"/>
      <c r="D859" s="536"/>
      <c r="E859" s="536"/>
      <c r="F859" s="536"/>
      <c r="G859" s="539"/>
      <c r="H859" s="539"/>
      <c r="I859" s="540"/>
      <c r="J859" s="540"/>
      <c r="K859" s="536"/>
      <c r="L859" s="536"/>
      <c r="M859" s="1"/>
      <c r="N859" s="189"/>
    </row>
    <row r="860" ht="15.75" customHeight="1">
      <c r="A860" s="536"/>
      <c r="B860" s="567"/>
      <c r="C860" s="567"/>
      <c r="D860" s="536"/>
      <c r="E860" s="536"/>
      <c r="F860" s="536"/>
      <c r="G860" s="539"/>
      <c r="H860" s="539"/>
      <c r="I860" s="540"/>
      <c r="J860" s="540"/>
      <c r="K860" s="536"/>
      <c r="L860" s="536"/>
      <c r="M860" s="1"/>
      <c r="N860" s="189"/>
    </row>
    <row r="861" ht="15.75" customHeight="1">
      <c r="A861" s="536"/>
      <c r="B861" s="567"/>
      <c r="C861" s="567"/>
      <c r="D861" s="536"/>
      <c r="E861" s="536"/>
      <c r="F861" s="536"/>
      <c r="G861" s="539"/>
      <c r="H861" s="539"/>
      <c r="I861" s="540"/>
      <c r="J861" s="540"/>
      <c r="K861" s="536"/>
      <c r="L861" s="536"/>
      <c r="M861" s="1"/>
      <c r="N861" s="189"/>
    </row>
    <row r="862" ht="15.75" customHeight="1">
      <c r="A862" s="536"/>
      <c r="B862" s="567"/>
      <c r="C862" s="567"/>
      <c r="D862" s="536"/>
      <c r="E862" s="536"/>
      <c r="F862" s="536"/>
      <c r="G862" s="539"/>
      <c r="H862" s="539"/>
      <c r="I862" s="540"/>
      <c r="J862" s="540"/>
      <c r="K862" s="536"/>
      <c r="L862" s="536"/>
      <c r="M862" s="1"/>
      <c r="N862" s="189"/>
    </row>
    <row r="863" ht="15.75" customHeight="1">
      <c r="A863" s="536"/>
      <c r="B863" s="567"/>
      <c r="C863" s="567"/>
      <c r="D863" s="536"/>
      <c r="E863" s="536"/>
      <c r="F863" s="536"/>
      <c r="G863" s="539"/>
      <c r="H863" s="539"/>
      <c r="I863" s="540"/>
      <c r="J863" s="540"/>
      <c r="K863" s="536"/>
      <c r="L863" s="536"/>
      <c r="M863" s="1"/>
      <c r="N863" s="189"/>
    </row>
    <row r="864" ht="15.75" customHeight="1">
      <c r="A864" s="536"/>
      <c r="B864" s="567"/>
      <c r="C864" s="567"/>
      <c r="D864" s="536"/>
      <c r="E864" s="536"/>
      <c r="F864" s="536"/>
      <c r="G864" s="539"/>
      <c r="H864" s="539"/>
      <c r="I864" s="540"/>
      <c r="J864" s="540"/>
      <c r="K864" s="536"/>
      <c r="L864" s="536"/>
      <c r="M864" s="1"/>
      <c r="N864" s="189"/>
    </row>
    <row r="865" ht="15.75" customHeight="1">
      <c r="A865" s="536"/>
      <c r="B865" s="567"/>
      <c r="C865" s="567"/>
      <c r="D865" s="536"/>
      <c r="E865" s="536"/>
      <c r="F865" s="536"/>
      <c r="G865" s="539"/>
      <c r="H865" s="539"/>
      <c r="I865" s="540"/>
      <c r="J865" s="540"/>
      <c r="K865" s="536"/>
      <c r="L865" s="536"/>
      <c r="M865" s="1"/>
      <c r="N865" s="189"/>
    </row>
    <row r="866" ht="15.75" customHeight="1">
      <c r="A866" s="536"/>
      <c r="B866" s="567"/>
      <c r="C866" s="567"/>
      <c r="D866" s="536"/>
      <c r="E866" s="536"/>
      <c r="F866" s="536"/>
      <c r="G866" s="539"/>
      <c r="H866" s="539"/>
      <c r="I866" s="540"/>
      <c r="J866" s="540"/>
      <c r="K866" s="536"/>
      <c r="L866" s="536"/>
      <c r="M866" s="1"/>
      <c r="N866" s="189"/>
    </row>
    <row r="867" ht="15.75" customHeight="1">
      <c r="A867" s="536"/>
      <c r="B867" s="567"/>
      <c r="C867" s="567"/>
      <c r="D867" s="536"/>
      <c r="E867" s="536"/>
      <c r="F867" s="536"/>
      <c r="G867" s="539"/>
      <c r="H867" s="539"/>
      <c r="I867" s="540"/>
      <c r="J867" s="540"/>
      <c r="K867" s="536"/>
      <c r="L867" s="536"/>
      <c r="M867" s="1"/>
      <c r="N867" s="189"/>
    </row>
    <row r="868" ht="15.75" customHeight="1">
      <c r="A868" s="536"/>
      <c r="B868" s="567"/>
      <c r="C868" s="567"/>
      <c r="D868" s="536"/>
      <c r="E868" s="536"/>
      <c r="F868" s="536"/>
      <c r="G868" s="539"/>
      <c r="H868" s="539"/>
      <c r="I868" s="540"/>
      <c r="J868" s="540"/>
      <c r="K868" s="536"/>
      <c r="L868" s="536"/>
      <c r="M868" s="1"/>
      <c r="N868" s="189"/>
    </row>
    <row r="869" ht="15.75" customHeight="1">
      <c r="A869" s="536"/>
      <c r="B869" s="567"/>
      <c r="C869" s="567"/>
      <c r="D869" s="536"/>
      <c r="E869" s="536"/>
      <c r="F869" s="536"/>
      <c r="G869" s="539"/>
      <c r="H869" s="539"/>
      <c r="I869" s="540"/>
      <c r="J869" s="540"/>
      <c r="K869" s="536"/>
      <c r="L869" s="536"/>
      <c r="M869" s="1"/>
      <c r="N869" s="189"/>
    </row>
    <row r="870" ht="15.75" customHeight="1">
      <c r="A870" s="536"/>
      <c r="B870" s="567"/>
      <c r="C870" s="567"/>
      <c r="D870" s="536"/>
      <c r="E870" s="536"/>
      <c r="F870" s="536"/>
      <c r="G870" s="539"/>
      <c r="H870" s="539"/>
      <c r="I870" s="540"/>
      <c r="J870" s="540"/>
      <c r="K870" s="536"/>
      <c r="L870" s="536"/>
      <c r="M870" s="1"/>
      <c r="N870" s="189"/>
    </row>
    <row r="871" ht="15.75" customHeight="1">
      <c r="A871" s="536"/>
      <c r="B871" s="567"/>
      <c r="C871" s="567"/>
      <c r="D871" s="536"/>
      <c r="E871" s="536"/>
      <c r="F871" s="536"/>
      <c r="G871" s="539"/>
      <c r="H871" s="539"/>
      <c r="I871" s="540"/>
      <c r="J871" s="540"/>
      <c r="K871" s="536"/>
      <c r="L871" s="536"/>
      <c r="M871" s="1"/>
      <c r="N871" s="189"/>
    </row>
    <row r="872" ht="15.75" customHeight="1">
      <c r="A872" s="536"/>
      <c r="B872" s="567"/>
      <c r="C872" s="567"/>
      <c r="D872" s="536"/>
      <c r="E872" s="536"/>
      <c r="F872" s="536"/>
      <c r="G872" s="539"/>
      <c r="H872" s="539"/>
      <c r="I872" s="540"/>
      <c r="J872" s="540"/>
      <c r="K872" s="536"/>
      <c r="L872" s="536"/>
      <c r="M872" s="1"/>
      <c r="N872" s="189"/>
    </row>
    <row r="873" ht="15.75" customHeight="1">
      <c r="A873" s="536"/>
      <c r="B873" s="567"/>
      <c r="C873" s="567"/>
      <c r="D873" s="536"/>
      <c r="E873" s="536"/>
      <c r="F873" s="536"/>
      <c r="G873" s="539"/>
      <c r="H873" s="539"/>
      <c r="I873" s="540"/>
      <c r="J873" s="540"/>
      <c r="K873" s="536"/>
      <c r="L873" s="536"/>
      <c r="M873" s="1"/>
      <c r="N873" s="189"/>
    </row>
    <row r="874" ht="15.75" customHeight="1">
      <c r="A874" s="536"/>
      <c r="B874" s="567"/>
      <c r="C874" s="567"/>
      <c r="D874" s="536"/>
      <c r="E874" s="536"/>
      <c r="F874" s="536"/>
      <c r="G874" s="539"/>
      <c r="H874" s="539"/>
      <c r="I874" s="540"/>
      <c r="J874" s="540"/>
      <c r="K874" s="536"/>
      <c r="L874" s="536"/>
      <c r="M874" s="1"/>
      <c r="N874" s="189"/>
    </row>
    <row r="875" ht="15.75" customHeight="1">
      <c r="A875" s="536"/>
      <c r="B875" s="567"/>
      <c r="C875" s="567"/>
      <c r="D875" s="536"/>
      <c r="E875" s="536"/>
      <c r="F875" s="536"/>
      <c r="G875" s="539"/>
      <c r="H875" s="539"/>
      <c r="I875" s="540"/>
      <c r="J875" s="540"/>
      <c r="K875" s="536"/>
      <c r="L875" s="536"/>
      <c r="M875" s="1"/>
      <c r="N875" s="189"/>
    </row>
    <row r="876" ht="15.75" customHeight="1">
      <c r="A876" s="536"/>
      <c r="B876" s="567"/>
      <c r="C876" s="567"/>
      <c r="D876" s="536"/>
      <c r="E876" s="536"/>
      <c r="F876" s="536"/>
      <c r="G876" s="539"/>
      <c r="H876" s="539"/>
      <c r="I876" s="540"/>
      <c r="J876" s="540"/>
      <c r="K876" s="536"/>
      <c r="L876" s="536"/>
      <c r="M876" s="1"/>
      <c r="N876" s="189"/>
    </row>
    <row r="877" ht="15.75" customHeight="1">
      <c r="A877" s="536"/>
      <c r="B877" s="567"/>
      <c r="C877" s="567"/>
      <c r="D877" s="536"/>
      <c r="E877" s="536"/>
      <c r="F877" s="536"/>
      <c r="G877" s="539"/>
      <c r="H877" s="539"/>
      <c r="I877" s="540"/>
      <c r="J877" s="540"/>
      <c r="K877" s="536"/>
      <c r="L877" s="536"/>
      <c r="M877" s="1"/>
      <c r="N877" s="189"/>
    </row>
    <row r="878" ht="15.75" customHeight="1">
      <c r="A878" s="536"/>
      <c r="B878" s="567"/>
      <c r="C878" s="567"/>
      <c r="D878" s="536"/>
      <c r="E878" s="536"/>
      <c r="F878" s="536"/>
      <c r="G878" s="539"/>
      <c r="H878" s="539"/>
      <c r="I878" s="540"/>
      <c r="J878" s="540"/>
      <c r="K878" s="536"/>
      <c r="L878" s="536"/>
      <c r="M878" s="1"/>
      <c r="N878" s="189"/>
    </row>
    <row r="879" ht="15.75" customHeight="1">
      <c r="A879" s="536"/>
      <c r="B879" s="567"/>
      <c r="C879" s="567"/>
      <c r="D879" s="536"/>
      <c r="E879" s="536"/>
      <c r="F879" s="536"/>
      <c r="G879" s="539"/>
      <c r="H879" s="539"/>
      <c r="I879" s="540"/>
      <c r="J879" s="540"/>
      <c r="K879" s="536"/>
      <c r="L879" s="536"/>
      <c r="M879" s="1"/>
      <c r="N879" s="189"/>
    </row>
    <row r="880" ht="15.75" customHeight="1">
      <c r="A880" s="536"/>
      <c r="B880" s="567"/>
      <c r="C880" s="567"/>
      <c r="D880" s="536"/>
      <c r="E880" s="536"/>
      <c r="F880" s="536"/>
      <c r="G880" s="539"/>
      <c r="H880" s="539"/>
      <c r="I880" s="540"/>
      <c r="J880" s="540"/>
      <c r="K880" s="536"/>
      <c r="L880" s="536"/>
      <c r="M880" s="1"/>
      <c r="N880" s="189"/>
    </row>
    <row r="881" ht="15.75" customHeight="1">
      <c r="A881" s="536"/>
      <c r="B881" s="567"/>
      <c r="C881" s="567"/>
      <c r="D881" s="536"/>
      <c r="E881" s="536"/>
      <c r="F881" s="536"/>
      <c r="G881" s="539"/>
      <c r="H881" s="539"/>
      <c r="I881" s="540"/>
      <c r="J881" s="540"/>
      <c r="K881" s="536"/>
      <c r="L881" s="536"/>
      <c r="M881" s="1"/>
      <c r="N881" s="189"/>
    </row>
    <row r="882" ht="15.75" customHeight="1">
      <c r="A882" s="536"/>
      <c r="B882" s="567"/>
      <c r="C882" s="567"/>
      <c r="D882" s="536"/>
      <c r="E882" s="536"/>
      <c r="F882" s="536"/>
      <c r="G882" s="539"/>
      <c r="H882" s="539"/>
      <c r="I882" s="540"/>
      <c r="J882" s="540"/>
      <c r="K882" s="536"/>
      <c r="L882" s="536"/>
      <c r="M882" s="1"/>
      <c r="N882" s="189"/>
    </row>
    <row r="883" ht="15.75" customHeight="1">
      <c r="A883" s="536"/>
      <c r="B883" s="567"/>
      <c r="C883" s="567"/>
      <c r="D883" s="536"/>
      <c r="E883" s="536"/>
      <c r="F883" s="536"/>
      <c r="G883" s="539"/>
      <c r="H883" s="539"/>
      <c r="I883" s="540"/>
      <c r="J883" s="540"/>
      <c r="K883" s="536"/>
      <c r="L883" s="536"/>
      <c r="M883" s="1"/>
      <c r="N883" s="189"/>
    </row>
    <row r="884" ht="15.75" customHeight="1">
      <c r="A884" s="536"/>
      <c r="B884" s="567"/>
      <c r="C884" s="567"/>
      <c r="D884" s="536"/>
      <c r="E884" s="536"/>
      <c r="F884" s="536"/>
      <c r="G884" s="539"/>
      <c r="H884" s="539"/>
      <c r="I884" s="540"/>
      <c r="J884" s="540"/>
      <c r="K884" s="536"/>
      <c r="L884" s="536"/>
      <c r="M884" s="1"/>
      <c r="N884" s="189"/>
    </row>
    <row r="885" ht="15.75" customHeight="1">
      <c r="A885" s="536"/>
      <c r="B885" s="567"/>
      <c r="C885" s="567"/>
      <c r="D885" s="536"/>
      <c r="E885" s="536"/>
      <c r="F885" s="536"/>
      <c r="G885" s="539"/>
      <c r="H885" s="539"/>
      <c r="I885" s="540"/>
      <c r="J885" s="540"/>
      <c r="K885" s="536"/>
      <c r="L885" s="536"/>
      <c r="M885" s="1"/>
      <c r="N885" s="189"/>
    </row>
    <row r="886" ht="15.75" customHeight="1">
      <c r="A886" s="536"/>
      <c r="B886" s="567"/>
      <c r="C886" s="567"/>
      <c r="D886" s="536"/>
      <c r="E886" s="536"/>
      <c r="F886" s="536"/>
      <c r="G886" s="539"/>
      <c r="H886" s="539"/>
      <c r="I886" s="540"/>
      <c r="J886" s="540"/>
      <c r="K886" s="536"/>
      <c r="L886" s="536"/>
      <c r="M886" s="1"/>
      <c r="N886" s="189"/>
    </row>
    <row r="887" ht="15.75" customHeight="1">
      <c r="A887" s="536"/>
      <c r="B887" s="567"/>
      <c r="C887" s="567"/>
      <c r="D887" s="536"/>
      <c r="E887" s="536"/>
      <c r="F887" s="536"/>
      <c r="G887" s="539"/>
      <c r="H887" s="539"/>
      <c r="I887" s="540"/>
      <c r="J887" s="540"/>
      <c r="K887" s="536"/>
      <c r="L887" s="536"/>
      <c r="M887" s="1"/>
      <c r="N887" s="189"/>
    </row>
    <row r="888" ht="15.75" customHeight="1">
      <c r="A888" s="536"/>
      <c r="B888" s="567"/>
      <c r="C888" s="567"/>
      <c r="D888" s="536"/>
      <c r="E888" s="536"/>
      <c r="F888" s="536"/>
      <c r="G888" s="539"/>
      <c r="H888" s="539"/>
      <c r="I888" s="540"/>
      <c r="J888" s="540"/>
      <c r="K888" s="536"/>
      <c r="L888" s="536"/>
      <c r="M888" s="1"/>
      <c r="N888" s="189"/>
    </row>
    <row r="889" ht="15.75" customHeight="1">
      <c r="A889" s="536"/>
      <c r="B889" s="567"/>
      <c r="C889" s="567"/>
      <c r="D889" s="536"/>
      <c r="E889" s="536"/>
      <c r="F889" s="536"/>
      <c r="G889" s="539"/>
      <c r="H889" s="539"/>
      <c r="I889" s="540"/>
      <c r="J889" s="540"/>
      <c r="K889" s="536"/>
      <c r="L889" s="536"/>
      <c r="M889" s="1"/>
      <c r="N889" s="189"/>
    </row>
    <row r="890" ht="15.75" customHeight="1">
      <c r="A890" s="536"/>
      <c r="B890" s="567"/>
      <c r="C890" s="567"/>
      <c r="D890" s="536"/>
      <c r="E890" s="536"/>
      <c r="F890" s="536"/>
      <c r="G890" s="539"/>
      <c r="H890" s="539"/>
      <c r="I890" s="540"/>
      <c r="J890" s="540"/>
      <c r="K890" s="536"/>
      <c r="L890" s="536"/>
      <c r="M890" s="1"/>
      <c r="N890" s="189"/>
    </row>
    <row r="891" ht="15.75" customHeight="1">
      <c r="A891" s="536"/>
      <c r="B891" s="567"/>
      <c r="C891" s="567"/>
      <c r="D891" s="536"/>
      <c r="E891" s="536"/>
      <c r="F891" s="536"/>
      <c r="G891" s="539"/>
      <c r="H891" s="539"/>
      <c r="I891" s="540"/>
      <c r="J891" s="540"/>
      <c r="K891" s="536"/>
      <c r="L891" s="536"/>
      <c r="M891" s="1"/>
      <c r="N891" s="189"/>
    </row>
    <row r="892" ht="15.75" customHeight="1">
      <c r="A892" s="536"/>
      <c r="B892" s="567"/>
      <c r="C892" s="567"/>
      <c r="D892" s="536"/>
      <c r="E892" s="536"/>
      <c r="F892" s="536"/>
      <c r="G892" s="539"/>
      <c r="H892" s="539"/>
      <c r="I892" s="540"/>
      <c r="J892" s="540"/>
      <c r="K892" s="536"/>
      <c r="L892" s="536"/>
      <c r="M892" s="1"/>
      <c r="N892" s="189"/>
    </row>
    <row r="893" ht="15.75" customHeight="1">
      <c r="A893" s="536"/>
      <c r="B893" s="567"/>
      <c r="C893" s="567"/>
      <c r="D893" s="536"/>
      <c r="E893" s="536"/>
      <c r="F893" s="536"/>
      <c r="G893" s="539"/>
      <c r="H893" s="539"/>
      <c r="I893" s="540"/>
      <c r="J893" s="540"/>
      <c r="K893" s="536"/>
      <c r="L893" s="536"/>
      <c r="M893" s="1"/>
      <c r="N893" s="189"/>
    </row>
    <row r="894" ht="15.75" customHeight="1">
      <c r="A894" s="536"/>
      <c r="B894" s="567"/>
      <c r="C894" s="567"/>
      <c r="D894" s="536"/>
      <c r="E894" s="536"/>
      <c r="F894" s="536"/>
      <c r="G894" s="539"/>
      <c r="H894" s="539"/>
      <c r="I894" s="540"/>
      <c r="J894" s="540"/>
      <c r="K894" s="536"/>
      <c r="L894" s="536"/>
      <c r="M894" s="1"/>
      <c r="N894" s="189"/>
    </row>
    <row r="895" ht="15.75" customHeight="1">
      <c r="A895" s="536"/>
      <c r="B895" s="567"/>
      <c r="C895" s="567"/>
      <c r="D895" s="536"/>
      <c r="E895" s="536"/>
      <c r="F895" s="536"/>
      <c r="G895" s="539"/>
      <c r="H895" s="539"/>
      <c r="I895" s="540"/>
      <c r="J895" s="540"/>
      <c r="K895" s="536"/>
      <c r="L895" s="536"/>
      <c r="M895" s="1"/>
      <c r="N895" s="189"/>
    </row>
    <row r="896" ht="15.75" customHeight="1">
      <c r="A896" s="536"/>
      <c r="B896" s="567"/>
      <c r="C896" s="567"/>
      <c r="D896" s="536"/>
      <c r="E896" s="536"/>
      <c r="F896" s="536"/>
      <c r="G896" s="539"/>
      <c r="H896" s="539"/>
      <c r="I896" s="540"/>
      <c r="J896" s="540"/>
      <c r="K896" s="536"/>
      <c r="L896" s="536"/>
      <c r="M896" s="1"/>
      <c r="N896" s="189"/>
    </row>
    <row r="897" ht="15.75" customHeight="1">
      <c r="A897" s="536"/>
      <c r="B897" s="567"/>
      <c r="C897" s="567"/>
      <c r="D897" s="536"/>
      <c r="E897" s="536"/>
      <c r="F897" s="536"/>
      <c r="G897" s="539"/>
      <c r="H897" s="539"/>
      <c r="I897" s="540"/>
      <c r="J897" s="540"/>
      <c r="K897" s="536"/>
      <c r="L897" s="536"/>
      <c r="M897" s="1"/>
      <c r="N897" s="189"/>
    </row>
    <row r="898" ht="15.75" customHeight="1">
      <c r="A898" s="536"/>
      <c r="B898" s="567"/>
      <c r="C898" s="567"/>
      <c r="D898" s="536"/>
      <c r="E898" s="536"/>
      <c r="F898" s="536"/>
      <c r="G898" s="539"/>
      <c r="H898" s="539"/>
      <c r="I898" s="540"/>
      <c r="J898" s="540"/>
      <c r="K898" s="536"/>
      <c r="L898" s="536"/>
      <c r="M898" s="1"/>
      <c r="N898" s="189"/>
    </row>
    <row r="899" ht="15.75" customHeight="1">
      <c r="A899" s="536"/>
      <c r="B899" s="567"/>
      <c r="C899" s="567"/>
      <c r="D899" s="536"/>
      <c r="E899" s="536"/>
      <c r="F899" s="536"/>
      <c r="G899" s="539"/>
      <c r="H899" s="539"/>
      <c r="I899" s="540"/>
      <c r="J899" s="540"/>
      <c r="K899" s="536"/>
      <c r="L899" s="536"/>
      <c r="M899" s="1"/>
      <c r="N899" s="189"/>
    </row>
    <row r="900" ht="15.75" customHeight="1">
      <c r="A900" s="536"/>
      <c r="B900" s="567"/>
      <c r="C900" s="567"/>
      <c r="D900" s="536"/>
      <c r="E900" s="536"/>
      <c r="F900" s="536"/>
      <c r="G900" s="539"/>
      <c r="H900" s="539"/>
      <c r="I900" s="540"/>
      <c r="J900" s="540"/>
      <c r="K900" s="536"/>
      <c r="L900" s="536"/>
      <c r="M900" s="1"/>
      <c r="N900" s="189"/>
    </row>
    <row r="901" ht="15.75" customHeight="1">
      <c r="A901" s="536"/>
      <c r="B901" s="567"/>
      <c r="C901" s="567"/>
      <c r="D901" s="536"/>
      <c r="E901" s="536"/>
      <c r="F901" s="536"/>
      <c r="G901" s="539"/>
      <c r="H901" s="539"/>
      <c r="I901" s="540"/>
      <c r="J901" s="540"/>
      <c r="K901" s="536"/>
      <c r="L901" s="536"/>
      <c r="M901" s="1"/>
      <c r="N901" s="189"/>
    </row>
    <row r="902" ht="15.75" customHeight="1">
      <c r="A902" s="536"/>
      <c r="B902" s="567"/>
      <c r="C902" s="567"/>
      <c r="D902" s="536"/>
      <c r="E902" s="536"/>
      <c r="F902" s="536"/>
      <c r="G902" s="539"/>
      <c r="H902" s="539"/>
      <c r="I902" s="540"/>
      <c r="J902" s="540"/>
      <c r="K902" s="536"/>
      <c r="L902" s="536"/>
      <c r="M902" s="1"/>
      <c r="N902" s="189"/>
    </row>
    <row r="903" ht="15.75" customHeight="1">
      <c r="A903" s="536"/>
      <c r="B903" s="567"/>
      <c r="C903" s="567"/>
      <c r="D903" s="536"/>
      <c r="E903" s="536"/>
      <c r="F903" s="536"/>
      <c r="G903" s="539"/>
      <c r="H903" s="539"/>
      <c r="I903" s="540"/>
      <c r="J903" s="540"/>
      <c r="K903" s="536"/>
      <c r="L903" s="536"/>
      <c r="M903" s="1"/>
      <c r="N903" s="189"/>
    </row>
    <row r="904" ht="15.75" customHeight="1">
      <c r="A904" s="536"/>
      <c r="B904" s="567"/>
      <c r="C904" s="567"/>
      <c r="D904" s="536"/>
      <c r="E904" s="536"/>
      <c r="F904" s="536"/>
      <c r="G904" s="539"/>
      <c r="H904" s="539"/>
      <c r="I904" s="540"/>
      <c r="J904" s="540"/>
      <c r="K904" s="536"/>
      <c r="L904" s="536"/>
      <c r="M904" s="1"/>
      <c r="N904" s="189"/>
    </row>
    <row r="905" ht="15.75" customHeight="1">
      <c r="A905" s="536"/>
      <c r="B905" s="567"/>
      <c r="C905" s="567"/>
      <c r="D905" s="536"/>
      <c r="E905" s="536"/>
      <c r="F905" s="536"/>
      <c r="G905" s="539"/>
      <c r="H905" s="539"/>
      <c r="I905" s="540"/>
      <c r="J905" s="540"/>
      <c r="K905" s="536"/>
      <c r="L905" s="536"/>
      <c r="M905" s="1"/>
      <c r="N905" s="189"/>
    </row>
    <row r="906" ht="15.75" customHeight="1">
      <c r="A906" s="536"/>
      <c r="B906" s="567"/>
      <c r="C906" s="567"/>
      <c r="D906" s="536"/>
      <c r="E906" s="536"/>
      <c r="F906" s="536"/>
      <c r="G906" s="539"/>
      <c r="H906" s="539"/>
      <c r="I906" s="540"/>
      <c r="J906" s="540"/>
      <c r="K906" s="536"/>
      <c r="L906" s="536"/>
      <c r="M906" s="1"/>
      <c r="N906" s="189"/>
    </row>
    <row r="907" ht="15.75" customHeight="1">
      <c r="A907" s="536"/>
      <c r="B907" s="567"/>
      <c r="C907" s="567"/>
      <c r="D907" s="536"/>
      <c r="E907" s="536"/>
      <c r="F907" s="536"/>
      <c r="G907" s="539"/>
      <c r="H907" s="539"/>
      <c r="I907" s="540"/>
      <c r="J907" s="540"/>
      <c r="K907" s="536"/>
      <c r="L907" s="536"/>
      <c r="M907" s="1"/>
      <c r="N907" s="189"/>
    </row>
    <row r="908" ht="15.75" customHeight="1">
      <c r="A908" s="536"/>
      <c r="B908" s="567"/>
      <c r="C908" s="567"/>
      <c r="D908" s="536"/>
      <c r="E908" s="536"/>
      <c r="F908" s="536"/>
      <c r="G908" s="539"/>
      <c r="H908" s="539"/>
      <c r="I908" s="540"/>
      <c r="J908" s="540"/>
      <c r="K908" s="536"/>
      <c r="L908" s="536"/>
      <c r="M908" s="1"/>
      <c r="N908" s="189"/>
    </row>
    <row r="909" ht="15.75" customHeight="1">
      <c r="A909" s="536"/>
      <c r="B909" s="567"/>
      <c r="C909" s="567"/>
      <c r="D909" s="536"/>
      <c r="E909" s="536"/>
      <c r="F909" s="536"/>
      <c r="G909" s="539"/>
      <c r="H909" s="539"/>
      <c r="I909" s="540"/>
      <c r="J909" s="540"/>
      <c r="K909" s="536"/>
      <c r="L909" s="536"/>
      <c r="M909" s="1"/>
      <c r="N909" s="189"/>
    </row>
    <row r="910" ht="15.75" customHeight="1">
      <c r="A910" s="536"/>
      <c r="B910" s="567"/>
      <c r="C910" s="567"/>
      <c r="D910" s="536"/>
      <c r="E910" s="536"/>
      <c r="F910" s="536"/>
      <c r="G910" s="539"/>
      <c r="H910" s="539"/>
      <c r="I910" s="540"/>
      <c r="J910" s="540"/>
      <c r="K910" s="536"/>
      <c r="L910" s="536"/>
      <c r="M910" s="1"/>
      <c r="N910" s="189"/>
    </row>
    <row r="911" ht="15.75" customHeight="1">
      <c r="A911" s="536"/>
      <c r="B911" s="567"/>
      <c r="C911" s="567"/>
      <c r="D911" s="536"/>
      <c r="E911" s="536"/>
      <c r="F911" s="536"/>
      <c r="G911" s="539"/>
      <c r="H911" s="539"/>
      <c r="I911" s="540"/>
      <c r="J911" s="540"/>
      <c r="K911" s="536"/>
      <c r="L911" s="536"/>
      <c r="M911" s="1"/>
      <c r="N911" s="189"/>
    </row>
    <row r="912" ht="15.75" customHeight="1">
      <c r="A912" s="536"/>
      <c r="B912" s="567"/>
      <c r="C912" s="567"/>
      <c r="D912" s="536"/>
      <c r="E912" s="536"/>
      <c r="F912" s="536"/>
      <c r="G912" s="539"/>
      <c r="H912" s="539"/>
      <c r="I912" s="540"/>
      <c r="J912" s="540"/>
      <c r="K912" s="536"/>
      <c r="L912" s="536"/>
      <c r="M912" s="1"/>
      <c r="N912" s="189"/>
    </row>
    <row r="913" ht="15.75" customHeight="1">
      <c r="A913" s="536"/>
      <c r="B913" s="567"/>
      <c r="C913" s="567"/>
      <c r="D913" s="536"/>
      <c r="E913" s="536"/>
      <c r="F913" s="536"/>
      <c r="G913" s="539"/>
      <c r="H913" s="539"/>
      <c r="I913" s="540"/>
      <c r="J913" s="540"/>
      <c r="K913" s="536"/>
      <c r="L913" s="536"/>
      <c r="M913" s="1"/>
      <c r="N913" s="189"/>
    </row>
    <row r="914" ht="15.75" customHeight="1">
      <c r="A914" s="536"/>
      <c r="B914" s="567"/>
      <c r="C914" s="567"/>
      <c r="D914" s="536"/>
      <c r="E914" s="536"/>
      <c r="F914" s="536"/>
      <c r="G914" s="539"/>
      <c r="H914" s="539"/>
      <c r="I914" s="540"/>
      <c r="J914" s="540"/>
      <c r="K914" s="536"/>
      <c r="L914" s="536"/>
      <c r="M914" s="1"/>
      <c r="N914" s="189"/>
    </row>
    <row r="915" ht="15.75" customHeight="1">
      <c r="A915" s="536"/>
      <c r="B915" s="567"/>
      <c r="C915" s="567"/>
      <c r="D915" s="536"/>
      <c r="E915" s="536"/>
      <c r="F915" s="536"/>
      <c r="G915" s="539"/>
      <c r="H915" s="539"/>
      <c r="I915" s="540"/>
      <c r="J915" s="540"/>
      <c r="K915" s="536"/>
      <c r="L915" s="536"/>
      <c r="M915" s="1"/>
      <c r="N915" s="189"/>
    </row>
    <row r="916" ht="15.75" customHeight="1">
      <c r="A916" s="536"/>
      <c r="B916" s="567"/>
      <c r="C916" s="567"/>
      <c r="D916" s="536"/>
      <c r="E916" s="536"/>
      <c r="F916" s="536"/>
      <c r="G916" s="539"/>
      <c r="H916" s="539"/>
      <c r="I916" s="540"/>
      <c r="J916" s="540"/>
      <c r="K916" s="536"/>
      <c r="L916" s="536"/>
      <c r="M916" s="1"/>
      <c r="N916" s="189"/>
    </row>
    <row r="917" ht="15.75" customHeight="1">
      <c r="A917" s="536"/>
      <c r="B917" s="567"/>
      <c r="C917" s="567"/>
      <c r="D917" s="536"/>
      <c r="E917" s="536"/>
      <c r="F917" s="536"/>
      <c r="G917" s="539"/>
      <c r="H917" s="539"/>
      <c r="I917" s="540"/>
      <c r="J917" s="540"/>
      <c r="K917" s="536"/>
      <c r="L917" s="536"/>
      <c r="M917" s="1"/>
      <c r="N917" s="189"/>
    </row>
    <row r="918" ht="15.75" customHeight="1">
      <c r="A918" s="536"/>
      <c r="B918" s="567"/>
      <c r="C918" s="567"/>
      <c r="D918" s="536"/>
      <c r="E918" s="536"/>
      <c r="F918" s="536"/>
      <c r="G918" s="539"/>
      <c r="H918" s="539"/>
      <c r="I918" s="540"/>
      <c r="J918" s="540"/>
      <c r="K918" s="536"/>
      <c r="L918" s="536"/>
      <c r="M918" s="1"/>
      <c r="N918" s="189"/>
    </row>
    <row r="919" ht="15.75" customHeight="1">
      <c r="A919" s="536"/>
      <c r="B919" s="567"/>
      <c r="C919" s="567"/>
      <c r="D919" s="536"/>
      <c r="E919" s="536"/>
      <c r="F919" s="536"/>
      <c r="G919" s="539"/>
      <c r="H919" s="539"/>
      <c r="I919" s="540"/>
      <c r="J919" s="540"/>
      <c r="K919" s="536"/>
      <c r="L919" s="536"/>
      <c r="M919" s="1"/>
      <c r="N919" s="189"/>
    </row>
    <row r="920" ht="15.75" customHeight="1">
      <c r="A920" s="536"/>
      <c r="B920" s="567"/>
      <c r="C920" s="567"/>
      <c r="D920" s="536"/>
      <c r="E920" s="536"/>
      <c r="F920" s="536"/>
      <c r="G920" s="539"/>
      <c r="H920" s="539"/>
      <c r="I920" s="540"/>
      <c r="J920" s="540"/>
      <c r="K920" s="536"/>
      <c r="L920" s="536"/>
      <c r="M920" s="1"/>
      <c r="N920" s="189"/>
    </row>
    <row r="921" ht="15.75" customHeight="1">
      <c r="A921" s="536"/>
      <c r="B921" s="567"/>
      <c r="C921" s="567"/>
      <c r="D921" s="536"/>
      <c r="E921" s="536"/>
      <c r="F921" s="536"/>
      <c r="G921" s="539"/>
      <c r="H921" s="539"/>
      <c r="I921" s="540"/>
      <c r="J921" s="540"/>
      <c r="K921" s="536"/>
      <c r="L921" s="536"/>
      <c r="M921" s="1"/>
      <c r="N921" s="189"/>
    </row>
    <row r="922" ht="15.75" customHeight="1">
      <c r="A922" s="536"/>
      <c r="B922" s="567"/>
      <c r="C922" s="567"/>
      <c r="D922" s="536"/>
      <c r="E922" s="536"/>
      <c r="F922" s="536"/>
      <c r="G922" s="539"/>
      <c r="H922" s="539"/>
      <c r="I922" s="540"/>
      <c r="J922" s="540"/>
      <c r="K922" s="536"/>
      <c r="L922" s="536"/>
      <c r="M922" s="1"/>
      <c r="N922" s="189"/>
    </row>
    <row r="923" ht="15.75" customHeight="1">
      <c r="A923" s="536"/>
      <c r="B923" s="567"/>
      <c r="C923" s="567"/>
      <c r="D923" s="536"/>
      <c r="E923" s="536"/>
      <c r="F923" s="536"/>
      <c r="G923" s="539"/>
      <c r="H923" s="539"/>
      <c r="I923" s="540"/>
      <c r="J923" s="540"/>
      <c r="K923" s="536"/>
      <c r="L923" s="536"/>
      <c r="M923" s="1"/>
      <c r="N923" s="189"/>
    </row>
    <row r="924" ht="15.75" customHeight="1">
      <c r="A924" s="536"/>
      <c r="B924" s="567"/>
      <c r="C924" s="567"/>
      <c r="D924" s="536"/>
      <c r="E924" s="536"/>
      <c r="F924" s="536"/>
      <c r="G924" s="539"/>
      <c r="H924" s="539"/>
      <c r="I924" s="540"/>
      <c r="J924" s="540"/>
      <c r="K924" s="536"/>
      <c r="L924" s="536"/>
      <c r="M924" s="1"/>
      <c r="N924" s="189"/>
    </row>
    <row r="925" ht="15.75" customHeight="1">
      <c r="A925" s="536"/>
      <c r="B925" s="567"/>
      <c r="C925" s="567"/>
      <c r="D925" s="536"/>
      <c r="E925" s="536"/>
      <c r="F925" s="536"/>
      <c r="G925" s="539"/>
      <c r="H925" s="539"/>
      <c r="I925" s="540"/>
      <c r="J925" s="540"/>
      <c r="K925" s="536"/>
      <c r="L925" s="536"/>
      <c r="M925" s="1"/>
      <c r="N925" s="189"/>
    </row>
    <row r="926" ht="15.75" customHeight="1">
      <c r="A926" s="536"/>
      <c r="B926" s="567"/>
      <c r="C926" s="567"/>
      <c r="D926" s="536"/>
      <c r="E926" s="536"/>
      <c r="F926" s="536"/>
      <c r="G926" s="539"/>
      <c r="H926" s="539"/>
      <c r="I926" s="540"/>
      <c r="J926" s="540"/>
      <c r="K926" s="536"/>
      <c r="L926" s="536"/>
      <c r="M926" s="1"/>
      <c r="N926" s="189"/>
    </row>
    <row r="927" ht="15.75" customHeight="1">
      <c r="A927" s="536"/>
      <c r="B927" s="567"/>
      <c r="C927" s="567"/>
      <c r="D927" s="536"/>
      <c r="E927" s="536"/>
      <c r="F927" s="536"/>
      <c r="G927" s="539"/>
      <c r="H927" s="539"/>
      <c r="I927" s="540"/>
      <c r="J927" s="540"/>
      <c r="K927" s="536"/>
      <c r="L927" s="536"/>
      <c r="M927" s="1"/>
      <c r="N927" s="189"/>
    </row>
    <row r="928" ht="15.75" customHeight="1">
      <c r="A928" s="536"/>
      <c r="B928" s="567"/>
      <c r="C928" s="567"/>
      <c r="D928" s="536"/>
      <c r="E928" s="536"/>
      <c r="F928" s="536"/>
      <c r="G928" s="539"/>
      <c r="H928" s="539"/>
      <c r="I928" s="540"/>
      <c r="J928" s="540"/>
      <c r="K928" s="536"/>
      <c r="L928" s="536"/>
      <c r="M928" s="1"/>
      <c r="N928" s="189"/>
    </row>
    <row r="929" ht="15.75" customHeight="1">
      <c r="A929" s="536"/>
      <c r="B929" s="567"/>
      <c r="C929" s="567"/>
      <c r="D929" s="536"/>
      <c r="E929" s="536"/>
      <c r="F929" s="536"/>
      <c r="G929" s="539"/>
      <c r="H929" s="539"/>
      <c r="I929" s="540"/>
      <c r="J929" s="540"/>
      <c r="K929" s="536"/>
      <c r="L929" s="536"/>
      <c r="M929" s="1"/>
      <c r="N929" s="189"/>
    </row>
    <row r="930" ht="15.75" customHeight="1">
      <c r="A930" s="536"/>
      <c r="B930" s="567"/>
      <c r="C930" s="567"/>
      <c r="D930" s="536"/>
      <c r="E930" s="536"/>
      <c r="F930" s="536"/>
      <c r="G930" s="539"/>
      <c r="H930" s="539"/>
      <c r="I930" s="540"/>
      <c r="J930" s="540"/>
      <c r="K930" s="536"/>
      <c r="L930" s="536"/>
      <c r="M930" s="1"/>
      <c r="N930" s="189"/>
    </row>
    <row r="931" ht="15.75" customHeight="1">
      <c r="A931" s="536"/>
      <c r="B931" s="567"/>
      <c r="C931" s="567"/>
      <c r="D931" s="536"/>
      <c r="E931" s="536"/>
      <c r="F931" s="536"/>
      <c r="G931" s="539"/>
      <c r="H931" s="539"/>
      <c r="I931" s="540"/>
      <c r="J931" s="540"/>
      <c r="K931" s="536"/>
      <c r="L931" s="536"/>
      <c r="M931" s="1"/>
      <c r="N931" s="189"/>
    </row>
    <row r="932" ht="15.75" customHeight="1">
      <c r="A932" s="536"/>
      <c r="B932" s="567"/>
      <c r="C932" s="567"/>
      <c r="D932" s="536"/>
      <c r="E932" s="536"/>
      <c r="F932" s="536"/>
      <c r="G932" s="539"/>
      <c r="H932" s="539"/>
      <c r="I932" s="540"/>
      <c r="J932" s="540"/>
      <c r="K932" s="536"/>
      <c r="L932" s="536"/>
      <c r="M932" s="1"/>
      <c r="N932" s="189"/>
    </row>
    <row r="933" ht="15.75" customHeight="1">
      <c r="A933" s="536"/>
      <c r="B933" s="567"/>
      <c r="C933" s="567"/>
      <c r="D933" s="536"/>
      <c r="E933" s="536"/>
      <c r="F933" s="536"/>
      <c r="G933" s="539"/>
      <c r="H933" s="539"/>
      <c r="I933" s="540"/>
      <c r="J933" s="540"/>
      <c r="K933" s="536"/>
      <c r="L933" s="536"/>
      <c r="M933" s="1"/>
      <c r="N933" s="189"/>
    </row>
    <row r="934" ht="15.75" customHeight="1">
      <c r="A934" s="536"/>
      <c r="B934" s="567"/>
      <c r="C934" s="567"/>
      <c r="D934" s="536"/>
      <c r="E934" s="536"/>
      <c r="F934" s="536"/>
      <c r="G934" s="539"/>
      <c r="H934" s="539"/>
      <c r="I934" s="540"/>
      <c r="J934" s="540"/>
      <c r="K934" s="536"/>
      <c r="L934" s="536"/>
      <c r="M934" s="1"/>
      <c r="N934" s="189"/>
    </row>
    <row r="935" ht="15.75" customHeight="1">
      <c r="A935" s="536"/>
      <c r="B935" s="567"/>
      <c r="C935" s="567"/>
      <c r="D935" s="536"/>
      <c r="E935" s="536"/>
      <c r="F935" s="536"/>
      <c r="G935" s="539"/>
      <c r="H935" s="539"/>
      <c r="I935" s="540"/>
      <c r="J935" s="540"/>
      <c r="K935" s="536"/>
      <c r="L935" s="536"/>
      <c r="M935" s="1"/>
      <c r="N935" s="189"/>
    </row>
    <row r="936" ht="15.75" customHeight="1">
      <c r="A936" s="536"/>
      <c r="B936" s="567"/>
      <c r="C936" s="567"/>
      <c r="D936" s="536"/>
      <c r="E936" s="536"/>
      <c r="F936" s="536"/>
      <c r="G936" s="539"/>
      <c r="H936" s="539"/>
      <c r="I936" s="540"/>
      <c r="J936" s="540"/>
      <c r="K936" s="536"/>
      <c r="L936" s="536"/>
      <c r="M936" s="1"/>
      <c r="N936" s="189"/>
    </row>
    <row r="937" ht="15.75" customHeight="1">
      <c r="A937" s="536"/>
      <c r="B937" s="567"/>
      <c r="C937" s="567"/>
      <c r="D937" s="536"/>
      <c r="E937" s="536"/>
      <c r="F937" s="536"/>
      <c r="G937" s="539"/>
      <c r="H937" s="539"/>
      <c r="I937" s="540"/>
      <c r="J937" s="540"/>
      <c r="K937" s="536"/>
      <c r="L937" s="536"/>
      <c r="M937" s="1"/>
      <c r="N937" s="189"/>
    </row>
    <row r="938" ht="15.75" customHeight="1">
      <c r="A938" s="536"/>
      <c r="B938" s="567"/>
      <c r="C938" s="567"/>
      <c r="D938" s="536"/>
      <c r="E938" s="536"/>
      <c r="F938" s="536"/>
      <c r="G938" s="539"/>
      <c r="H938" s="539"/>
      <c r="I938" s="540"/>
      <c r="J938" s="540"/>
      <c r="K938" s="536"/>
      <c r="L938" s="536"/>
      <c r="M938" s="1"/>
      <c r="N938" s="189"/>
    </row>
    <row r="939" ht="15.75" customHeight="1">
      <c r="A939" s="536"/>
      <c r="B939" s="567"/>
      <c r="C939" s="567"/>
      <c r="D939" s="536"/>
      <c r="E939" s="536"/>
      <c r="F939" s="536"/>
      <c r="G939" s="539"/>
      <c r="H939" s="539"/>
      <c r="I939" s="540"/>
      <c r="J939" s="540"/>
      <c r="K939" s="536"/>
      <c r="L939" s="536"/>
      <c r="M939" s="1"/>
      <c r="N939" s="189"/>
    </row>
    <row r="940" ht="15.75" customHeight="1">
      <c r="A940" s="536"/>
      <c r="B940" s="567"/>
      <c r="C940" s="567"/>
      <c r="D940" s="536"/>
      <c r="E940" s="536"/>
      <c r="F940" s="536"/>
      <c r="G940" s="539"/>
      <c r="H940" s="539"/>
      <c r="I940" s="540"/>
      <c r="J940" s="540"/>
      <c r="K940" s="536"/>
      <c r="L940" s="536"/>
      <c r="M940" s="1"/>
      <c r="N940" s="189"/>
    </row>
    <row r="941" ht="15.75" customHeight="1">
      <c r="A941" s="536"/>
      <c r="B941" s="567"/>
      <c r="C941" s="567"/>
      <c r="D941" s="536"/>
      <c r="E941" s="536"/>
      <c r="F941" s="536"/>
      <c r="G941" s="539"/>
      <c r="H941" s="539"/>
      <c r="I941" s="540"/>
      <c r="J941" s="540"/>
      <c r="K941" s="536"/>
      <c r="L941" s="536"/>
      <c r="M941" s="1"/>
      <c r="N941" s="189"/>
    </row>
    <row r="942" ht="15.75" customHeight="1">
      <c r="A942" s="536"/>
      <c r="B942" s="567"/>
      <c r="C942" s="567"/>
      <c r="D942" s="536"/>
      <c r="E942" s="536"/>
      <c r="F942" s="536"/>
      <c r="G942" s="539"/>
      <c r="H942" s="539"/>
      <c r="I942" s="540"/>
      <c r="J942" s="540"/>
      <c r="K942" s="536"/>
      <c r="L942" s="536"/>
      <c r="M942" s="1"/>
      <c r="N942" s="189"/>
    </row>
    <row r="943" ht="15.75" customHeight="1">
      <c r="A943" s="536"/>
      <c r="B943" s="567"/>
      <c r="C943" s="567"/>
      <c r="D943" s="536"/>
      <c r="E943" s="536"/>
      <c r="F943" s="536"/>
      <c r="G943" s="539"/>
      <c r="H943" s="539"/>
      <c r="I943" s="540"/>
      <c r="J943" s="540"/>
      <c r="K943" s="536"/>
      <c r="L943" s="536"/>
      <c r="M943" s="1"/>
      <c r="N943" s="189"/>
    </row>
    <row r="944" ht="15.75" customHeight="1">
      <c r="A944" s="536"/>
      <c r="B944" s="567"/>
      <c r="C944" s="567"/>
      <c r="D944" s="536"/>
      <c r="E944" s="536"/>
      <c r="F944" s="536"/>
      <c r="G944" s="539"/>
      <c r="H944" s="539"/>
      <c r="I944" s="540"/>
      <c r="J944" s="540"/>
      <c r="K944" s="536"/>
      <c r="L944" s="536"/>
      <c r="M944" s="1"/>
      <c r="N944" s="189"/>
    </row>
    <row r="945" ht="15.75" customHeight="1">
      <c r="A945" s="536"/>
      <c r="B945" s="567"/>
      <c r="C945" s="567"/>
      <c r="D945" s="536"/>
      <c r="E945" s="536"/>
      <c r="F945" s="536"/>
      <c r="G945" s="539"/>
      <c r="H945" s="539"/>
      <c r="I945" s="540"/>
      <c r="J945" s="540"/>
      <c r="K945" s="536"/>
      <c r="L945" s="536"/>
      <c r="M945" s="1"/>
      <c r="N945" s="189"/>
    </row>
    <row r="946" ht="15.75" customHeight="1">
      <c r="A946" s="536"/>
      <c r="B946" s="567"/>
      <c r="C946" s="567"/>
      <c r="D946" s="536"/>
      <c r="E946" s="536"/>
      <c r="F946" s="536"/>
      <c r="G946" s="539"/>
      <c r="H946" s="539"/>
      <c r="I946" s="540"/>
      <c r="J946" s="540"/>
      <c r="K946" s="536"/>
      <c r="L946" s="536"/>
      <c r="M946" s="1"/>
      <c r="N946" s="189"/>
    </row>
    <row r="947" ht="15.75" customHeight="1">
      <c r="A947" s="536"/>
      <c r="B947" s="567"/>
      <c r="C947" s="567"/>
      <c r="D947" s="536"/>
      <c r="E947" s="536"/>
      <c r="F947" s="536"/>
      <c r="G947" s="539"/>
      <c r="H947" s="539"/>
      <c r="I947" s="540"/>
      <c r="J947" s="540"/>
      <c r="K947" s="536"/>
      <c r="L947" s="536"/>
      <c r="M947" s="1"/>
      <c r="N947" s="189"/>
    </row>
    <row r="948" ht="15.75" customHeight="1">
      <c r="A948" s="536"/>
      <c r="B948" s="567"/>
      <c r="C948" s="567"/>
      <c r="D948" s="536"/>
      <c r="E948" s="536"/>
      <c r="F948" s="536"/>
      <c r="G948" s="539"/>
      <c r="H948" s="539"/>
      <c r="I948" s="540"/>
      <c r="J948" s="540"/>
      <c r="K948" s="536"/>
      <c r="L948" s="536"/>
      <c r="M948" s="1"/>
      <c r="N948" s="189"/>
    </row>
    <row r="949" ht="15.75" customHeight="1">
      <c r="A949" s="536"/>
      <c r="B949" s="567"/>
      <c r="C949" s="567"/>
      <c r="D949" s="536"/>
      <c r="E949" s="536"/>
      <c r="F949" s="536"/>
      <c r="G949" s="539"/>
      <c r="H949" s="539"/>
      <c r="I949" s="540"/>
      <c r="J949" s="540"/>
      <c r="K949" s="536"/>
      <c r="L949" s="536"/>
      <c r="M949" s="1"/>
      <c r="N949" s="189"/>
    </row>
    <row r="950" ht="15.75" customHeight="1">
      <c r="A950" s="536"/>
      <c r="B950" s="567"/>
      <c r="C950" s="567"/>
      <c r="D950" s="536"/>
      <c r="E950" s="536"/>
      <c r="F950" s="536"/>
      <c r="G950" s="539"/>
      <c r="H950" s="539"/>
      <c r="I950" s="540"/>
      <c r="J950" s="540"/>
      <c r="K950" s="536"/>
      <c r="L950" s="536"/>
      <c r="M950" s="1"/>
      <c r="N950" s="189"/>
    </row>
    <row r="951" ht="15.75" customHeight="1">
      <c r="A951" s="536"/>
      <c r="B951" s="567"/>
      <c r="C951" s="567"/>
      <c r="D951" s="536"/>
      <c r="E951" s="536"/>
      <c r="F951" s="536"/>
      <c r="G951" s="539"/>
      <c r="H951" s="539"/>
      <c r="I951" s="540"/>
      <c r="J951" s="540"/>
      <c r="K951" s="536"/>
      <c r="L951" s="536"/>
      <c r="M951" s="1"/>
      <c r="N951" s="189"/>
    </row>
    <row r="952" ht="15.75" customHeight="1">
      <c r="A952" s="536"/>
      <c r="B952" s="567"/>
      <c r="C952" s="567"/>
      <c r="D952" s="536"/>
      <c r="E952" s="536"/>
      <c r="F952" s="536"/>
      <c r="G952" s="539"/>
      <c r="H952" s="539"/>
      <c r="I952" s="540"/>
      <c r="J952" s="540"/>
      <c r="K952" s="536"/>
      <c r="L952" s="536"/>
      <c r="M952" s="1"/>
      <c r="N952" s="189"/>
    </row>
    <row r="953" ht="15.75" customHeight="1">
      <c r="A953" s="536"/>
      <c r="B953" s="567"/>
      <c r="C953" s="567"/>
      <c r="D953" s="536"/>
      <c r="E953" s="536"/>
      <c r="F953" s="536"/>
      <c r="G953" s="539"/>
      <c r="H953" s="539"/>
      <c r="I953" s="540"/>
      <c r="J953" s="540"/>
      <c r="K953" s="536"/>
      <c r="L953" s="536"/>
      <c r="M953" s="1"/>
      <c r="N953" s="189"/>
    </row>
    <row r="954" ht="15.75" customHeight="1">
      <c r="A954" s="536"/>
      <c r="B954" s="567"/>
      <c r="C954" s="567"/>
      <c r="D954" s="536"/>
      <c r="E954" s="536"/>
      <c r="F954" s="536"/>
      <c r="G954" s="539"/>
      <c r="H954" s="539"/>
      <c r="I954" s="540"/>
      <c r="J954" s="540"/>
      <c r="K954" s="536"/>
      <c r="L954" s="536"/>
      <c r="M954" s="1"/>
      <c r="N954" s="189"/>
    </row>
    <row r="955" ht="15.75" customHeight="1">
      <c r="A955" s="536"/>
      <c r="B955" s="567"/>
      <c r="C955" s="567"/>
      <c r="D955" s="536"/>
      <c r="E955" s="536"/>
      <c r="F955" s="536"/>
      <c r="G955" s="539"/>
      <c r="H955" s="539"/>
      <c r="I955" s="540"/>
      <c r="J955" s="540"/>
      <c r="K955" s="536"/>
      <c r="L955" s="536"/>
      <c r="M955" s="1"/>
      <c r="N955" s="189"/>
    </row>
    <row r="956" ht="15.75" customHeight="1">
      <c r="A956" s="536"/>
      <c r="B956" s="567"/>
      <c r="C956" s="567"/>
      <c r="D956" s="536"/>
      <c r="E956" s="536"/>
      <c r="F956" s="536"/>
      <c r="G956" s="539"/>
      <c r="H956" s="539"/>
      <c r="I956" s="540"/>
      <c r="J956" s="540"/>
      <c r="K956" s="536"/>
      <c r="L956" s="536"/>
      <c r="M956" s="1"/>
      <c r="N956" s="189"/>
    </row>
    <row r="957" ht="15.75" customHeight="1">
      <c r="A957" s="536"/>
      <c r="B957" s="567"/>
      <c r="C957" s="567"/>
      <c r="D957" s="536"/>
      <c r="E957" s="536"/>
      <c r="F957" s="536"/>
      <c r="G957" s="539"/>
      <c r="H957" s="539"/>
      <c r="I957" s="540"/>
      <c r="J957" s="540"/>
      <c r="K957" s="536"/>
      <c r="L957" s="536"/>
      <c r="M957" s="1"/>
      <c r="N957" s="189"/>
    </row>
    <row r="958" ht="15.75" customHeight="1">
      <c r="A958" s="536"/>
      <c r="B958" s="567"/>
      <c r="C958" s="567"/>
      <c r="D958" s="536"/>
      <c r="E958" s="536"/>
      <c r="F958" s="536"/>
      <c r="G958" s="539"/>
      <c r="H958" s="539"/>
      <c r="I958" s="540"/>
      <c r="J958" s="540"/>
      <c r="K958" s="536"/>
      <c r="L958" s="536"/>
      <c r="M958" s="1"/>
      <c r="N958" s="189"/>
    </row>
    <row r="959" ht="15.75" customHeight="1">
      <c r="A959" s="536"/>
      <c r="B959" s="567"/>
      <c r="C959" s="567"/>
      <c r="D959" s="536"/>
      <c r="E959" s="536"/>
      <c r="F959" s="536"/>
      <c r="G959" s="539"/>
      <c r="H959" s="539"/>
      <c r="I959" s="540"/>
      <c r="J959" s="540"/>
      <c r="K959" s="536"/>
      <c r="L959" s="536"/>
      <c r="M959" s="1"/>
      <c r="N959" s="189"/>
    </row>
    <row r="960" ht="15.75" customHeight="1">
      <c r="A960" s="536"/>
      <c r="B960" s="567"/>
      <c r="C960" s="567"/>
      <c r="D960" s="536"/>
      <c r="E960" s="536"/>
      <c r="F960" s="536"/>
      <c r="G960" s="539"/>
      <c r="H960" s="539"/>
      <c r="I960" s="540"/>
      <c r="J960" s="540"/>
      <c r="K960" s="536"/>
      <c r="L960" s="536"/>
      <c r="M960" s="1"/>
      <c r="N960" s="189"/>
    </row>
    <row r="961" ht="15.75" customHeight="1">
      <c r="A961" s="536"/>
      <c r="B961" s="567"/>
      <c r="C961" s="567"/>
      <c r="D961" s="536"/>
      <c r="E961" s="536"/>
      <c r="F961" s="536"/>
      <c r="G961" s="539"/>
      <c r="H961" s="539"/>
      <c r="I961" s="540"/>
      <c r="J961" s="540"/>
      <c r="K961" s="536"/>
      <c r="L961" s="536"/>
      <c r="M961" s="1"/>
      <c r="N961" s="189"/>
    </row>
    <row r="962" ht="15.75" customHeight="1">
      <c r="A962" s="536"/>
      <c r="B962" s="567"/>
      <c r="C962" s="567"/>
      <c r="D962" s="536"/>
      <c r="E962" s="536"/>
      <c r="F962" s="536"/>
      <c r="G962" s="539"/>
      <c r="H962" s="539"/>
      <c r="I962" s="540"/>
      <c r="J962" s="540"/>
      <c r="K962" s="536"/>
      <c r="L962" s="536"/>
      <c r="M962" s="1"/>
      <c r="N962" s="189"/>
    </row>
    <row r="963" ht="15.75" customHeight="1">
      <c r="A963" s="536"/>
      <c r="B963" s="567"/>
      <c r="C963" s="567"/>
      <c r="D963" s="536"/>
      <c r="E963" s="536"/>
      <c r="F963" s="536"/>
      <c r="G963" s="539"/>
      <c r="H963" s="539"/>
      <c r="I963" s="540"/>
      <c r="J963" s="540"/>
      <c r="K963" s="536"/>
      <c r="L963" s="536"/>
      <c r="M963" s="1"/>
      <c r="N963" s="189"/>
    </row>
    <row r="964" ht="15.75" customHeight="1">
      <c r="A964" s="536"/>
      <c r="B964" s="567"/>
      <c r="C964" s="567"/>
      <c r="D964" s="536"/>
      <c r="E964" s="536"/>
      <c r="F964" s="536"/>
      <c r="G964" s="539"/>
      <c r="H964" s="539"/>
      <c r="I964" s="540"/>
      <c r="J964" s="540"/>
      <c r="K964" s="536"/>
      <c r="L964" s="536"/>
      <c r="M964" s="1"/>
      <c r="N964" s="189"/>
    </row>
    <row r="965" ht="15.75" customHeight="1">
      <c r="A965" s="536"/>
      <c r="B965" s="567"/>
      <c r="C965" s="567"/>
      <c r="D965" s="536"/>
      <c r="E965" s="536"/>
      <c r="F965" s="536"/>
      <c r="G965" s="539"/>
      <c r="H965" s="539"/>
      <c r="I965" s="540"/>
      <c r="J965" s="540"/>
      <c r="K965" s="536"/>
      <c r="L965" s="536"/>
      <c r="M965" s="1"/>
      <c r="N965" s="189"/>
    </row>
    <row r="966" ht="15.75" customHeight="1">
      <c r="A966" s="536"/>
      <c r="B966" s="567"/>
      <c r="C966" s="567"/>
      <c r="D966" s="536"/>
      <c r="E966" s="536"/>
      <c r="F966" s="536"/>
      <c r="G966" s="539"/>
      <c r="H966" s="539"/>
      <c r="I966" s="540"/>
      <c r="J966" s="540"/>
      <c r="K966" s="536"/>
      <c r="L966" s="536"/>
      <c r="M966" s="1"/>
      <c r="N966" s="189"/>
    </row>
    <row r="967" ht="15.75" customHeight="1">
      <c r="A967" s="536"/>
      <c r="B967" s="567"/>
      <c r="C967" s="567"/>
      <c r="D967" s="536"/>
      <c r="E967" s="536"/>
      <c r="F967" s="536"/>
      <c r="G967" s="539"/>
      <c r="H967" s="539"/>
      <c r="I967" s="540"/>
      <c r="J967" s="540"/>
      <c r="K967" s="536"/>
      <c r="L967" s="536"/>
      <c r="M967" s="1"/>
      <c r="N967" s="189"/>
    </row>
    <row r="968" ht="15.75" customHeight="1">
      <c r="A968" s="536"/>
      <c r="B968" s="567"/>
      <c r="C968" s="567"/>
      <c r="D968" s="536"/>
      <c r="E968" s="536"/>
      <c r="F968" s="536"/>
      <c r="G968" s="539"/>
      <c r="H968" s="539"/>
      <c r="I968" s="540"/>
      <c r="J968" s="540"/>
      <c r="K968" s="536"/>
      <c r="L968" s="536"/>
      <c r="M968" s="1"/>
      <c r="N968" s="189"/>
    </row>
    <row r="969" ht="15.75" customHeight="1">
      <c r="A969" s="536"/>
      <c r="B969" s="567"/>
      <c r="C969" s="567"/>
      <c r="D969" s="536"/>
      <c r="E969" s="536"/>
      <c r="F969" s="536"/>
      <c r="G969" s="539"/>
      <c r="H969" s="539"/>
      <c r="I969" s="540"/>
      <c r="J969" s="540"/>
      <c r="K969" s="536"/>
      <c r="L969" s="536"/>
      <c r="M969" s="1"/>
      <c r="N969" s="189"/>
    </row>
    <row r="970" ht="15.75" customHeight="1">
      <c r="A970" s="536"/>
      <c r="B970" s="567"/>
      <c r="C970" s="567"/>
      <c r="D970" s="536"/>
      <c r="E970" s="536"/>
      <c r="F970" s="536"/>
      <c r="G970" s="539"/>
      <c r="H970" s="539"/>
      <c r="I970" s="540"/>
      <c r="J970" s="540"/>
      <c r="K970" s="536"/>
      <c r="L970" s="536"/>
      <c r="M970" s="1"/>
      <c r="N970" s="189"/>
    </row>
    <row r="971" ht="15.75" customHeight="1">
      <c r="A971" s="536"/>
      <c r="B971" s="567"/>
      <c r="C971" s="567"/>
      <c r="D971" s="536"/>
      <c r="E971" s="536"/>
      <c r="F971" s="536"/>
      <c r="G971" s="539"/>
      <c r="H971" s="539"/>
      <c r="I971" s="540"/>
      <c r="J971" s="540"/>
      <c r="K971" s="536"/>
      <c r="L971" s="536"/>
      <c r="M971" s="1"/>
      <c r="N971" s="189"/>
    </row>
    <row r="972" ht="15.75" customHeight="1">
      <c r="A972" s="536"/>
      <c r="B972" s="567"/>
      <c r="C972" s="567"/>
      <c r="D972" s="536"/>
      <c r="E972" s="536"/>
      <c r="F972" s="536"/>
      <c r="G972" s="539"/>
      <c r="H972" s="539"/>
      <c r="I972" s="540"/>
      <c r="J972" s="540"/>
      <c r="K972" s="536"/>
      <c r="L972" s="536"/>
      <c r="M972" s="1"/>
      <c r="N972" s="189"/>
    </row>
    <row r="973" ht="15.75" customHeight="1">
      <c r="A973" s="536"/>
      <c r="B973" s="567"/>
      <c r="C973" s="567"/>
      <c r="D973" s="536"/>
      <c r="E973" s="536"/>
      <c r="F973" s="536"/>
      <c r="G973" s="539"/>
      <c r="H973" s="539"/>
      <c r="I973" s="540"/>
      <c r="J973" s="540"/>
      <c r="K973" s="536"/>
      <c r="L973" s="536"/>
      <c r="M973" s="1"/>
      <c r="N973" s="189"/>
    </row>
    <row r="974" ht="15.75" customHeight="1">
      <c r="A974" s="536"/>
      <c r="B974" s="567"/>
      <c r="C974" s="567"/>
      <c r="D974" s="536"/>
      <c r="E974" s="536"/>
      <c r="F974" s="536"/>
      <c r="G974" s="539"/>
      <c r="H974" s="539"/>
      <c r="I974" s="540"/>
      <c r="J974" s="540"/>
      <c r="K974" s="536"/>
      <c r="L974" s="536"/>
      <c r="M974" s="1"/>
      <c r="N974" s="189"/>
    </row>
    <row r="975" ht="15.75" customHeight="1">
      <c r="A975" s="536"/>
      <c r="B975" s="567"/>
      <c r="C975" s="567"/>
      <c r="D975" s="536"/>
      <c r="E975" s="536"/>
      <c r="F975" s="536"/>
      <c r="G975" s="539"/>
      <c r="H975" s="539"/>
      <c r="I975" s="540"/>
      <c r="J975" s="540"/>
      <c r="K975" s="536"/>
      <c r="L975" s="536"/>
      <c r="M975" s="1"/>
      <c r="N975" s="189"/>
    </row>
    <row r="976" ht="15.75" customHeight="1">
      <c r="A976" s="536"/>
      <c r="B976" s="567"/>
      <c r="C976" s="567"/>
      <c r="D976" s="536"/>
      <c r="E976" s="536"/>
      <c r="F976" s="536"/>
      <c r="G976" s="539"/>
      <c r="H976" s="539"/>
      <c r="I976" s="540"/>
      <c r="J976" s="540"/>
      <c r="K976" s="536"/>
      <c r="L976" s="536"/>
      <c r="M976" s="1"/>
      <c r="N976" s="189"/>
    </row>
    <row r="977" ht="15.75" customHeight="1">
      <c r="A977" s="536"/>
      <c r="B977" s="567"/>
      <c r="C977" s="567"/>
      <c r="D977" s="536"/>
      <c r="E977" s="536"/>
      <c r="F977" s="536"/>
      <c r="G977" s="539"/>
      <c r="H977" s="539"/>
      <c r="I977" s="540"/>
      <c r="J977" s="540"/>
      <c r="K977" s="536"/>
      <c r="L977" s="536"/>
      <c r="M977" s="1"/>
      <c r="N977" s="189"/>
    </row>
    <row r="978" ht="15.75" customHeight="1">
      <c r="A978" s="536"/>
      <c r="B978" s="567"/>
      <c r="C978" s="567"/>
      <c r="D978" s="536"/>
      <c r="E978" s="536"/>
      <c r="F978" s="536"/>
      <c r="G978" s="539"/>
      <c r="H978" s="539"/>
      <c r="I978" s="540"/>
      <c r="J978" s="540"/>
      <c r="K978" s="536"/>
      <c r="L978" s="536"/>
      <c r="M978" s="1"/>
      <c r="N978" s="189"/>
    </row>
    <row r="979" ht="15.75" customHeight="1">
      <c r="A979" s="536"/>
      <c r="B979" s="567"/>
      <c r="C979" s="567"/>
      <c r="D979" s="536"/>
      <c r="E979" s="536"/>
      <c r="F979" s="536"/>
      <c r="G979" s="539"/>
      <c r="H979" s="539"/>
      <c r="I979" s="540"/>
      <c r="J979" s="540"/>
      <c r="K979" s="536"/>
      <c r="L979" s="536"/>
      <c r="M979" s="1"/>
      <c r="N979" s="189"/>
    </row>
    <row r="980" ht="15.75" customHeight="1">
      <c r="A980" s="536"/>
      <c r="B980" s="567"/>
      <c r="C980" s="567"/>
      <c r="D980" s="536"/>
      <c r="E980" s="536"/>
      <c r="F980" s="536"/>
      <c r="G980" s="539"/>
      <c r="H980" s="539"/>
      <c r="I980" s="540"/>
      <c r="J980" s="540"/>
      <c r="K980" s="536"/>
      <c r="L980" s="536"/>
      <c r="M980" s="1"/>
      <c r="N980" s="189"/>
    </row>
    <row r="981" ht="15.75" customHeight="1">
      <c r="A981" s="536"/>
      <c r="B981" s="567"/>
      <c r="C981" s="567"/>
      <c r="D981" s="536"/>
      <c r="E981" s="536"/>
      <c r="F981" s="536"/>
      <c r="G981" s="539"/>
      <c r="H981" s="539"/>
      <c r="I981" s="540"/>
      <c r="J981" s="540"/>
      <c r="K981" s="536"/>
      <c r="L981" s="536"/>
      <c r="M981" s="1"/>
      <c r="N981" s="189"/>
    </row>
    <row r="982" ht="15.75" customHeight="1">
      <c r="A982" s="536"/>
      <c r="B982" s="567"/>
      <c r="C982" s="567"/>
      <c r="D982" s="536"/>
      <c r="E982" s="536"/>
      <c r="F982" s="536"/>
      <c r="G982" s="539"/>
      <c r="H982" s="539"/>
      <c r="I982" s="540"/>
      <c r="J982" s="540"/>
      <c r="K982" s="536"/>
      <c r="L982" s="536"/>
      <c r="M982" s="1"/>
      <c r="N982" s="189"/>
    </row>
    <row r="983" ht="15.75" customHeight="1">
      <c r="A983" s="536"/>
      <c r="B983" s="567"/>
      <c r="C983" s="567"/>
      <c r="D983" s="536"/>
      <c r="E983" s="536"/>
      <c r="F983" s="536"/>
      <c r="G983" s="539"/>
      <c r="H983" s="539"/>
      <c r="I983" s="540"/>
      <c r="J983" s="540"/>
      <c r="K983" s="536"/>
      <c r="L983" s="536"/>
      <c r="M983" s="1"/>
      <c r="N983" s="189"/>
    </row>
    <row r="984" ht="15.75" customHeight="1">
      <c r="A984" s="536"/>
      <c r="B984" s="567"/>
      <c r="C984" s="567"/>
      <c r="D984" s="536"/>
      <c r="E984" s="536"/>
      <c r="F984" s="536"/>
      <c r="G984" s="539"/>
      <c r="H984" s="539"/>
      <c r="I984" s="540"/>
      <c r="J984" s="540"/>
      <c r="K984" s="536"/>
      <c r="L984" s="536"/>
      <c r="M984" s="1"/>
      <c r="N984" s="189"/>
    </row>
    <row r="985" ht="15.75" customHeight="1">
      <c r="A985" s="536"/>
      <c r="B985" s="567"/>
      <c r="C985" s="567"/>
      <c r="D985" s="536"/>
      <c r="E985" s="536"/>
      <c r="F985" s="536"/>
      <c r="G985" s="539"/>
      <c r="H985" s="539"/>
      <c r="I985" s="540"/>
      <c r="J985" s="540"/>
      <c r="K985" s="536"/>
      <c r="L985" s="536"/>
      <c r="M985" s="1"/>
      <c r="N985" s="189"/>
    </row>
    <row r="986" ht="15.75" customHeight="1">
      <c r="A986" s="536"/>
      <c r="B986" s="567"/>
      <c r="C986" s="567"/>
      <c r="D986" s="536"/>
      <c r="E986" s="536"/>
      <c r="F986" s="536"/>
      <c r="G986" s="539"/>
      <c r="H986" s="539"/>
      <c r="I986" s="540"/>
      <c r="J986" s="540"/>
      <c r="K986" s="536"/>
      <c r="L986" s="536"/>
      <c r="M986" s="1"/>
      <c r="N986" s="189"/>
    </row>
    <row r="987" ht="15.75" customHeight="1">
      <c r="A987" s="536"/>
      <c r="B987" s="567"/>
      <c r="C987" s="567"/>
      <c r="D987" s="536"/>
      <c r="E987" s="536"/>
      <c r="F987" s="536"/>
      <c r="G987" s="539"/>
      <c r="H987" s="539"/>
      <c r="I987" s="540"/>
      <c r="J987" s="540"/>
      <c r="K987" s="536"/>
      <c r="L987" s="536"/>
      <c r="M987" s="1"/>
      <c r="N987" s="189"/>
    </row>
    <row r="988" ht="15.75" customHeight="1">
      <c r="A988" s="536"/>
      <c r="B988" s="567"/>
      <c r="C988" s="567"/>
      <c r="D988" s="536"/>
      <c r="E988" s="536"/>
      <c r="F988" s="536"/>
      <c r="G988" s="539"/>
      <c r="H988" s="539"/>
      <c r="I988" s="540"/>
      <c r="J988" s="540"/>
      <c r="K988" s="536"/>
      <c r="L988" s="536"/>
      <c r="M988" s="1"/>
      <c r="N988" s="189"/>
    </row>
    <row r="989" ht="15.75" customHeight="1">
      <c r="A989" s="536"/>
      <c r="B989" s="567"/>
      <c r="C989" s="567"/>
      <c r="D989" s="536"/>
      <c r="E989" s="536"/>
      <c r="F989" s="536"/>
      <c r="G989" s="539"/>
      <c r="H989" s="539"/>
      <c r="I989" s="540"/>
      <c r="J989" s="540"/>
      <c r="K989" s="536"/>
      <c r="L989" s="536"/>
      <c r="M989" s="1"/>
      <c r="N989" s="189"/>
    </row>
    <row r="990" ht="15.75" customHeight="1">
      <c r="A990" s="536"/>
      <c r="B990" s="567"/>
      <c r="C990" s="567"/>
      <c r="D990" s="536"/>
      <c r="E990" s="536"/>
      <c r="F990" s="536"/>
      <c r="G990" s="539"/>
      <c r="H990" s="539"/>
      <c r="I990" s="540"/>
      <c r="J990" s="540"/>
      <c r="K990" s="536"/>
      <c r="L990" s="536"/>
      <c r="M990" s="1"/>
      <c r="N990" s="189"/>
    </row>
    <row r="991" ht="15.75" customHeight="1">
      <c r="A991" s="536"/>
      <c r="B991" s="567"/>
      <c r="C991" s="567"/>
      <c r="D991" s="536"/>
      <c r="E991" s="536"/>
      <c r="F991" s="536"/>
      <c r="G991" s="539"/>
      <c r="H991" s="539"/>
      <c r="I991" s="540"/>
      <c r="J991" s="540"/>
      <c r="K991" s="536"/>
      <c r="L991" s="536"/>
      <c r="M991" s="1"/>
      <c r="N991" s="189"/>
    </row>
    <row r="992" ht="15.75" customHeight="1">
      <c r="A992" s="536"/>
      <c r="B992" s="567"/>
      <c r="C992" s="567"/>
      <c r="D992" s="536"/>
      <c r="E992" s="536"/>
      <c r="F992" s="536"/>
      <c r="G992" s="539"/>
      <c r="H992" s="539"/>
      <c r="I992" s="540"/>
      <c r="J992" s="540"/>
      <c r="K992" s="536"/>
      <c r="L992" s="536"/>
      <c r="M992" s="1"/>
      <c r="N992" s="189"/>
    </row>
    <row r="993" ht="15.75" customHeight="1">
      <c r="A993" s="536"/>
      <c r="B993" s="567"/>
      <c r="C993" s="567"/>
      <c r="D993" s="536"/>
      <c r="E993" s="536"/>
      <c r="F993" s="536"/>
      <c r="G993" s="539"/>
      <c r="H993" s="539"/>
      <c r="I993" s="540"/>
      <c r="J993" s="540"/>
      <c r="K993" s="536"/>
      <c r="L993" s="536"/>
      <c r="M993" s="1"/>
      <c r="N993" s="189"/>
    </row>
    <row r="994" ht="15.75" customHeight="1">
      <c r="A994" s="536"/>
      <c r="B994" s="567"/>
      <c r="C994" s="567"/>
      <c r="D994" s="536"/>
      <c r="E994" s="536"/>
      <c r="F994" s="536"/>
      <c r="G994" s="539"/>
      <c r="H994" s="539"/>
      <c r="I994" s="540"/>
      <c r="J994" s="540"/>
      <c r="K994" s="536"/>
      <c r="L994" s="536"/>
      <c r="M994" s="1"/>
      <c r="N994" s="189"/>
    </row>
    <row r="995" ht="15.75" customHeight="1">
      <c r="A995" s="536"/>
      <c r="B995" s="567"/>
      <c r="C995" s="567"/>
      <c r="D995" s="536"/>
      <c r="E995" s="536"/>
      <c r="F995" s="536"/>
      <c r="G995" s="539"/>
      <c r="H995" s="539"/>
      <c r="I995" s="540"/>
      <c r="J995" s="540"/>
      <c r="K995" s="536"/>
      <c r="L995" s="536"/>
      <c r="M995" s="1"/>
      <c r="N995" s="189"/>
    </row>
    <row r="996" ht="15.75" customHeight="1">
      <c r="A996" s="536"/>
      <c r="B996" s="567"/>
      <c r="C996" s="567"/>
      <c r="D996" s="536"/>
      <c r="E996" s="536"/>
      <c r="F996" s="536"/>
      <c r="G996" s="539"/>
      <c r="H996" s="539"/>
      <c r="I996" s="540"/>
      <c r="J996" s="540"/>
      <c r="K996" s="536"/>
      <c r="L996" s="536"/>
      <c r="M996" s="1"/>
      <c r="N996" s="189"/>
    </row>
    <row r="997" ht="15.75" customHeight="1">
      <c r="A997" s="536"/>
      <c r="B997" s="567"/>
      <c r="C997" s="567"/>
      <c r="D997" s="536"/>
      <c r="E997" s="536"/>
      <c r="F997" s="536"/>
      <c r="G997" s="539"/>
      <c r="H997" s="539"/>
      <c r="I997" s="540"/>
      <c r="J997" s="540"/>
      <c r="K997" s="536"/>
      <c r="L997" s="536"/>
      <c r="M997" s="1"/>
      <c r="N997" s="189"/>
    </row>
    <row r="998" ht="15.75" customHeight="1">
      <c r="A998" s="536"/>
      <c r="B998" s="567"/>
      <c r="C998" s="567"/>
      <c r="D998" s="536"/>
      <c r="E998" s="536"/>
      <c r="F998" s="536"/>
      <c r="G998" s="539"/>
      <c r="H998" s="539"/>
      <c r="I998" s="540"/>
      <c r="J998" s="540"/>
      <c r="K998" s="536"/>
      <c r="L998" s="536"/>
      <c r="M998" s="1"/>
      <c r="N998" s="189"/>
    </row>
    <row r="999" ht="15.75" customHeight="1">
      <c r="A999" s="536"/>
      <c r="B999" s="567"/>
      <c r="C999" s="567"/>
      <c r="D999" s="536"/>
      <c r="E999" s="536"/>
      <c r="F999" s="536"/>
      <c r="G999" s="539"/>
      <c r="H999" s="539"/>
      <c r="I999" s="540"/>
      <c r="J999" s="540"/>
      <c r="K999" s="536"/>
      <c r="L999" s="536"/>
      <c r="M999" s="1"/>
      <c r="N999" s="189"/>
    </row>
    <row r="1000" ht="15.75" customHeight="1">
      <c r="A1000" s="536"/>
      <c r="B1000" s="567"/>
      <c r="C1000" s="567"/>
      <c r="D1000" s="536"/>
      <c r="E1000" s="536"/>
      <c r="F1000" s="536"/>
      <c r="G1000" s="539"/>
      <c r="H1000" s="539"/>
      <c r="I1000" s="540"/>
      <c r="J1000" s="540"/>
      <c r="K1000" s="536"/>
      <c r="L1000" s="536"/>
      <c r="M1000" s="1"/>
      <c r="N1000" s="189"/>
    </row>
    <row r="1001" ht="15.75" customHeight="1">
      <c r="A1001" s="536"/>
      <c r="B1001" s="567"/>
      <c r="C1001" s="567"/>
      <c r="D1001" s="536"/>
      <c r="E1001" s="536"/>
      <c r="F1001" s="536"/>
      <c r="G1001" s="539"/>
      <c r="H1001" s="539"/>
      <c r="I1001" s="540"/>
      <c r="J1001" s="540"/>
      <c r="K1001" s="536"/>
      <c r="L1001" s="536"/>
      <c r="M1001" s="1"/>
      <c r="N1001" s="189"/>
    </row>
    <row r="1002" ht="15.75" customHeight="1">
      <c r="A1002" s="536"/>
      <c r="B1002" s="567"/>
      <c r="C1002" s="567"/>
      <c r="D1002" s="536"/>
      <c r="E1002" s="536"/>
      <c r="F1002" s="536"/>
      <c r="G1002" s="539"/>
      <c r="H1002" s="539"/>
      <c r="I1002" s="540"/>
      <c r="J1002" s="540"/>
      <c r="K1002" s="536"/>
      <c r="L1002" s="536"/>
      <c r="M1002" s="1"/>
      <c r="N1002" s="189"/>
    </row>
    <row r="1003" ht="15.75" customHeight="1">
      <c r="A1003" s="536"/>
      <c r="B1003" s="567"/>
      <c r="C1003" s="567"/>
      <c r="D1003" s="536"/>
      <c r="E1003" s="536"/>
      <c r="F1003" s="536"/>
      <c r="G1003" s="539"/>
      <c r="H1003" s="539"/>
      <c r="I1003" s="540"/>
      <c r="J1003" s="540"/>
      <c r="K1003" s="536"/>
      <c r="L1003" s="536"/>
      <c r="M1003" s="1"/>
      <c r="N1003" s="189"/>
    </row>
    <row r="1004" ht="15.75" customHeight="1">
      <c r="A1004" s="536"/>
      <c r="B1004" s="567"/>
      <c r="C1004" s="567"/>
      <c r="D1004" s="536"/>
      <c r="E1004" s="536"/>
      <c r="F1004" s="536"/>
      <c r="G1004" s="539"/>
      <c r="H1004" s="539"/>
      <c r="I1004" s="540"/>
      <c r="J1004" s="540"/>
      <c r="K1004" s="536"/>
      <c r="L1004" s="536"/>
      <c r="M1004" s="1"/>
      <c r="N1004" s="189"/>
    </row>
    <row r="1005" ht="15.75" customHeight="1">
      <c r="A1005" s="536"/>
      <c r="B1005" s="567"/>
      <c r="C1005" s="567"/>
      <c r="D1005" s="536"/>
      <c r="E1005" s="536"/>
      <c r="F1005" s="536"/>
      <c r="G1005" s="539"/>
      <c r="H1005" s="539"/>
      <c r="I1005" s="540"/>
      <c r="J1005" s="540"/>
      <c r="K1005" s="536"/>
      <c r="L1005" s="536"/>
      <c r="M1005" s="1"/>
      <c r="N1005" s="189"/>
    </row>
    <row r="1006" ht="15.75" customHeight="1">
      <c r="A1006" s="536"/>
      <c r="B1006" s="567"/>
      <c r="C1006" s="567"/>
      <c r="D1006" s="536"/>
      <c r="E1006" s="536"/>
      <c r="F1006" s="536"/>
      <c r="G1006" s="539"/>
      <c r="H1006" s="539"/>
      <c r="I1006" s="540"/>
      <c r="J1006" s="540"/>
      <c r="K1006" s="536"/>
      <c r="L1006" s="536"/>
      <c r="M1006" s="1"/>
      <c r="N1006" s="189"/>
    </row>
    <row r="1007" ht="15.75" customHeight="1">
      <c r="A1007" s="536"/>
      <c r="B1007" s="567"/>
      <c r="C1007" s="567"/>
      <c r="D1007" s="536"/>
      <c r="E1007" s="536"/>
      <c r="F1007" s="536"/>
      <c r="G1007" s="539"/>
      <c r="H1007" s="539"/>
      <c r="I1007" s="540"/>
      <c r="J1007" s="540"/>
      <c r="K1007" s="536"/>
      <c r="L1007" s="536"/>
      <c r="M1007" s="1"/>
      <c r="N1007" s="189"/>
    </row>
    <row r="1008" ht="15.75" customHeight="1">
      <c r="A1008" s="536"/>
      <c r="B1008" s="567"/>
      <c r="C1008" s="567"/>
      <c r="D1008" s="536"/>
      <c r="E1008" s="536"/>
      <c r="F1008" s="536"/>
      <c r="G1008" s="539"/>
      <c r="H1008" s="539"/>
      <c r="I1008" s="540"/>
      <c r="J1008" s="540"/>
      <c r="K1008" s="536"/>
      <c r="L1008" s="536"/>
      <c r="M1008" s="1"/>
      <c r="N1008" s="189"/>
    </row>
    <row r="1009" ht="15.75" customHeight="1">
      <c r="A1009" s="536"/>
      <c r="B1009" s="567"/>
      <c r="C1009" s="567"/>
      <c r="D1009" s="536"/>
      <c r="E1009" s="536"/>
      <c r="F1009" s="536"/>
      <c r="G1009" s="539"/>
      <c r="H1009" s="539"/>
      <c r="I1009" s="540"/>
      <c r="J1009" s="540"/>
      <c r="K1009" s="536"/>
      <c r="L1009" s="536"/>
      <c r="M1009" s="1"/>
      <c r="N1009" s="189"/>
    </row>
    <row r="1010" ht="15.75" customHeight="1">
      <c r="A1010" s="536"/>
      <c r="B1010" s="567"/>
      <c r="C1010" s="567"/>
      <c r="D1010" s="536"/>
      <c r="E1010" s="536"/>
      <c r="F1010" s="536"/>
      <c r="G1010" s="539"/>
      <c r="H1010" s="539"/>
      <c r="I1010" s="540"/>
      <c r="J1010" s="540"/>
      <c r="K1010" s="536"/>
      <c r="L1010" s="536"/>
      <c r="M1010" s="1"/>
      <c r="N1010" s="189"/>
    </row>
    <row r="1011" ht="15.75" customHeight="1">
      <c r="A1011" s="536"/>
      <c r="B1011" s="567"/>
      <c r="C1011" s="567"/>
      <c r="D1011" s="536"/>
      <c r="E1011" s="536"/>
      <c r="F1011" s="536"/>
      <c r="G1011" s="539"/>
      <c r="H1011" s="539"/>
      <c r="I1011" s="540"/>
      <c r="J1011" s="540"/>
      <c r="K1011" s="536"/>
      <c r="L1011" s="536"/>
      <c r="M1011" s="1"/>
      <c r="N1011" s="189"/>
    </row>
    <row r="1012" ht="15.75" customHeight="1">
      <c r="A1012" s="536"/>
      <c r="B1012" s="567"/>
      <c r="C1012" s="567"/>
      <c r="D1012" s="536"/>
      <c r="E1012" s="536"/>
      <c r="F1012" s="536"/>
      <c r="G1012" s="539"/>
      <c r="H1012" s="539"/>
      <c r="I1012" s="540"/>
      <c r="J1012" s="540"/>
      <c r="K1012" s="536"/>
      <c r="L1012" s="536"/>
      <c r="M1012" s="1"/>
      <c r="N1012" s="189"/>
    </row>
    <row r="1013" ht="15.75" customHeight="1">
      <c r="A1013" s="536"/>
      <c r="B1013" s="567"/>
      <c r="C1013" s="567"/>
      <c r="D1013" s="536"/>
      <c r="E1013" s="536"/>
      <c r="F1013" s="536"/>
      <c r="G1013" s="539"/>
      <c r="H1013" s="539"/>
      <c r="I1013" s="540"/>
      <c r="J1013" s="540"/>
      <c r="K1013" s="536"/>
      <c r="L1013" s="536"/>
      <c r="M1013" s="1"/>
      <c r="N1013" s="189"/>
    </row>
    <row r="1014" ht="15.75" customHeight="1">
      <c r="A1014" s="536"/>
      <c r="B1014" s="567"/>
      <c r="C1014" s="567"/>
      <c r="D1014" s="536"/>
      <c r="E1014" s="536"/>
      <c r="F1014" s="536"/>
      <c r="G1014" s="539"/>
      <c r="H1014" s="539"/>
      <c r="I1014" s="540"/>
      <c r="J1014" s="540"/>
      <c r="K1014" s="536"/>
      <c r="L1014" s="536"/>
      <c r="M1014" s="1"/>
      <c r="N1014" s="189"/>
    </row>
    <row r="1015" ht="15.75" customHeight="1">
      <c r="A1015" s="536"/>
      <c r="B1015" s="567"/>
      <c r="C1015" s="567"/>
      <c r="D1015" s="536"/>
      <c r="E1015" s="536"/>
      <c r="F1015" s="536"/>
      <c r="G1015" s="539"/>
      <c r="H1015" s="539"/>
      <c r="I1015" s="540"/>
      <c r="J1015" s="540"/>
      <c r="K1015" s="536"/>
      <c r="L1015" s="536"/>
      <c r="M1015" s="1"/>
      <c r="N1015" s="189"/>
    </row>
    <row r="1016" ht="15.75" customHeight="1">
      <c r="A1016" s="536"/>
      <c r="B1016" s="567"/>
      <c r="C1016" s="567"/>
      <c r="D1016" s="536"/>
      <c r="E1016" s="536"/>
      <c r="F1016" s="536"/>
      <c r="G1016" s="539"/>
      <c r="H1016" s="539"/>
      <c r="I1016" s="540"/>
      <c r="J1016" s="540"/>
      <c r="K1016" s="536"/>
      <c r="L1016" s="536"/>
      <c r="M1016" s="1"/>
      <c r="N1016" s="189"/>
    </row>
    <row r="1017" ht="15.75" customHeight="1">
      <c r="A1017" s="536"/>
      <c r="B1017" s="567"/>
      <c r="C1017" s="567"/>
      <c r="D1017" s="536"/>
      <c r="E1017" s="536"/>
      <c r="F1017" s="536"/>
      <c r="G1017" s="539"/>
      <c r="H1017" s="539"/>
      <c r="I1017" s="540"/>
      <c r="J1017" s="540"/>
      <c r="K1017" s="536"/>
      <c r="L1017" s="536"/>
      <c r="M1017" s="1"/>
      <c r="N1017" s="189"/>
    </row>
    <row r="1018" ht="15.75" customHeight="1">
      <c r="A1018" s="536"/>
      <c r="B1018" s="567"/>
      <c r="C1018" s="567"/>
      <c r="D1018" s="536"/>
      <c r="E1018" s="536"/>
      <c r="F1018" s="536"/>
      <c r="G1018" s="539"/>
      <c r="H1018" s="539"/>
      <c r="I1018" s="540"/>
      <c r="J1018" s="540"/>
      <c r="K1018" s="536"/>
      <c r="L1018" s="536"/>
      <c r="M1018" s="1"/>
      <c r="N1018" s="189"/>
    </row>
    <row r="1019" ht="15.75" customHeight="1">
      <c r="A1019" s="536"/>
      <c r="B1019" s="567"/>
      <c r="C1019" s="567"/>
      <c r="D1019" s="536"/>
      <c r="E1019" s="536"/>
      <c r="F1019" s="536"/>
      <c r="G1019" s="539"/>
      <c r="H1019" s="539"/>
      <c r="I1019" s="540"/>
      <c r="J1019" s="540"/>
      <c r="K1019" s="536"/>
      <c r="L1019" s="536"/>
      <c r="M1019" s="1"/>
      <c r="N1019" s="189"/>
    </row>
    <row r="1020" ht="15.75" customHeight="1">
      <c r="A1020" s="536"/>
      <c r="B1020" s="567"/>
      <c r="C1020" s="567"/>
      <c r="D1020" s="536"/>
      <c r="E1020" s="536"/>
      <c r="F1020" s="536"/>
      <c r="G1020" s="539"/>
      <c r="H1020" s="539"/>
      <c r="I1020" s="540"/>
      <c r="J1020" s="540"/>
      <c r="K1020" s="536"/>
      <c r="L1020" s="536"/>
      <c r="M1020" s="1"/>
      <c r="N1020" s="189"/>
    </row>
    <row r="1021" ht="15.75" customHeight="1">
      <c r="A1021" s="536"/>
      <c r="B1021" s="567"/>
      <c r="C1021" s="567"/>
      <c r="D1021" s="536"/>
      <c r="E1021" s="536"/>
      <c r="F1021" s="536"/>
      <c r="G1021" s="539"/>
      <c r="H1021" s="539"/>
      <c r="I1021" s="540"/>
      <c r="J1021" s="540"/>
      <c r="K1021" s="536"/>
      <c r="L1021" s="536"/>
      <c r="M1021" s="1"/>
      <c r="N1021" s="189"/>
    </row>
    <row r="1022" ht="15.75" customHeight="1">
      <c r="A1022" s="536"/>
      <c r="B1022" s="567"/>
      <c r="C1022" s="567"/>
      <c r="D1022" s="536"/>
      <c r="E1022" s="536"/>
      <c r="F1022" s="536"/>
      <c r="G1022" s="539"/>
      <c r="H1022" s="539"/>
      <c r="I1022" s="540"/>
      <c r="J1022" s="540"/>
      <c r="K1022" s="536"/>
      <c r="L1022" s="536"/>
      <c r="M1022" s="1"/>
      <c r="N1022" s="189"/>
    </row>
    <row r="1023" ht="15.75" customHeight="1">
      <c r="A1023" s="536"/>
      <c r="B1023" s="567"/>
      <c r="C1023" s="567"/>
      <c r="D1023" s="536"/>
      <c r="E1023" s="536"/>
      <c r="F1023" s="536"/>
      <c r="G1023" s="539"/>
      <c r="H1023" s="539"/>
      <c r="I1023" s="540"/>
      <c r="J1023" s="540"/>
      <c r="K1023" s="536"/>
      <c r="L1023" s="536"/>
      <c r="M1023" s="1"/>
      <c r="N1023" s="189"/>
    </row>
    <row r="1024" ht="15.75" customHeight="1">
      <c r="A1024" s="536"/>
      <c r="B1024" s="567"/>
      <c r="C1024" s="567"/>
      <c r="D1024" s="536"/>
      <c r="E1024" s="536"/>
      <c r="F1024" s="536"/>
      <c r="G1024" s="539"/>
      <c r="H1024" s="539"/>
      <c r="I1024" s="540"/>
      <c r="J1024" s="540"/>
      <c r="K1024" s="536"/>
      <c r="L1024" s="536"/>
      <c r="M1024" s="1"/>
      <c r="N1024" s="189"/>
    </row>
    <row r="1025" ht="15.75" customHeight="1">
      <c r="A1025" s="536"/>
      <c r="B1025" s="567"/>
      <c r="C1025" s="567"/>
      <c r="D1025" s="536"/>
      <c r="E1025" s="536"/>
      <c r="F1025" s="536"/>
      <c r="G1025" s="539"/>
      <c r="H1025" s="539"/>
      <c r="I1025" s="540"/>
      <c r="J1025" s="540"/>
      <c r="K1025" s="536"/>
      <c r="L1025" s="536"/>
      <c r="M1025" s="1"/>
      <c r="N1025" s="189"/>
    </row>
    <row r="1026" ht="15.75" customHeight="1">
      <c r="A1026" s="536"/>
      <c r="B1026" s="567"/>
      <c r="C1026" s="567"/>
      <c r="D1026" s="536"/>
      <c r="E1026" s="536"/>
      <c r="F1026" s="536"/>
      <c r="G1026" s="539"/>
      <c r="H1026" s="539"/>
      <c r="I1026" s="540"/>
      <c r="J1026" s="540"/>
      <c r="K1026" s="536"/>
      <c r="L1026" s="536"/>
      <c r="M1026" s="1"/>
      <c r="N1026" s="189"/>
    </row>
    <row r="1027" ht="15.75" customHeight="1">
      <c r="A1027" s="536"/>
      <c r="B1027" s="567"/>
      <c r="C1027" s="567"/>
      <c r="D1027" s="536"/>
      <c r="E1027" s="536"/>
      <c r="F1027" s="536"/>
      <c r="G1027" s="539"/>
      <c r="H1027" s="539"/>
      <c r="I1027" s="540"/>
      <c r="J1027" s="540"/>
      <c r="K1027" s="536"/>
      <c r="L1027" s="536"/>
      <c r="M1027" s="1"/>
      <c r="N1027" s="189"/>
    </row>
    <row r="1028" ht="15.75" customHeight="1">
      <c r="A1028" s="536"/>
      <c r="B1028" s="567"/>
      <c r="C1028" s="567"/>
      <c r="D1028" s="536"/>
      <c r="E1028" s="536"/>
      <c r="F1028" s="536"/>
      <c r="G1028" s="539"/>
      <c r="H1028" s="539"/>
      <c r="I1028" s="540"/>
      <c r="J1028" s="540"/>
      <c r="K1028" s="536"/>
      <c r="L1028" s="536"/>
      <c r="M1028" s="1"/>
      <c r="N1028" s="189"/>
    </row>
    <row r="1029" ht="15.75" customHeight="1">
      <c r="A1029" s="536"/>
      <c r="B1029" s="567"/>
      <c r="C1029" s="567"/>
      <c r="D1029" s="536"/>
      <c r="E1029" s="536"/>
      <c r="F1029" s="536"/>
      <c r="G1029" s="539"/>
      <c r="H1029" s="539"/>
      <c r="I1029" s="540"/>
      <c r="J1029" s="540"/>
      <c r="K1029" s="536"/>
      <c r="L1029" s="536"/>
      <c r="M1029" s="1"/>
      <c r="N1029" s="189"/>
    </row>
    <row r="1030" ht="15.75" customHeight="1">
      <c r="A1030" s="536"/>
      <c r="B1030" s="567"/>
      <c r="C1030" s="567"/>
      <c r="D1030" s="536"/>
      <c r="E1030" s="536"/>
      <c r="F1030" s="536"/>
      <c r="G1030" s="539"/>
      <c r="H1030" s="539"/>
      <c r="I1030" s="540"/>
      <c r="J1030" s="540"/>
      <c r="K1030" s="536"/>
      <c r="L1030" s="536"/>
      <c r="M1030" s="1"/>
      <c r="N1030" s="189"/>
    </row>
    <row r="1031" ht="15.75" customHeight="1">
      <c r="A1031" s="536"/>
      <c r="B1031" s="567"/>
      <c r="C1031" s="567"/>
      <c r="D1031" s="536"/>
      <c r="E1031" s="536"/>
      <c r="F1031" s="536"/>
      <c r="G1031" s="539"/>
      <c r="H1031" s="539"/>
      <c r="I1031" s="540"/>
      <c r="J1031" s="540"/>
      <c r="K1031" s="536"/>
      <c r="L1031" s="536"/>
      <c r="M1031" s="1"/>
      <c r="N1031" s="189"/>
    </row>
    <row r="1032" ht="15.75" customHeight="1">
      <c r="A1032" s="536"/>
      <c r="B1032" s="567"/>
      <c r="C1032" s="567"/>
      <c r="D1032" s="536"/>
      <c r="E1032" s="536"/>
      <c r="F1032" s="536"/>
      <c r="G1032" s="539"/>
      <c r="H1032" s="539"/>
      <c r="I1032" s="540"/>
      <c r="J1032" s="540"/>
      <c r="K1032" s="536"/>
      <c r="L1032" s="536"/>
      <c r="M1032" s="1"/>
      <c r="N1032" s="189"/>
    </row>
    <row r="1033" ht="15.75" customHeight="1">
      <c r="A1033" s="536"/>
      <c r="B1033" s="567"/>
      <c r="C1033" s="567"/>
      <c r="D1033" s="536"/>
      <c r="E1033" s="536"/>
      <c r="F1033" s="536"/>
      <c r="G1033" s="539"/>
      <c r="H1033" s="539"/>
      <c r="I1033" s="540"/>
      <c r="J1033" s="540"/>
      <c r="K1033" s="536"/>
      <c r="L1033" s="536"/>
      <c r="M1033" s="1"/>
      <c r="N1033" s="189"/>
    </row>
    <row r="1034" ht="15.75" customHeight="1">
      <c r="A1034" s="536"/>
      <c r="B1034" s="567"/>
      <c r="C1034" s="567"/>
      <c r="D1034" s="536"/>
      <c r="E1034" s="536"/>
      <c r="F1034" s="536"/>
      <c r="G1034" s="539"/>
      <c r="H1034" s="539"/>
      <c r="I1034" s="540"/>
      <c r="J1034" s="540"/>
      <c r="K1034" s="536"/>
      <c r="L1034" s="536"/>
      <c r="M1034" s="1"/>
      <c r="N1034" s="189"/>
    </row>
    <row r="1035" ht="15.75" customHeight="1">
      <c r="A1035" s="536"/>
      <c r="B1035" s="567"/>
      <c r="C1035" s="567"/>
      <c r="D1035" s="536"/>
      <c r="E1035" s="536"/>
      <c r="F1035" s="536"/>
      <c r="G1035" s="539"/>
      <c r="H1035" s="539"/>
      <c r="I1035" s="540"/>
      <c r="J1035" s="540"/>
      <c r="K1035" s="536"/>
      <c r="L1035" s="536"/>
      <c r="M1035" s="1"/>
      <c r="N1035" s="189"/>
    </row>
    <row r="1036" ht="15.75" customHeight="1">
      <c r="A1036" s="536"/>
      <c r="B1036" s="567"/>
      <c r="C1036" s="567"/>
      <c r="D1036" s="536"/>
      <c r="E1036" s="536"/>
      <c r="F1036" s="536"/>
      <c r="G1036" s="539"/>
      <c r="H1036" s="539"/>
      <c r="I1036" s="540"/>
      <c r="J1036" s="540"/>
      <c r="K1036" s="536"/>
      <c r="L1036" s="536"/>
      <c r="M1036" s="1"/>
      <c r="N1036" s="189"/>
    </row>
    <row r="1037" ht="15.75" customHeight="1">
      <c r="A1037" s="536"/>
      <c r="B1037" s="567"/>
      <c r="C1037" s="567"/>
      <c r="D1037" s="536"/>
      <c r="E1037" s="536"/>
      <c r="F1037" s="536"/>
      <c r="G1037" s="539"/>
      <c r="H1037" s="539"/>
      <c r="I1037" s="540"/>
      <c r="J1037" s="540"/>
      <c r="K1037" s="536"/>
      <c r="L1037" s="536"/>
      <c r="M1037" s="1"/>
      <c r="N1037" s="189"/>
    </row>
    <row r="1038" ht="15.75" customHeight="1">
      <c r="A1038" s="536"/>
      <c r="B1038" s="567"/>
      <c r="C1038" s="567"/>
      <c r="D1038" s="536"/>
      <c r="E1038" s="536"/>
      <c r="F1038" s="536"/>
      <c r="G1038" s="539"/>
      <c r="H1038" s="539"/>
      <c r="I1038" s="540"/>
      <c r="J1038" s="540"/>
      <c r="K1038" s="536"/>
      <c r="L1038" s="536"/>
      <c r="M1038" s="1"/>
      <c r="N1038" s="189"/>
    </row>
    <row r="1039" ht="15.75" customHeight="1">
      <c r="A1039" s="536"/>
      <c r="B1039" s="567"/>
      <c r="C1039" s="567"/>
      <c r="D1039" s="536"/>
      <c r="E1039" s="536"/>
      <c r="F1039" s="536"/>
      <c r="G1039" s="539"/>
      <c r="H1039" s="539"/>
      <c r="I1039" s="540"/>
      <c r="J1039" s="540"/>
      <c r="K1039" s="536"/>
      <c r="L1039" s="536"/>
      <c r="M1039" s="1"/>
      <c r="N1039" s="189"/>
    </row>
    <row r="1040" ht="15.75" customHeight="1">
      <c r="A1040" s="536"/>
      <c r="B1040" s="567"/>
      <c r="C1040" s="567"/>
      <c r="D1040" s="536"/>
      <c r="E1040" s="536"/>
      <c r="F1040" s="536"/>
      <c r="G1040" s="539"/>
      <c r="H1040" s="539"/>
      <c r="I1040" s="540"/>
      <c r="J1040" s="540"/>
      <c r="K1040" s="536"/>
      <c r="L1040" s="536"/>
      <c r="M1040" s="1"/>
      <c r="N1040" s="189"/>
    </row>
    <row r="1041" ht="15.75" customHeight="1">
      <c r="A1041" s="536"/>
      <c r="B1041" s="567"/>
      <c r="C1041" s="567"/>
      <c r="D1041" s="536"/>
      <c r="E1041" s="536"/>
      <c r="F1041" s="536"/>
      <c r="G1041" s="539"/>
      <c r="H1041" s="539"/>
      <c r="I1041" s="540"/>
      <c r="J1041" s="540"/>
      <c r="K1041" s="536"/>
      <c r="L1041" s="536"/>
      <c r="M1041" s="1"/>
      <c r="N1041" s="189"/>
    </row>
    <row r="1042" ht="15.75" customHeight="1">
      <c r="A1042" s="536"/>
      <c r="B1042" s="567"/>
      <c r="C1042" s="567"/>
      <c r="D1042" s="536"/>
      <c r="E1042" s="536"/>
      <c r="F1042" s="536"/>
      <c r="G1042" s="539"/>
      <c r="H1042" s="539"/>
      <c r="I1042" s="540"/>
      <c r="J1042" s="540"/>
      <c r="K1042" s="536"/>
      <c r="L1042" s="536"/>
      <c r="M1042" s="1"/>
      <c r="N1042" s="189"/>
    </row>
    <row r="1043" ht="15.75" customHeight="1">
      <c r="A1043" s="536"/>
      <c r="B1043" s="567"/>
      <c r="C1043" s="567"/>
      <c r="D1043" s="536"/>
      <c r="E1043" s="536"/>
      <c r="F1043" s="536"/>
      <c r="G1043" s="539"/>
      <c r="H1043" s="539"/>
      <c r="I1043" s="540"/>
      <c r="J1043" s="540"/>
      <c r="K1043" s="536"/>
      <c r="L1043" s="536"/>
      <c r="M1043" s="1"/>
      <c r="N1043" s="189"/>
    </row>
    <row r="1044" ht="15.75" customHeight="1">
      <c r="A1044" s="536"/>
      <c r="B1044" s="567"/>
      <c r="C1044" s="567"/>
      <c r="D1044" s="536"/>
      <c r="E1044" s="536"/>
      <c r="F1044" s="536"/>
      <c r="G1044" s="539"/>
      <c r="H1044" s="539"/>
      <c r="I1044" s="540"/>
      <c r="J1044" s="540"/>
      <c r="K1044" s="536"/>
      <c r="L1044" s="536"/>
      <c r="M1044" s="1"/>
      <c r="N1044" s="189"/>
    </row>
    <row r="1045" ht="15.75" customHeight="1">
      <c r="A1045" s="536"/>
      <c r="B1045" s="567"/>
      <c r="C1045" s="567"/>
      <c r="D1045" s="536"/>
      <c r="E1045" s="536"/>
      <c r="F1045" s="536"/>
      <c r="G1045" s="539"/>
      <c r="H1045" s="539"/>
      <c r="I1045" s="540"/>
      <c r="J1045" s="540"/>
      <c r="K1045" s="536"/>
      <c r="L1045" s="536"/>
      <c r="M1045" s="1"/>
      <c r="N1045" s="189"/>
    </row>
    <row r="1046" ht="15.75" customHeight="1">
      <c r="A1046" s="536"/>
      <c r="B1046" s="567"/>
      <c r="C1046" s="567"/>
      <c r="D1046" s="536"/>
      <c r="E1046" s="536"/>
      <c r="F1046" s="536"/>
      <c r="G1046" s="539"/>
      <c r="H1046" s="539"/>
      <c r="I1046" s="540"/>
      <c r="J1046" s="540"/>
      <c r="K1046" s="536"/>
      <c r="L1046" s="536"/>
      <c r="M1046" s="1"/>
      <c r="N1046" s="189"/>
    </row>
    <row r="1047" ht="15.75" customHeight="1">
      <c r="A1047" s="536"/>
      <c r="B1047" s="567"/>
      <c r="C1047" s="567"/>
      <c r="D1047" s="536"/>
      <c r="E1047" s="536"/>
      <c r="F1047" s="536"/>
      <c r="G1047" s="539"/>
      <c r="H1047" s="539"/>
      <c r="I1047" s="540"/>
      <c r="J1047" s="540"/>
      <c r="K1047" s="536"/>
      <c r="L1047" s="536"/>
      <c r="M1047" s="1"/>
      <c r="N1047" s="189"/>
    </row>
    <row r="1048" ht="15.75" customHeight="1">
      <c r="A1048" s="536"/>
      <c r="B1048" s="567"/>
      <c r="C1048" s="567"/>
      <c r="D1048" s="536"/>
      <c r="E1048" s="536"/>
      <c r="F1048" s="536"/>
      <c r="G1048" s="539"/>
      <c r="H1048" s="539"/>
      <c r="I1048" s="540"/>
      <c r="J1048" s="540"/>
      <c r="K1048" s="536"/>
      <c r="L1048" s="536"/>
      <c r="M1048" s="1"/>
      <c r="N1048" s="189"/>
    </row>
    <row r="1049" ht="15.75" customHeight="1">
      <c r="A1049" s="536"/>
      <c r="B1049" s="567"/>
      <c r="C1049" s="567"/>
      <c r="D1049" s="536"/>
      <c r="E1049" s="536"/>
      <c r="F1049" s="536"/>
      <c r="G1049" s="539"/>
      <c r="H1049" s="539"/>
      <c r="I1049" s="540"/>
      <c r="J1049" s="540"/>
      <c r="K1049" s="536"/>
      <c r="L1049" s="536"/>
      <c r="M1049" s="1"/>
      <c r="N1049" s="189"/>
    </row>
    <row r="1050" ht="15.75" customHeight="1">
      <c r="A1050" s="536"/>
      <c r="B1050" s="567"/>
      <c r="C1050" s="567"/>
      <c r="D1050" s="536"/>
      <c r="E1050" s="536"/>
      <c r="F1050" s="536"/>
      <c r="G1050" s="539"/>
      <c r="H1050" s="539"/>
      <c r="I1050" s="540"/>
      <c r="J1050" s="540"/>
      <c r="K1050" s="536"/>
      <c r="L1050" s="536"/>
      <c r="M1050" s="1"/>
      <c r="N1050" s="189"/>
    </row>
    <row r="1051" ht="15.75" customHeight="1">
      <c r="A1051" s="536"/>
      <c r="B1051" s="567"/>
      <c r="C1051" s="567"/>
      <c r="D1051" s="536"/>
      <c r="E1051" s="536"/>
      <c r="F1051" s="536"/>
      <c r="G1051" s="539"/>
      <c r="H1051" s="539"/>
      <c r="I1051" s="540"/>
      <c r="J1051" s="540"/>
      <c r="K1051" s="536"/>
      <c r="L1051" s="536"/>
      <c r="M1051" s="1"/>
      <c r="N1051" s="189"/>
    </row>
    <row r="1052" ht="15.75" customHeight="1">
      <c r="A1052" s="536"/>
      <c r="B1052" s="567"/>
      <c r="C1052" s="567"/>
      <c r="D1052" s="536"/>
      <c r="E1052" s="536"/>
      <c r="F1052" s="536"/>
      <c r="G1052" s="539"/>
      <c r="H1052" s="539"/>
      <c r="I1052" s="540"/>
      <c r="J1052" s="540"/>
      <c r="K1052" s="536"/>
      <c r="L1052" s="536"/>
      <c r="M1052" s="1"/>
      <c r="N1052" s="189"/>
    </row>
    <row r="1053" ht="15.75" customHeight="1">
      <c r="A1053" s="536"/>
      <c r="B1053" s="567"/>
      <c r="C1053" s="567"/>
      <c r="D1053" s="536"/>
      <c r="E1053" s="536"/>
      <c r="F1053" s="536"/>
      <c r="G1053" s="539"/>
      <c r="H1053" s="539"/>
      <c r="I1053" s="540"/>
      <c r="J1053" s="540"/>
      <c r="K1053" s="536"/>
      <c r="L1053" s="536"/>
      <c r="M1053" s="1"/>
      <c r="N1053" s="189"/>
    </row>
    <row r="1054" ht="15.75" customHeight="1">
      <c r="A1054" s="536"/>
      <c r="B1054" s="567"/>
      <c r="C1054" s="567"/>
      <c r="D1054" s="536"/>
      <c r="E1054" s="536"/>
      <c r="F1054" s="536"/>
      <c r="G1054" s="539"/>
      <c r="H1054" s="539"/>
      <c r="I1054" s="540"/>
      <c r="J1054" s="540"/>
      <c r="K1054" s="536"/>
      <c r="L1054" s="536"/>
      <c r="M1054" s="1"/>
      <c r="N1054" s="189"/>
    </row>
    <row r="1055" ht="15.75" customHeight="1">
      <c r="A1055" s="536"/>
      <c r="B1055" s="567"/>
      <c r="C1055" s="567"/>
      <c r="D1055" s="536"/>
      <c r="E1055" s="536"/>
      <c r="F1055" s="536"/>
      <c r="G1055" s="539"/>
      <c r="H1055" s="539"/>
      <c r="I1055" s="540"/>
      <c r="J1055" s="540"/>
      <c r="K1055" s="536"/>
      <c r="L1055" s="536"/>
      <c r="M1055" s="1"/>
      <c r="N1055" s="189"/>
    </row>
    <row r="1056" ht="15.75" customHeight="1">
      <c r="A1056" s="536"/>
      <c r="B1056" s="567"/>
      <c r="C1056" s="567"/>
      <c r="D1056" s="536"/>
      <c r="E1056" s="536"/>
      <c r="F1056" s="536"/>
      <c r="G1056" s="539"/>
      <c r="H1056" s="539"/>
      <c r="I1056" s="540"/>
      <c r="J1056" s="540"/>
      <c r="K1056" s="536"/>
      <c r="L1056" s="536"/>
      <c r="M1056" s="1"/>
      <c r="N1056" s="189"/>
    </row>
    <row r="1057" ht="15.75" customHeight="1">
      <c r="A1057" s="536"/>
      <c r="B1057" s="567"/>
      <c r="C1057" s="567"/>
      <c r="D1057" s="536"/>
      <c r="E1057" s="536"/>
      <c r="F1057" s="536"/>
      <c r="G1057" s="539"/>
      <c r="H1057" s="539"/>
      <c r="I1057" s="540"/>
      <c r="J1057" s="540"/>
      <c r="K1057" s="536"/>
      <c r="L1057" s="536"/>
      <c r="M1057" s="1"/>
      <c r="N1057" s="189"/>
    </row>
    <row r="1058" ht="15.75" customHeight="1">
      <c r="A1058" s="536"/>
      <c r="B1058" s="567"/>
      <c r="C1058" s="567"/>
      <c r="D1058" s="536"/>
      <c r="E1058" s="536"/>
      <c r="F1058" s="536"/>
      <c r="G1058" s="539"/>
      <c r="H1058" s="539"/>
      <c r="I1058" s="540"/>
      <c r="J1058" s="540"/>
      <c r="K1058" s="536"/>
      <c r="L1058" s="536"/>
      <c r="M1058" s="1"/>
      <c r="N1058" s="189"/>
    </row>
    <row r="1059" ht="15.75" customHeight="1">
      <c r="A1059" s="536"/>
      <c r="B1059" s="567"/>
      <c r="C1059" s="567"/>
      <c r="D1059" s="536"/>
      <c r="E1059" s="536"/>
      <c r="F1059" s="536"/>
      <c r="G1059" s="539"/>
      <c r="H1059" s="539"/>
      <c r="I1059" s="540"/>
      <c r="J1059" s="540"/>
      <c r="K1059" s="536"/>
      <c r="L1059" s="536"/>
      <c r="M1059" s="1"/>
      <c r="N1059" s="189"/>
    </row>
    <row r="1060" ht="15.75" customHeight="1">
      <c r="A1060" s="536"/>
      <c r="B1060" s="567"/>
      <c r="C1060" s="567"/>
      <c r="D1060" s="536"/>
      <c r="E1060" s="536"/>
      <c r="F1060" s="536"/>
      <c r="G1060" s="539"/>
      <c r="H1060" s="539"/>
      <c r="I1060" s="540"/>
      <c r="J1060" s="540"/>
      <c r="K1060" s="536"/>
      <c r="L1060" s="536"/>
      <c r="M1060" s="1"/>
      <c r="N1060" s="189"/>
    </row>
    <row r="1061" ht="15.75" customHeight="1">
      <c r="A1061" s="536"/>
      <c r="B1061" s="567"/>
      <c r="C1061" s="567"/>
      <c r="D1061" s="536"/>
      <c r="E1061" s="536"/>
      <c r="F1061" s="536"/>
      <c r="G1061" s="539"/>
      <c r="H1061" s="539"/>
      <c r="I1061" s="540"/>
      <c r="J1061" s="540"/>
      <c r="K1061" s="536"/>
      <c r="L1061" s="536"/>
      <c r="M1061" s="1"/>
      <c r="N1061" s="189"/>
    </row>
    <row r="1062" ht="15.75" customHeight="1">
      <c r="A1062" s="536"/>
      <c r="B1062" s="567"/>
      <c r="C1062" s="567"/>
      <c r="D1062" s="536"/>
      <c r="E1062" s="536"/>
      <c r="F1062" s="536"/>
      <c r="G1062" s="539"/>
      <c r="H1062" s="539"/>
      <c r="I1062" s="540"/>
      <c r="J1062" s="540"/>
      <c r="K1062" s="536"/>
      <c r="L1062" s="536"/>
      <c r="M1062" s="1"/>
      <c r="N1062" s="189"/>
    </row>
    <row r="1063" ht="15.75" customHeight="1">
      <c r="A1063" s="536"/>
      <c r="B1063" s="567"/>
      <c r="C1063" s="567"/>
      <c r="D1063" s="536"/>
      <c r="E1063" s="536"/>
      <c r="F1063" s="536"/>
      <c r="G1063" s="539"/>
      <c r="H1063" s="539"/>
      <c r="I1063" s="540"/>
      <c r="J1063" s="540"/>
      <c r="K1063" s="536"/>
      <c r="L1063" s="536"/>
      <c r="M1063" s="1"/>
      <c r="N1063" s="189"/>
    </row>
    <row r="1064" ht="15.75" customHeight="1">
      <c r="A1064" s="536"/>
      <c r="B1064" s="567"/>
      <c r="C1064" s="567"/>
      <c r="D1064" s="536"/>
      <c r="E1064" s="536"/>
      <c r="F1064" s="536"/>
      <c r="G1064" s="539"/>
      <c r="H1064" s="539"/>
      <c r="I1064" s="540"/>
      <c r="J1064" s="540"/>
      <c r="K1064" s="536"/>
      <c r="L1064" s="536"/>
      <c r="M1064" s="1"/>
      <c r="N1064" s="189"/>
    </row>
    <row r="1065" ht="15.75" customHeight="1">
      <c r="A1065" s="536"/>
      <c r="B1065" s="567"/>
      <c r="C1065" s="567"/>
      <c r="D1065" s="536"/>
      <c r="E1065" s="536"/>
      <c r="F1065" s="536"/>
      <c r="G1065" s="539"/>
      <c r="H1065" s="539"/>
      <c r="I1065" s="540"/>
      <c r="J1065" s="540"/>
      <c r="K1065" s="536"/>
      <c r="L1065" s="536"/>
      <c r="M1065" s="1"/>
      <c r="N1065" s="189"/>
    </row>
    <row r="1066" ht="15.75" customHeight="1">
      <c r="A1066" s="536"/>
      <c r="B1066" s="567"/>
      <c r="C1066" s="567"/>
      <c r="D1066" s="536"/>
      <c r="E1066" s="536"/>
      <c r="F1066" s="536"/>
      <c r="G1066" s="539"/>
      <c r="H1066" s="539"/>
      <c r="I1066" s="540"/>
      <c r="J1066" s="540"/>
      <c r="K1066" s="536"/>
      <c r="L1066" s="536"/>
      <c r="M1066" s="1"/>
      <c r="N1066" s="189"/>
    </row>
    <row r="1067" ht="15.75" customHeight="1">
      <c r="A1067" s="536"/>
      <c r="B1067" s="567"/>
      <c r="C1067" s="567"/>
      <c r="D1067" s="536"/>
      <c r="E1067" s="536"/>
      <c r="F1067" s="536"/>
      <c r="G1067" s="539"/>
      <c r="H1067" s="539"/>
      <c r="I1067" s="540"/>
      <c r="J1067" s="540"/>
      <c r="K1067" s="536"/>
      <c r="L1067" s="536"/>
      <c r="M1067" s="1"/>
      <c r="N1067" s="189"/>
    </row>
    <row r="1068" ht="15.75" customHeight="1">
      <c r="A1068" s="536"/>
      <c r="B1068" s="567"/>
      <c r="C1068" s="567"/>
      <c r="D1068" s="536"/>
      <c r="E1068" s="536"/>
      <c r="F1068" s="536"/>
      <c r="G1068" s="539"/>
      <c r="H1068" s="539"/>
      <c r="I1068" s="540"/>
      <c r="J1068" s="540"/>
      <c r="K1068" s="536"/>
      <c r="L1068" s="536"/>
      <c r="M1068" s="1"/>
      <c r="N1068" s="189"/>
    </row>
    <row r="1069" ht="15.75" customHeight="1">
      <c r="A1069" s="536"/>
      <c r="B1069" s="567"/>
      <c r="C1069" s="567"/>
      <c r="D1069" s="536"/>
      <c r="E1069" s="536"/>
      <c r="F1069" s="536"/>
      <c r="G1069" s="539"/>
      <c r="H1069" s="539"/>
      <c r="I1069" s="540"/>
      <c r="J1069" s="540"/>
      <c r="K1069" s="536"/>
      <c r="L1069" s="536"/>
      <c r="M1069" s="1"/>
      <c r="N1069" s="189"/>
    </row>
    <row r="1070" ht="15.75" customHeight="1">
      <c r="A1070" s="536"/>
      <c r="B1070" s="567"/>
      <c r="C1070" s="567"/>
      <c r="D1070" s="536"/>
      <c r="E1070" s="536"/>
      <c r="F1070" s="536"/>
      <c r="G1070" s="539"/>
      <c r="H1070" s="539"/>
      <c r="I1070" s="540"/>
      <c r="J1070" s="540"/>
      <c r="K1070" s="536"/>
      <c r="L1070" s="536"/>
      <c r="M1070" s="1"/>
      <c r="N1070" s="189"/>
    </row>
    <row r="1071" ht="15.75" customHeight="1">
      <c r="A1071" s="536"/>
      <c r="B1071" s="567"/>
      <c r="C1071" s="567"/>
      <c r="D1071" s="536"/>
      <c r="E1071" s="536"/>
      <c r="F1071" s="536"/>
      <c r="G1071" s="539"/>
      <c r="H1071" s="539"/>
      <c r="I1071" s="540"/>
      <c r="J1071" s="540"/>
      <c r="K1071" s="536"/>
      <c r="L1071" s="536"/>
      <c r="M1071" s="1"/>
      <c r="N1071" s="189"/>
    </row>
    <row r="1072" ht="15.75" customHeight="1">
      <c r="A1072" s="536"/>
      <c r="B1072" s="567"/>
      <c r="C1072" s="567"/>
      <c r="D1072" s="536"/>
      <c r="E1072" s="536"/>
      <c r="F1072" s="536"/>
      <c r="G1072" s="539"/>
      <c r="H1072" s="539"/>
      <c r="I1072" s="540"/>
      <c r="J1072" s="540"/>
      <c r="K1072" s="536"/>
      <c r="L1072" s="536"/>
      <c r="M1072" s="1"/>
      <c r="N1072" s="189"/>
    </row>
    <row r="1073" ht="15.75" customHeight="1">
      <c r="A1073" s="536"/>
      <c r="B1073" s="567"/>
      <c r="C1073" s="567"/>
      <c r="D1073" s="536"/>
      <c r="E1073" s="536"/>
      <c r="F1073" s="536"/>
      <c r="G1073" s="539"/>
      <c r="H1073" s="539"/>
      <c r="I1073" s="540"/>
      <c r="J1073" s="540"/>
      <c r="K1073" s="536"/>
      <c r="L1073" s="536"/>
      <c r="M1073" s="1"/>
      <c r="N1073" s="189"/>
    </row>
    <row r="1074" ht="15.75" customHeight="1">
      <c r="A1074" s="536"/>
      <c r="B1074" s="567"/>
      <c r="C1074" s="567"/>
      <c r="D1074" s="536"/>
      <c r="E1074" s="536"/>
      <c r="F1074" s="536"/>
      <c r="G1074" s="539"/>
      <c r="H1074" s="539"/>
      <c r="I1074" s="540"/>
      <c r="J1074" s="540"/>
      <c r="K1074" s="536"/>
      <c r="L1074" s="536"/>
      <c r="M1074" s="1"/>
      <c r="N1074" s="189"/>
    </row>
    <row r="1075" ht="15.75" customHeight="1">
      <c r="A1075" s="536"/>
      <c r="B1075" s="567"/>
      <c r="C1075" s="567"/>
      <c r="D1075" s="536"/>
      <c r="E1075" s="536"/>
      <c r="F1075" s="536"/>
      <c r="G1075" s="539"/>
      <c r="H1075" s="539"/>
      <c r="I1075" s="540"/>
      <c r="J1075" s="540"/>
      <c r="K1075" s="536"/>
      <c r="L1075" s="536"/>
      <c r="M1075" s="1"/>
      <c r="N1075" s="189"/>
    </row>
    <row r="1076" ht="15.75" customHeight="1">
      <c r="A1076" s="536"/>
      <c r="B1076" s="567"/>
      <c r="C1076" s="567"/>
      <c r="D1076" s="536"/>
      <c r="E1076" s="536"/>
      <c r="F1076" s="536"/>
      <c r="G1076" s="539"/>
      <c r="H1076" s="539"/>
      <c r="I1076" s="540"/>
      <c r="J1076" s="540"/>
      <c r="K1076" s="536"/>
      <c r="L1076" s="536"/>
      <c r="M1076" s="1"/>
      <c r="N1076" s="189"/>
    </row>
    <row r="1077" ht="15.75" customHeight="1">
      <c r="A1077" s="536"/>
      <c r="B1077" s="567"/>
      <c r="C1077" s="567"/>
      <c r="D1077" s="536"/>
      <c r="E1077" s="536"/>
      <c r="F1077" s="536"/>
      <c r="G1077" s="539"/>
      <c r="H1077" s="539"/>
      <c r="I1077" s="540"/>
      <c r="J1077" s="540"/>
      <c r="K1077" s="536"/>
      <c r="L1077" s="536"/>
      <c r="M1077" s="1"/>
      <c r="N1077" s="189"/>
    </row>
    <row r="1078" ht="15.75" customHeight="1">
      <c r="A1078" s="536"/>
      <c r="B1078" s="567"/>
      <c r="C1078" s="567"/>
      <c r="D1078" s="536"/>
      <c r="E1078" s="536"/>
      <c r="F1078" s="536"/>
      <c r="G1078" s="539"/>
      <c r="H1078" s="539"/>
      <c r="I1078" s="540"/>
      <c r="J1078" s="540"/>
      <c r="K1078" s="536"/>
      <c r="L1078" s="536"/>
      <c r="M1078" s="1"/>
      <c r="N1078" s="189"/>
    </row>
    <row r="1079" ht="15.75" customHeight="1">
      <c r="A1079" s="536"/>
      <c r="B1079" s="567"/>
      <c r="C1079" s="567"/>
      <c r="D1079" s="536"/>
      <c r="E1079" s="536"/>
      <c r="F1079" s="536"/>
      <c r="G1079" s="539"/>
      <c r="H1079" s="539"/>
      <c r="I1079" s="540"/>
      <c r="J1079" s="540"/>
      <c r="K1079" s="536"/>
      <c r="L1079" s="536"/>
      <c r="M1079" s="1"/>
      <c r="N1079" s="189"/>
    </row>
    <row r="1080" ht="15.75" customHeight="1">
      <c r="A1080" s="536"/>
      <c r="B1080" s="567"/>
      <c r="C1080" s="567"/>
      <c r="D1080" s="536"/>
      <c r="E1080" s="536"/>
      <c r="F1080" s="536"/>
      <c r="G1080" s="539"/>
      <c r="H1080" s="539"/>
      <c r="I1080" s="540"/>
      <c r="J1080" s="540"/>
      <c r="K1080" s="536"/>
      <c r="L1080" s="536"/>
      <c r="M1080" s="1"/>
      <c r="N1080" s="189"/>
    </row>
    <row r="1081" ht="15.75" customHeight="1">
      <c r="A1081" s="536"/>
      <c r="B1081" s="567"/>
      <c r="C1081" s="567"/>
      <c r="D1081" s="536"/>
      <c r="E1081" s="536"/>
      <c r="F1081" s="536"/>
      <c r="G1081" s="539"/>
      <c r="H1081" s="539"/>
      <c r="I1081" s="540"/>
      <c r="J1081" s="540"/>
      <c r="K1081" s="536"/>
      <c r="L1081" s="536"/>
      <c r="M1081" s="1"/>
      <c r="N1081" s="189"/>
    </row>
    <row r="1082" ht="15.75" customHeight="1">
      <c r="A1082" s="536"/>
      <c r="B1082" s="567"/>
      <c r="C1082" s="567"/>
      <c r="D1082" s="536"/>
      <c r="E1082" s="536"/>
      <c r="F1082" s="536"/>
      <c r="G1082" s="539"/>
      <c r="H1082" s="539"/>
      <c r="I1082" s="540"/>
      <c r="J1082" s="540"/>
      <c r="K1082" s="536"/>
      <c r="L1082" s="536"/>
      <c r="M1082" s="1"/>
      <c r="N1082" s="189"/>
    </row>
    <row r="1083" ht="15.75" customHeight="1">
      <c r="A1083" s="536"/>
      <c r="B1083" s="567"/>
      <c r="C1083" s="567"/>
      <c r="D1083" s="536"/>
      <c r="E1083" s="536"/>
      <c r="F1083" s="536"/>
      <c r="G1083" s="539"/>
      <c r="H1083" s="539"/>
      <c r="I1083" s="540"/>
      <c r="J1083" s="540"/>
      <c r="K1083" s="536"/>
      <c r="L1083" s="536"/>
      <c r="M1083" s="1"/>
      <c r="N1083" s="189"/>
    </row>
    <row r="1084" ht="15.75" customHeight="1">
      <c r="A1084" s="536"/>
      <c r="B1084" s="567"/>
      <c r="C1084" s="567"/>
      <c r="D1084" s="536"/>
      <c r="E1084" s="536"/>
      <c r="F1084" s="536"/>
      <c r="G1084" s="539"/>
      <c r="H1084" s="539"/>
      <c r="I1084" s="540"/>
      <c r="J1084" s="540"/>
      <c r="K1084" s="536"/>
      <c r="L1084" s="536"/>
      <c r="M1084" s="1"/>
      <c r="N1084" s="189"/>
    </row>
    <row r="1085" ht="15.75" customHeight="1">
      <c r="A1085" s="536"/>
      <c r="B1085" s="567"/>
      <c r="C1085" s="567"/>
      <c r="D1085" s="536"/>
      <c r="E1085" s="536"/>
      <c r="F1085" s="536"/>
      <c r="G1085" s="539"/>
      <c r="H1085" s="539"/>
      <c r="I1085" s="540"/>
      <c r="J1085" s="540"/>
      <c r="K1085" s="536"/>
      <c r="L1085" s="536"/>
      <c r="M1085" s="1"/>
      <c r="N1085" s="189"/>
    </row>
    <row r="1086" ht="15.75" customHeight="1">
      <c r="A1086" s="536"/>
      <c r="B1086" s="567"/>
      <c r="C1086" s="567"/>
      <c r="D1086" s="536"/>
      <c r="E1086" s="536"/>
      <c r="F1086" s="536"/>
      <c r="G1086" s="539"/>
      <c r="H1086" s="539"/>
      <c r="I1086" s="540"/>
      <c r="J1086" s="540"/>
      <c r="K1086" s="536"/>
      <c r="L1086" s="536"/>
      <c r="M1086" s="1"/>
      <c r="N1086" s="189"/>
    </row>
    <row r="1087" ht="15.75" customHeight="1">
      <c r="A1087" s="536"/>
      <c r="B1087" s="567"/>
      <c r="C1087" s="567"/>
      <c r="D1087" s="536"/>
      <c r="E1087" s="536"/>
      <c r="F1087" s="536"/>
      <c r="G1087" s="539"/>
      <c r="H1087" s="539"/>
      <c r="I1087" s="540"/>
      <c r="J1087" s="540"/>
      <c r="K1087" s="536"/>
      <c r="L1087" s="536"/>
      <c r="M1087" s="1"/>
      <c r="N1087" s="189"/>
    </row>
    <row r="1088" ht="15.75" customHeight="1">
      <c r="A1088" s="536"/>
      <c r="B1088" s="567"/>
      <c r="C1088" s="567"/>
      <c r="D1088" s="536"/>
      <c r="E1088" s="536"/>
      <c r="F1088" s="536"/>
      <c r="G1088" s="539"/>
      <c r="H1088" s="539"/>
      <c r="I1088" s="540"/>
      <c r="J1088" s="540"/>
      <c r="K1088" s="536"/>
      <c r="L1088" s="536"/>
      <c r="M1088" s="1"/>
      <c r="N1088" s="189"/>
    </row>
    <row r="1089" ht="15.75" customHeight="1">
      <c r="A1089" s="536"/>
      <c r="B1089" s="567"/>
      <c r="C1089" s="567"/>
      <c r="D1089" s="536"/>
      <c r="E1089" s="536"/>
      <c r="F1089" s="536"/>
      <c r="G1089" s="539"/>
      <c r="H1089" s="539"/>
      <c r="I1089" s="540"/>
      <c r="J1089" s="540"/>
      <c r="K1089" s="536"/>
      <c r="L1089" s="536"/>
      <c r="M1089" s="1"/>
      <c r="N1089" s="189"/>
    </row>
    <row r="1090" ht="15.75" customHeight="1">
      <c r="A1090" s="536"/>
      <c r="B1090" s="567"/>
      <c r="C1090" s="567"/>
      <c r="D1090" s="536"/>
      <c r="E1090" s="536"/>
      <c r="F1090" s="536"/>
      <c r="G1090" s="539"/>
      <c r="H1090" s="539"/>
      <c r="I1090" s="540"/>
      <c r="J1090" s="540"/>
      <c r="K1090" s="536"/>
      <c r="L1090" s="536"/>
      <c r="M1090" s="1"/>
      <c r="N1090" s="189"/>
    </row>
    <row r="1091" ht="15.75" customHeight="1">
      <c r="A1091" s="536"/>
      <c r="B1091" s="567"/>
      <c r="C1091" s="567"/>
      <c r="D1091" s="536"/>
      <c r="E1091" s="536"/>
      <c r="F1091" s="536"/>
      <c r="G1091" s="539"/>
      <c r="H1091" s="539"/>
      <c r="I1091" s="540"/>
      <c r="J1091" s="540"/>
      <c r="K1091" s="536"/>
      <c r="L1091" s="536"/>
      <c r="M1091" s="1"/>
      <c r="N1091" s="189"/>
    </row>
    <row r="1092" ht="15.75" customHeight="1">
      <c r="A1092" s="536"/>
      <c r="B1092" s="567"/>
      <c r="C1092" s="567"/>
      <c r="D1092" s="536"/>
      <c r="E1092" s="536"/>
      <c r="F1092" s="536"/>
      <c r="G1092" s="539"/>
      <c r="H1092" s="539"/>
      <c r="I1092" s="540"/>
      <c r="J1092" s="540"/>
      <c r="K1092" s="536"/>
      <c r="L1092" s="536"/>
      <c r="M1092" s="1"/>
      <c r="N1092" s="189"/>
    </row>
    <row r="1093" ht="15.75" customHeight="1">
      <c r="A1093" s="536"/>
      <c r="B1093" s="567"/>
      <c r="C1093" s="567"/>
      <c r="D1093" s="536"/>
      <c r="E1093" s="536"/>
      <c r="F1093" s="536"/>
      <c r="G1093" s="539"/>
      <c r="H1093" s="539"/>
      <c r="I1093" s="540"/>
      <c r="J1093" s="540"/>
      <c r="K1093" s="536"/>
      <c r="L1093" s="536"/>
      <c r="M1093" s="1"/>
      <c r="N1093" s="189"/>
    </row>
    <row r="1094" ht="15.75" customHeight="1">
      <c r="A1094" s="536"/>
      <c r="B1094" s="567"/>
      <c r="C1094" s="567"/>
      <c r="D1094" s="536"/>
      <c r="E1094" s="536"/>
      <c r="F1094" s="536"/>
      <c r="G1094" s="539"/>
      <c r="H1094" s="539"/>
      <c r="I1094" s="540"/>
      <c r="J1094" s="540"/>
      <c r="K1094" s="536"/>
      <c r="L1094" s="536"/>
      <c r="M1094" s="1"/>
      <c r="N1094" s="189"/>
    </row>
    <row r="1095" ht="15.75" customHeight="1">
      <c r="A1095" s="536"/>
      <c r="B1095" s="567"/>
      <c r="C1095" s="567"/>
      <c r="D1095" s="536"/>
      <c r="E1095" s="536"/>
      <c r="F1095" s="536"/>
      <c r="G1095" s="539"/>
      <c r="H1095" s="539"/>
      <c r="I1095" s="540"/>
      <c r="J1095" s="540"/>
      <c r="K1095" s="536"/>
      <c r="L1095" s="536"/>
      <c r="M1095" s="1"/>
      <c r="N1095" s="189"/>
    </row>
    <row r="1096" ht="15.75" customHeight="1">
      <c r="A1096" s="536"/>
      <c r="B1096" s="567"/>
      <c r="C1096" s="567"/>
      <c r="D1096" s="536"/>
      <c r="E1096" s="536"/>
      <c r="F1096" s="536"/>
      <c r="G1096" s="539"/>
      <c r="H1096" s="539"/>
      <c r="I1096" s="540"/>
      <c r="J1096" s="540"/>
      <c r="K1096" s="536"/>
      <c r="L1096" s="536"/>
      <c r="M1096" s="1"/>
      <c r="N1096" s="189"/>
    </row>
    <row r="1097" ht="15.75" customHeight="1">
      <c r="A1097" s="536"/>
      <c r="B1097" s="567"/>
      <c r="C1097" s="567"/>
      <c r="D1097" s="536"/>
      <c r="E1097" s="536"/>
      <c r="F1097" s="536"/>
      <c r="G1097" s="539"/>
      <c r="H1097" s="539"/>
      <c r="I1097" s="540"/>
      <c r="J1097" s="540"/>
      <c r="K1097" s="536"/>
      <c r="L1097" s="536"/>
      <c r="M1097" s="1"/>
      <c r="N1097" s="189"/>
    </row>
    <row r="1098" ht="15.75" customHeight="1">
      <c r="A1098" s="536"/>
      <c r="B1098" s="567"/>
      <c r="C1098" s="567"/>
      <c r="D1098" s="536"/>
      <c r="E1098" s="536"/>
      <c r="F1098" s="536"/>
      <c r="G1098" s="539"/>
      <c r="H1098" s="539"/>
      <c r="I1098" s="540"/>
      <c r="J1098" s="540"/>
      <c r="K1098" s="536"/>
      <c r="L1098" s="536"/>
      <c r="M1098" s="1"/>
      <c r="N1098" s="189"/>
    </row>
    <row r="1099" ht="15.75" customHeight="1">
      <c r="A1099" s="536"/>
      <c r="B1099" s="567"/>
      <c r="C1099" s="567"/>
      <c r="D1099" s="536"/>
      <c r="E1099" s="536"/>
      <c r="F1099" s="536"/>
      <c r="G1099" s="539"/>
      <c r="H1099" s="539"/>
      <c r="I1099" s="540"/>
      <c r="J1099" s="540"/>
      <c r="K1099" s="536"/>
      <c r="L1099" s="536"/>
      <c r="M1099" s="1"/>
      <c r="N1099" s="189"/>
    </row>
    <row r="1100" ht="15.75" customHeight="1">
      <c r="A1100" s="536"/>
      <c r="B1100" s="567"/>
      <c r="C1100" s="567"/>
      <c r="D1100" s="536"/>
      <c r="E1100" s="536"/>
      <c r="F1100" s="536"/>
      <c r="G1100" s="539"/>
      <c r="H1100" s="539"/>
      <c r="I1100" s="540"/>
      <c r="J1100" s="540"/>
      <c r="K1100" s="536"/>
      <c r="L1100" s="536"/>
      <c r="M1100" s="1"/>
      <c r="N1100" s="189"/>
    </row>
    <row r="1101" ht="15.75" customHeight="1">
      <c r="A1101" s="536"/>
      <c r="B1101" s="567"/>
      <c r="C1101" s="567"/>
      <c r="D1101" s="536"/>
      <c r="E1101" s="536"/>
      <c r="F1101" s="536"/>
      <c r="G1101" s="539"/>
      <c r="H1101" s="539"/>
      <c r="I1101" s="540"/>
      <c r="J1101" s="540"/>
      <c r="K1101" s="536"/>
      <c r="L1101" s="536"/>
      <c r="M1101" s="1"/>
      <c r="N1101" s="189"/>
    </row>
    <row r="1102" ht="15.75" customHeight="1">
      <c r="A1102" s="536"/>
      <c r="B1102" s="567"/>
      <c r="C1102" s="567"/>
      <c r="D1102" s="536"/>
      <c r="E1102" s="536"/>
      <c r="F1102" s="536"/>
      <c r="G1102" s="539"/>
      <c r="H1102" s="539"/>
      <c r="I1102" s="540"/>
      <c r="J1102" s="540"/>
      <c r="K1102" s="536"/>
      <c r="L1102" s="536"/>
      <c r="M1102" s="1"/>
      <c r="N1102" s="189"/>
    </row>
    <row r="1103" ht="15.75" customHeight="1">
      <c r="A1103" s="536"/>
      <c r="B1103" s="567"/>
      <c r="C1103" s="567"/>
      <c r="D1103" s="536"/>
      <c r="E1103" s="536"/>
      <c r="F1103" s="536"/>
      <c r="G1103" s="539"/>
      <c r="H1103" s="539"/>
      <c r="I1103" s="540"/>
      <c r="J1103" s="540"/>
      <c r="K1103" s="536"/>
      <c r="L1103" s="536"/>
      <c r="M1103" s="1"/>
      <c r="N1103" s="189"/>
    </row>
    <row r="1104" ht="15.75" customHeight="1">
      <c r="A1104" s="536"/>
      <c r="B1104" s="567"/>
      <c r="C1104" s="567"/>
      <c r="D1104" s="536"/>
      <c r="E1104" s="536"/>
      <c r="F1104" s="536"/>
      <c r="G1104" s="539"/>
      <c r="H1104" s="539"/>
      <c r="I1104" s="540"/>
      <c r="J1104" s="540"/>
      <c r="K1104" s="536"/>
      <c r="L1104" s="536"/>
      <c r="M1104" s="1"/>
      <c r="N1104" s="189"/>
    </row>
    <row r="1105" ht="15.75" customHeight="1">
      <c r="A1105" s="536"/>
      <c r="B1105" s="567"/>
      <c r="C1105" s="567"/>
      <c r="D1105" s="536"/>
      <c r="E1105" s="536"/>
      <c r="F1105" s="536"/>
      <c r="G1105" s="539"/>
      <c r="H1105" s="539"/>
      <c r="I1105" s="540"/>
      <c r="J1105" s="540"/>
      <c r="K1105" s="536"/>
      <c r="L1105" s="536"/>
      <c r="M1105" s="1"/>
      <c r="N1105" s="189"/>
    </row>
    <row r="1106" ht="15.75" customHeight="1">
      <c r="A1106" s="536"/>
      <c r="B1106" s="567"/>
      <c r="C1106" s="567"/>
      <c r="D1106" s="536"/>
      <c r="E1106" s="536"/>
      <c r="F1106" s="536"/>
      <c r="G1106" s="539"/>
      <c r="H1106" s="539"/>
      <c r="I1106" s="540"/>
      <c r="J1106" s="540"/>
      <c r="K1106" s="536"/>
      <c r="L1106" s="536"/>
      <c r="M1106" s="1"/>
      <c r="N1106" s="189"/>
    </row>
    <row r="1107" ht="15.75" customHeight="1">
      <c r="A1107" s="536"/>
      <c r="B1107" s="567"/>
      <c r="C1107" s="567"/>
      <c r="D1107" s="536"/>
      <c r="E1107" s="536"/>
      <c r="F1107" s="536"/>
      <c r="G1107" s="539"/>
      <c r="H1107" s="539"/>
      <c r="I1107" s="540"/>
      <c r="J1107" s="540"/>
      <c r="K1107" s="536"/>
      <c r="L1107" s="536"/>
      <c r="M1107" s="1"/>
      <c r="N1107" s="189"/>
    </row>
    <row r="1108" ht="15.75" customHeight="1">
      <c r="A1108" s="536"/>
      <c r="B1108" s="567"/>
      <c r="C1108" s="567"/>
      <c r="D1108" s="536"/>
      <c r="E1108" s="536"/>
      <c r="F1108" s="536"/>
      <c r="G1108" s="539"/>
      <c r="H1108" s="539"/>
      <c r="I1108" s="540"/>
      <c r="J1108" s="540"/>
      <c r="K1108" s="536"/>
      <c r="L1108" s="536"/>
      <c r="M1108" s="1"/>
      <c r="N1108" s="189"/>
    </row>
    <row r="1109" ht="15.75" customHeight="1">
      <c r="A1109" s="536"/>
      <c r="B1109" s="567"/>
      <c r="C1109" s="567"/>
      <c r="D1109" s="536"/>
      <c r="E1109" s="536"/>
      <c r="F1109" s="536"/>
      <c r="G1109" s="539"/>
      <c r="H1109" s="539"/>
      <c r="I1109" s="540"/>
      <c r="J1109" s="540"/>
      <c r="K1109" s="536"/>
      <c r="L1109" s="536"/>
      <c r="M1109" s="1"/>
      <c r="N1109" s="189"/>
    </row>
    <row r="1110" ht="15.75" customHeight="1">
      <c r="A1110" s="536"/>
      <c r="B1110" s="567"/>
      <c r="C1110" s="567"/>
      <c r="D1110" s="536"/>
      <c r="E1110" s="536"/>
      <c r="F1110" s="536"/>
      <c r="G1110" s="539"/>
      <c r="H1110" s="539"/>
      <c r="I1110" s="540"/>
      <c r="J1110" s="540"/>
      <c r="K1110" s="536"/>
      <c r="L1110" s="536"/>
      <c r="M1110" s="1"/>
      <c r="N1110" s="189"/>
    </row>
    <row r="1111" ht="15.75" customHeight="1">
      <c r="A1111" s="536"/>
      <c r="B1111" s="567"/>
      <c r="C1111" s="567"/>
      <c r="D1111" s="536"/>
      <c r="E1111" s="536"/>
      <c r="F1111" s="536"/>
      <c r="G1111" s="539"/>
      <c r="H1111" s="539"/>
      <c r="I1111" s="540"/>
      <c r="J1111" s="540"/>
      <c r="K1111" s="536"/>
      <c r="L1111" s="536"/>
      <c r="M1111" s="1"/>
      <c r="N1111" s="189"/>
    </row>
    <row r="1112" ht="15.75" customHeight="1">
      <c r="A1112" s="536"/>
      <c r="B1112" s="567"/>
      <c r="C1112" s="567"/>
      <c r="D1112" s="536"/>
      <c r="E1112" s="536"/>
      <c r="F1112" s="536"/>
      <c r="G1112" s="539"/>
      <c r="H1112" s="539"/>
      <c r="I1112" s="540"/>
      <c r="J1112" s="540"/>
      <c r="K1112" s="536"/>
      <c r="L1112" s="536"/>
      <c r="M1112" s="1"/>
      <c r="N1112" s="189"/>
    </row>
    <row r="1113" ht="15.75" customHeight="1">
      <c r="A1113" s="536"/>
      <c r="B1113" s="567"/>
      <c r="C1113" s="567"/>
      <c r="D1113" s="536"/>
      <c r="E1113" s="536"/>
      <c r="F1113" s="536"/>
      <c r="G1113" s="539"/>
      <c r="H1113" s="539"/>
      <c r="I1113" s="540"/>
      <c r="J1113" s="540"/>
      <c r="K1113" s="536"/>
      <c r="L1113" s="536"/>
      <c r="M1113" s="1"/>
      <c r="N1113" s="189"/>
    </row>
    <row r="1114" ht="15.75" customHeight="1">
      <c r="A1114" s="536"/>
      <c r="B1114" s="567"/>
      <c r="C1114" s="567"/>
      <c r="D1114" s="536"/>
      <c r="E1114" s="536"/>
      <c r="F1114" s="536"/>
      <c r="G1114" s="539"/>
      <c r="H1114" s="539"/>
      <c r="I1114" s="540"/>
      <c r="J1114" s="540"/>
      <c r="K1114" s="536"/>
      <c r="L1114" s="536"/>
      <c r="M1114" s="1"/>
      <c r="N1114" s="189"/>
    </row>
    <row r="1115" ht="15.75" customHeight="1">
      <c r="A1115" s="536"/>
      <c r="B1115" s="567"/>
      <c r="C1115" s="567"/>
      <c r="D1115" s="536"/>
      <c r="E1115" s="536"/>
      <c r="F1115" s="536"/>
      <c r="G1115" s="539"/>
      <c r="H1115" s="539"/>
      <c r="I1115" s="540"/>
      <c r="J1115" s="540"/>
      <c r="K1115" s="536"/>
      <c r="L1115" s="536"/>
      <c r="M1115" s="1"/>
      <c r="N1115" s="189"/>
    </row>
    <row r="1116" ht="15.75" customHeight="1">
      <c r="A1116" s="536"/>
      <c r="B1116" s="567"/>
      <c r="C1116" s="567"/>
      <c r="D1116" s="536"/>
      <c r="E1116" s="536"/>
      <c r="F1116" s="536"/>
      <c r="G1116" s="539"/>
      <c r="H1116" s="539"/>
      <c r="I1116" s="540"/>
      <c r="J1116" s="540"/>
      <c r="K1116" s="536"/>
      <c r="L1116" s="536"/>
      <c r="M1116" s="1"/>
      <c r="N1116" s="189"/>
    </row>
    <row r="1117" ht="15.75" customHeight="1">
      <c r="A1117" s="536"/>
      <c r="B1117" s="567"/>
      <c r="C1117" s="567"/>
      <c r="D1117" s="536"/>
      <c r="E1117" s="536"/>
      <c r="F1117" s="536"/>
      <c r="G1117" s="539"/>
      <c r="H1117" s="539"/>
      <c r="I1117" s="540"/>
      <c r="J1117" s="540"/>
      <c r="K1117" s="536"/>
      <c r="L1117" s="536"/>
      <c r="M1117" s="1"/>
      <c r="N1117" s="189"/>
    </row>
    <row r="1118" ht="15.75" customHeight="1">
      <c r="A1118" s="536"/>
      <c r="B1118" s="567"/>
      <c r="C1118" s="567"/>
      <c r="D1118" s="536"/>
      <c r="E1118" s="536"/>
      <c r="F1118" s="536"/>
      <c r="G1118" s="539"/>
      <c r="H1118" s="539"/>
      <c r="I1118" s="540"/>
      <c r="J1118" s="540"/>
      <c r="K1118" s="536"/>
      <c r="L1118" s="536"/>
      <c r="M1118" s="1"/>
      <c r="N1118" s="189"/>
    </row>
    <row r="1119" ht="15.75" customHeight="1">
      <c r="A1119" s="536"/>
      <c r="B1119" s="567"/>
      <c r="C1119" s="567"/>
      <c r="D1119" s="536"/>
      <c r="E1119" s="536"/>
      <c r="F1119" s="536"/>
      <c r="G1119" s="539"/>
      <c r="H1119" s="539"/>
      <c r="I1119" s="540"/>
      <c r="J1119" s="540"/>
      <c r="K1119" s="536"/>
      <c r="L1119" s="536"/>
      <c r="M1119" s="1"/>
      <c r="N1119" s="189"/>
    </row>
    <row r="1120" ht="15.75" customHeight="1">
      <c r="A1120" s="536"/>
      <c r="B1120" s="567"/>
      <c r="C1120" s="567"/>
      <c r="D1120" s="536"/>
      <c r="E1120" s="536"/>
      <c r="F1120" s="536"/>
      <c r="G1120" s="539"/>
      <c r="H1120" s="539"/>
      <c r="I1120" s="540"/>
      <c r="J1120" s="540"/>
      <c r="K1120" s="536"/>
      <c r="L1120" s="536"/>
      <c r="M1120" s="1"/>
      <c r="N1120" s="189"/>
    </row>
    <row r="1121" ht="15.75" customHeight="1">
      <c r="A1121" s="536"/>
      <c r="B1121" s="567"/>
      <c r="C1121" s="567"/>
      <c r="D1121" s="536"/>
      <c r="E1121" s="536"/>
      <c r="F1121" s="536"/>
      <c r="G1121" s="539"/>
      <c r="H1121" s="539"/>
      <c r="I1121" s="540"/>
      <c r="J1121" s="540"/>
      <c r="K1121" s="536"/>
      <c r="L1121" s="536"/>
      <c r="M1121" s="1"/>
      <c r="N1121" s="189"/>
    </row>
    <row r="1122" ht="15.75" customHeight="1">
      <c r="A1122" s="536"/>
      <c r="B1122" s="567"/>
      <c r="C1122" s="567"/>
      <c r="D1122" s="536"/>
      <c r="E1122" s="536"/>
      <c r="F1122" s="536"/>
      <c r="G1122" s="539"/>
      <c r="H1122" s="539"/>
      <c r="I1122" s="540"/>
      <c r="J1122" s="540"/>
      <c r="K1122" s="536"/>
      <c r="L1122" s="536"/>
      <c r="M1122" s="1"/>
      <c r="N1122" s="189"/>
    </row>
    <row r="1123" ht="15.75" customHeight="1">
      <c r="A1123" s="536"/>
      <c r="B1123" s="567"/>
      <c r="C1123" s="567"/>
      <c r="D1123" s="536"/>
      <c r="E1123" s="536"/>
      <c r="F1123" s="536"/>
      <c r="G1123" s="539"/>
      <c r="H1123" s="539"/>
      <c r="I1123" s="540"/>
      <c r="J1123" s="540"/>
      <c r="K1123" s="536"/>
      <c r="L1123" s="536"/>
      <c r="M1123" s="1"/>
      <c r="N1123" s="189"/>
    </row>
    <row r="1124" ht="15.75" customHeight="1">
      <c r="A1124" s="536"/>
      <c r="B1124" s="567"/>
      <c r="C1124" s="567"/>
      <c r="D1124" s="536"/>
      <c r="E1124" s="536"/>
      <c r="F1124" s="536"/>
      <c r="G1124" s="539"/>
      <c r="H1124" s="539"/>
      <c r="I1124" s="540"/>
      <c r="J1124" s="540"/>
      <c r="K1124" s="536"/>
      <c r="L1124" s="536"/>
      <c r="M1124" s="1"/>
      <c r="N1124" s="189"/>
    </row>
    <row r="1125" ht="15.75" customHeight="1">
      <c r="A1125" s="536"/>
      <c r="B1125" s="567"/>
      <c r="C1125" s="567"/>
      <c r="D1125" s="536"/>
      <c r="E1125" s="536"/>
      <c r="F1125" s="536"/>
      <c r="G1125" s="539"/>
      <c r="H1125" s="539"/>
      <c r="I1125" s="540"/>
      <c r="J1125" s="540"/>
      <c r="K1125" s="536"/>
      <c r="L1125" s="536"/>
      <c r="M1125" s="1"/>
      <c r="N1125" s="189"/>
    </row>
    <row r="1126" ht="15.75" customHeight="1">
      <c r="A1126" s="536"/>
      <c r="B1126" s="567"/>
      <c r="C1126" s="567"/>
      <c r="D1126" s="536"/>
      <c r="E1126" s="536"/>
      <c r="F1126" s="536"/>
      <c r="G1126" s="539"/>
      <c r="H1126" s="539"/>
      <c r="I1126" s="540"/>
      <c r="J1126" s="540"/>
      <c r="K1126" s="536"/>
      <c r="L1126" s="536"/>
      <c r="M1126" s="1"/>
      <c r="N1126" s="189"/>
    </row>
    <row r="1127" ht="15.75" customHeight="1">
      <c r="A1127" s="536"/>
      <c r="B1127" s="567"/>
      <c r="C1127" s="567"/>
      <c r="D1127" s="536"/>
      <c r="E1127" s="536"/>
      <c r="F1127" s="536"/>
      <c r="G1127" s="539"/>
      <c r="H1127" s="539"/>
      <c r="I1127" s="540"/>
      <c r="J1127" s="540"/>
      <c r="K1127" s="536"/>
      <c r="L1127" s="536"/>
      <c r="M1127" s="1"/>
      <c r="N1127" s="189"/>
    </row>
    <row r="1128" ht="15.75" customHeight="1">
      <c r="A1128" s="536"/>
      <c r="B1128" s="567"/>
      <c r="C1128" s="567"/>
      <c r="D1128" s="536"/>
      <c r="E1128" s="536"/>
      <c r="F1128" s="536"/>
      <c r="G1128" s="539"/>
      <c r="H1128" s="539"/>
      <c r="I1128" s="540"/>
      <c r="J1128" s="540"/>
      <c r="K1128" s="536"/>
      <c r="L1128" s="536"/>
      <c r="M1128" s="1"/>
      <c r="N1128" s="189"/>
    </row>
    <row r="1129" ht="15.75" customHeight="1">
      <c r="A1129" s="536"/>
      <c r="B1129" s="567"/>
      <c r="C1129" s="567"/>
      <c r="D1129" s="536"/>
      <c r="E1129" s="536"/>
      <c r="F1129" s="536"/>
      <c r="G1129" s="539"/>
      <c r="H1129" s="539"/>
      <c r="I1129" s="540"/>
      <c r="J1129" s="540"/>
      <c r="K1129" s="536"/>
      <c r="L1129" s="536"/>
      <c r="M1129" s="1"/>
      <c r="N1129" s="189"/>
    </row>
    <row r="1130" ht="15.75" customHeight="1">
      <c r="A1130" s="536"/>
      <c r="B1130" s="567"/>
      <c r="C1130" s="567"/>
      <c r="D1130" s="536"/>
      <c r="E1130" s="536"/>
      <c r="F1130" s="536"/>
      <c r="G1130" s="539"/>
      <c r="H1130" s="539"/>
      <c r="I1130" s="540"/>
      <c r="J1130" s="540"/>
      <c r="K1130" s="536"/>
      <c r="L1130" s="536"/>
      <c r="M1130" s="1"/>
      <c r="N1130" s="189"/>
    </row>
    <row r="1131" ht="15.75" customHeight="1">
      <c r="A1131" s="536"/>
      <c r="B1131" s="567"/>
      <c r="C1131" s="567"/>
      <c r="D1131" s="536"/>
      <c r="E1131" s="536"/>
      <c r="F1131" s="536"/>
      <c r="G1131" s="539"/>
      <c r="H1131" s="539"/>
      <c r="I1131" s="540"/>
      <c r="J1131" s="540"/>
      <c r="K1131" s="536"/>
      <c r="L1131" s="536"/>
      <c r="M1131" s="1"/>
      <c r="N1131" s="189"/>
    </row>
    <row r="1132" ht="15.75" customHeight="1">
      <c r="A1132" s="536"/>
      <c r="B1132" s="567"/>
      <c r="C1132" s="567"/>
      <c r="D1132" s="536"/>
      <c r="E1132" s="536"/>
      <c r="F1132" s="536"/>
      <c r="G1132" s="539"/>
      <c r="H1132" s="539"/>
      <c r="I1132" s="540"/>
      <c r="J1132" s="540"/>
      <c r="K1132" s="536"/>
      <c r="L1132" s="536"/>
      <c r="M1132" s="1"/>
      <c r="N1132" s="189"/>
    </row>
    <row r="1133" ht="15.75" customHeight="1">
      <c r="A1133" s="536"/>
      <c r="B1133" s="567"/>
      <c r="C1133" s="567"/>
      <c r="D1133" s="536"/>
      <c r="E1133" s="536"/>
      <c r="F1133" s="536"/>
      <c r="G1133" s="539"/>
      <c r="H1133" s="539"/>
      <c r="I1133" s="540"/>
      <c r="J1133" s="540"/>
      <c r="K1133" s="536"/>
      <c r="L1133" s="536"/>
      <c r="M1133" s="1"/>
      <c r="N1133" s="189"/>
    </row>
    <row r="1134" ht="15.75" customHeight="1">
      <c r="A1134" s="536"/>
      <c r="B1134" s="567"/>
      <c r="C1134" s="567"/>
      <c r="D1134" s="536"/>
      <c r="E1134" s="536"/>
      <c r="F1134" s="536"/>
      <c r="G1134" s="539"/>
      <c r="H1134" s="539"/>
      <c r="I1134" s="540"/>
      <c r="J1134" s="540"/>
      <c r="K1134" s="536"/>
      <c r="L1134" s="536"/>
      <c r="M1134" s="1"/>
      <c r="N1134" s="189"/>
    </row>
    <row r="1135" ht="15.75" customHeight="1">
      <c r="A1135" s="536"/>
      <c r="B1135" s="567"/>
      <c r="C1135" s="567"/>
      <c r="D1135" s="536"/>
      <c r="E1135" s="536"/>
      <c r="F1135" s="536"/>
      <c r="G1135" s="539"/>
      <c r="H1135" s="539"/>
      <c r="I1135" s="540"/>
      <c r="J1135" s="540"/>
      <c r="K1135" s="536"/>
      <c r="L1135" s="536"/>
      <c r="M1135" s="1"/>
      <c r="N1135" s="189"/>
    </row>
    <row r="1136" ht="15.75" customHeight="1">
      <c r="A1136" s="536"/>
      <c r="B1136" s="567"/>
      <c r="C1136" s="567"/>
      <c r="D1136" s="536"/>
      <c r="E1136" s="536"/>
      <c r="F1136" s="536"/>
      <c r="G1136" s="539"/>
      <c r="H1136" s="539"/>
      <c r="I1136" s="540"/>
      <c r="J1136" s="540"/>
      <c r="K1136" s="536"/>
      <c r="L1136" s="536"/>
      <c r="M1136" s="1"/>
      <c r="N1136" s="189"/>
    </row>
    <row r="1137" ht="15.75" customHeight="1">
      <c r="A1137" s="536"/>
      <c r="B1137" s="567"/>
      <c r="C1137" s="567"/>
      <c r="D1137" s="536"/>
      <c r="E1137" s="536"/>
      <c r="F1137" s="536"/>
      <c r="G1137" s="539"/>
      <c r="H1137" s="539"/>
      <c r="I1137" s="540"/>
      <c r="J1137" s="540"/>
      <c r="K1137" s="536"/>
      <c r="L1137" s="536"/>
      <c r="M1137" s="1"/>
      <c r="N1137" s="189"/>
    </row>
    <row r="1138" ht="15.75" customHeight="1">
      <c r="A1138" s="536"/>
      <c r="B1138" s="567"/>
      <c r="C1138" s="567"/>
      <c r="D1138" s="536"/>
      <c r="E1138" s="536"/>
      <c r="F1138" s="536"/>
      <c r="G1138" s="539"/>
      <c r="H1138" s="539"/>
      <c r="I1138" s="540"/>
      <c r="J1138" s="540"/>
      <c r="K1138" s="536"/>
      <c r="L1138" s="536"/>
      <c r="M1138" s="1"/>
      <c r="N1138" s="189"/>
    </row>
    <row r="1139" ht="15.75" customHeight="1">
      <c r="A1139" s="536"/>
      <c r="B1139" s="567"/>
      <c r="C1139" s="567"/>
      <c r="D1139" s="536"/>
      <c r="E1139" s="536"/>
      <c r="F1139" s="536"/>
      <c r="G1139" s="539"/>
      <c r="H1139" s="539"/>
      <c r="I1139" s="540"/>
      <c r="J1139" s="540"/>
      <c r="K1139" s="536"/>
      <c r="L1139" s="536"/>
      <c r="M1139" s="1"/>
      <c r="N1139" s="189"/>
    </row>
    <row r="1140" ht="15.75" customHeight="1">
      <c r="A1140" s="536"/>
      <c r="B1140" s="567"/>
      <c r="C1140" s="567"/>
      <c r="D1140" s="536"/>
      <c r="E1140" s="536"/>
      <c r="F1140" s="536"/>
      <c r="G1140" s="539"/>
      <c r="H1140" s="539"/>
      <c r="I1140" s="540"/>
      <c r="J1140" s="540"/>
      <c r="K1140" s="536"/>
      <c r="L1140" s="536"/>
      <c r="M1140" s="1"/>
      <c r="N1140" s="189"/>
    </row>
    <row r="1141" ht="15.75" customHeight="1">
      <c r="A1141" s="536"/>
      <c r="B1141" s="567"/>
      <c r="C1141" s="567"/>
      <c r="D1141" s="536"/>
      <c r="E1141" s="536"/>
      <c r="F1141" s="536"/>
      <c r="G1141" s="539"/>
      <c r="H1141" s="539"/>
      <c r="I1141" s="540"/>
      <c r="J1141" s="540"/>
      <c r="K1141" s="536"/>
      <c r="L1141" s="536"/>
      <c r="M1141" s="1"/>
      <c r="N1141" s="189"/>
    </row>
    <row r="1142" ht="15.75" customHeight="1">
      <c r="A1142" s="536"/>
      <c r="B1142" s="567"/>
      <c r="C1142" s="567"/>
      <c r="D1142" s="536"/>
      <c r="E1142" s="536"/>
      <c r="F1142" s="536"/>
      <c r="G1142" s="539"/>
      <c r="H1142" s="539"/>
      <c r="I1142" s="540"/>
      <c r="J1142" s="540"/>
      <c r="K1142" s="536"/>
      <c r="L1142" s="536"/>
      <c r="M1142" s="1"/>
      <c r="N1142" s="189"/>
    </row>
    <row r="1143" ht="15.75" customHeight="1">
      <c r="A1143" s="536"/>
      <c r="B1143" s="567"/>
      <c r="C1143" s="567"/>
      <c r="D1143" s="536"/>
      <c r="E1143" s="536"/>
      <c r="F1143" s="536"/>
      <c r="G1143" s="539"/>
      <c r="H1143" s="539"/>
      <c r="I1143" s="540"/>
      <c r="J1143" s="540"/>
      <c r="K1143" s="536"/>
      <c r="L1143" s="536"/>
      <c r="M1143" s="1"/>
      <c r="N1143" s="189"/>
    </row>
    <row r="1144" ht="15.75" customHeight="1">
      <c r="A1144" s="536"/>
      <c r="B1144" s="567"/>
      <c r="C1144" s="567"/>
      <c r="D1144" s="536"/>
      <c r="E1144" s="536"/>
      <c r="F1144" s="536"/>
      <c r="G1144" s="539"/>
      <c r="H1144" s="539"/>
      <c r="I1144" s="540"/>
      <c r="J1144" s="540"/>
      <c r="K1144" s="536"/>
      <c r="L1144" s="536"/>
      <c r="M1144" s="1"/>
      <c r="N1144" s="189"/>
    </row>
    <row r="1145" ht="15.75" customHeight="1">
      <c r="A1145" s="536"/>
      <c r="B1145" s="567"/>
      <c r="C1145" s="567"/>
      <c r="D1145" s="536"/>
      <c r="E1145" s="536"/>
      <c r="F1145" s="536"/>
      <c r="G1145" s="539"/>
      <c r="H1145" s="539"/>
      <c r="I1145" s="540"/>
      <c r="J1145" s="540"/>
      <c r="K1145" s="536"/>
      <c r="L1145" s="536"/>
      <c r="M1145" s="1"/>
      <c r="N1145" s="189"/>
    </row>
    <row r="1146" ht="15.75" customHeight="1">
      <c r="A1146" s="536"/>
      <c r="B1146" s="567"/>
      <c r="C1146" s="567"/>
      <c r="D1146" s="536"/>
      <c r="E1146" s="536"/>
      <c r="F1146" s="536"/>
      <c r="G1146" s="539"/>
      <c r="H1146" s="539"/>
      <c r="I1146" s="540"/>
      <c r="J1146" s="540"/>
      <c r="K1146" s="536"/>
      <c r="L1146" s="536"/>
      <c r="M1146" s="1"/>
      <c r="N1146" s="189"/>
    </row>
    <row r="1147" ht="15.75" customHeight="1">
      <c r="A1147" s="536"/>
      <c r="B1147" s="567"/>
      <c r="C1147" s="567"/>
      <c r="D1147" s="536"/>
      <c r="E1147" s="536"/>
      <c r="F1147" s="536"/>
      <c r="G1147" s="539"/>
      <c r="H1147" s="539"/>
      <c r="I1147" s="540"/>
      <c r="J1147" s="540"/>
      <c r="K1147" s="536"/>
      <c r="L1147" s="536"/>
      <c r="M1147" s="1"/>
      <c r="N1147" s="189"/>
    </row>
    <row r="1148" ht="15.75" customHeight="1">
      <c r="A1148" s="536"/>
      <c r="B1148" s="567"/>
      <c r="C1148" s="567"/>
      <c r="D1148" s="536"/>
      <c r="E1148" s="536"/>
      <c r="F1148" s="536"/>
      <c r="G1148" s="539"/>
      <c r="H1148" s="539"/>
      <c r="I1148" s="540"/>
      <c r="J1148" s="540"/>
      <c r="K1148" s="536"/>
      <c r="L1148" s="536"/>
      <c r="M1148" s="1"/>
      <c r="N1148" s="189"/>
    </row>
    <row r="1149" ht="15.75" customHeight="1">
      <c r="A1149" s="536"/>
      <c r="B1149" s="567"/>
      <c r="C1149" s="567"/>
      <c r="D1149" s="536"/>
      <c r="E1149" s="536"/>
      <c r="F1149" s="536"/>
      <c r="G1149" s="539"/>
      <c r="H1149" s="539"/>
      <c r="I1149" s="540"/>
      <c r="J1149" s="540"/>
      <c r="K1149" s="536"/>
      <c r="L1149" s="536"/>
      <c r="M1149" s="1"/>
      <c r="N1149" s="189"/>
    </row>
    <row r="1150" ht="15.75" customHeight="1">
      <c r="A1150" s="536"/>
      <c r="B1150" s="567"/>
      <c r="C1150" s="567"/>
      <c r="D1150" s="536"/>
      <c r="E1150" s="536"/>
      <c r="F1150" s="536"/>
      <c r="G1150" s="539"/>
      <c r="H1150" s="539"/>
      <c r="I1150" s="540"/>
      <c r="J1150" s="540"/>
      <c r="K1150" s="536"/>
      <c r="L1150" s="536"/>
      <c r="M1150" s="1"/>
      <c r="N1150" s="189"/>
    </row>
    <row r="1151" ht="15.75" customHeight="1">
      <c r="A1151" s="536"/>
      <c r="B1151" s="567"/>
      <c r="C1151" s="567"/>
      <c r="D1151" s="536"/>
      <c r="E1151" s="536"/>
      <c r="F1151" s="536"/>
      <c r="G1151" s="539"/>
      <c r="H1151" s="539"/>
      <c r="I1151" s="540"/>
      <c r="J1151" s="540"/>
      <c r="K1151" s="536"/>
      <c r="L1151" s="536"/>
      <c r="M1151" s="1"/>
      <c r="N1151" s="189"/>
    </row>
    <row r="1152" ht="15.75" customHeight="1">
      <c r="A1152" s="536"/>
      <c r="B1152" s="567"/>
      <c r="C1152" s="567"/>
      <c r="D1152" s="536"/>
      <c r="E1152" s="536"/>
      <c r="F1152" s="536"/>
      <c r="G1152" s="539"/>
      <c r="H1152" s="539"/>
      <c r="I1152" s="540"/>
      <c r="J1152" s="540"/>
      <c r="K1152" s="536"/>
      <c r="L1152" s="536"/>
      <c r="M1152" s="1"/>
      <c r="N1152" s="189"/>
    </row>
    <row r="1153" ht="15.75" customHeight="1">
      <c r="A1153" s="536"/>
      <c r="B1153" s="567"/>
      <c r="C1153" s="567"/>
      <c r="D1153" s="536"/>
      <c r="E1153" s="536"/>
      <c r="F1153" s="536"/>
      <c r="G1153" s="539"/>
      <c r="H1153" s="539"/>
      <c r="I1153" s="540"/>
      <c r="J1153" s="540"/>
      <c r="K1153" s="536"/>
      <c r="L1153" s="536"/>
      <c r="M1153" s="1"/>
      <c r="N1153" s="189"/>
    </row>
    <row r="1154" ht="15.75" customHeight="1">
      <c r="A1154" s="536"/>
      <c r="B1154" s="567"/>
      <c r="C1154" s="567"/>
      <c r="D1154" s="536"/>
      <c r="E1154" s="536"/>
      <c r="F1154" s="536"/>
      <c r="G1154" s="539"/>
      <c r="H1154" s="539"/>
      <c r="I1154" s="540"/>
      <c r="J1154" s="540"/>
      <c r="K1154" s="536"/>
      <c r="L1154" s="536"/>
      <c r="M1154" s="1"/>
      <c r="N1154" s="189"/>
    </row>
    <row r="1155" ht="15.75" customHeight="1">
      <c r="A1155" s="536"/>
      <c r="B1155" s="567"/>
      <c r="C1155" s="567"/>
      <c r="D1155" s="536"/>
      <c r="E1155" s="536"/>
      <c r="F1155" s="536"/>
      <c r="G1155" s="539"/>
      <c r="H1155" s="539"/>
      <c r="I1155" s="540"/>
      <c r="J1155" s="540"/>
      <c r="K1155" s="536"/>
      <c r="L1155" s="536"/>
      <c r="M1155" s="1"/>
      <c r="N1155" s="189"/>
    </row>
    <row r="1156" ht="15.75" customHeight="1">
      <c r="A1156" s="536"/>
      <c r="B1156" s="567"/>
      <c r="C1156" s="567"/>
      <c r="D1156" s="536"/>
      <c r="E1156" s="536"/>
      <c r="F1156" s="536"/>
      <c r="G1156" s="539"/>
      <c r="H1156" s="539"/>
      <c r="I1156" s="540"/>
      <c r="J1156" s="540"/>
      <c r="K1156" s="536"/>
      <c r="L1156" s="536"/>
      <c r="M1156" s="1"/>
      <c r="N1156" s="189"/>
    </row>
    <row r="1157" ht="15.75" customHeight="1">
      <c r="A1157" s="536"/>
      <c r="B1157" s="567"/>
      <c r="C1157" s="567"/>
      <c r="D1157" s="536"/>
      <c r="E1157" s="536"/>
      <c r="F1157" s="536"/>
      <c r="G1157" s="539"/>
      <c r="H1157" s="539"/>
      <c r="I1157" s="540"/>
      <c r="J1157" s="540"/>
      <c r="K1157" s="536"/>
      <c r="L1157" s="536"/>
      <c r="M1157" s="1"/>
      <c r="N1157" s="189"/>
    </row>
    <row r="1158" ht="15.75" customHeight="1">
      <c r="A1158" s="536"/>
      <c r="B1158" s="567"/>
      <c r="C1158" s="567"/>
      <c r="D1158" s="536"/>
      <c r="E1158" s="536"/>
      <c r="F1158" s="536"/>
      <c r="G1158" s="539"/>
      <c r="H1158" s="539"/>
      <c r="I1158" s="540"/>
      <c r="J1158" s="540"/>
      <c r="K1158" s="536"/>
      <c r="L1158" s="536"/>
      <c r="M1158" s="1"/>
      <c r="N1158" s="189"/>
    </row>
    <row r="1159" ht="15.75" customHeight="1">
      <c r="A1159" s="536"/>
      <c r="B1159" s="567"/>
      <c r="C1159" s="567"/>
      <c r="D1159" s="536"/>
      <c r="E1159" s="536"/>
      <c r="F1159" s="536"/>
      <c r="G1159" s="539"/>
      <c r="H1159" s="539"/>
      <c r="I1159" s="540"/>
      <c r="J1159" s="540"/>
      <c r="K1159" s="536"/>
      <c r="L1159" s="536"/>
      <c r="M1159" s="1"/>
      <c r="N1159" s="189"/>
    </row>
    <row r="1160" ht="15.75" customHeight="1">
      <c r="A1160" s="536"/>
      <c r="B1160" s="567"/>
      <c r="C1160" s="567"/>
      <c r="D1160" s="536"/>
      <c r="E1160" s="536"/>
      <c r="F1160" s="536"/>
      <c r="G1160" s="539"/>
      <c r="H1160" s="539"/>
      <c r="I1160" s="540"/>
      <c r="J1160" s="540"/>
      <c r="K1160" s="536"/>
      <c r="L1160" s="536"/>
      <c r="M1160" s="1"/>
      <c r="N1160" s="189"/>
    </row>
    <row r="1161" ht="15.75" customHeight="1">
      <c r="A1161" s="536"/>
      <c r="B1161" s="567"/>
      <c r="C1161" s="567"/>
      <c r="D1161" s="536"/>
      <c r="E1161" s="536"/>
      <c r="F1161" s="536"/>
      <c r="G1161" s="539"/>
      <c r="H1161" s="539"/>
      <c r="I1161" s="540"/>
      <c r="J1161" s="540"/>
      <c r="K1161" s="536"/>
      <c r="L1161" s="536"/>
      <c r="M1161" s="1"/>
      <c r="N1161" s="189"/>
    </row>
    <row r="1162" ht="15.75" customHeight="1">
      <c r="A1162" s="536"/>
      <c r="B1162" s="567"/>
      <c r="C1162" s="567"/>
      <c r="D1162" s="536"/>
      <c r="E1162" s="536"/>
      <c r="F1162" s="536"/>
      <c r="G1162" s="539"/>
      <c r="H1162" s="539"/>
      <c r="I1162" s="540"/>
      <c r="J1162" s="540"/>
      <c r="K1162" s="536"/>
      <c r="L1162" s="536"/>
      <c r="M1162" s="1"/>
      <c r="N1162" s="189"/>
    </row>
    <row r="1163" ht="15.75" customHeight="1">
      <c r="A1163" s="536"/>
      <c r="B1163" s="567"/>
      <c r="C1163" s="567"/>
      <c r="D1163" s="536"/>
      <c r="E1163" s="536"/>
      <c r="F1163" s="536"/>
      <c r="G1163" s="539"/>
      <c r="H1163" s="539"/>
      <c r="I1163" s="540"/>
      <c r="J1163" s="540"/>
      <c r="K1163" s="536"/>
      <c r="L1163" s="536"/>
      <c r="M1163" s="1"/>
      <c r="N1163" s="189"/>
    </row>
    <row r="1164" ht="15.75" customHeight="1">
      <c r="A1164" s="536"/>
      <c r="B1164" s="567"/>
      <c r="C1164" s="567"/>
      <c r="D1164" s="536"/>
      <c r="E1164" s="536"/>
      <c r="F1164" s="536"/>
      <c r="G1164" s="539"/>
      <c r="H1164" s="539"/>
      <c r="I1164" s="540"/>
      <c r="J1164" s="540"/>
      <c r="K1164" s="536"/>
      <c r="L1164" s="536"/>
      <c r="M1164" s="1"/>
      <c r="N1164" s="189"/>
    </row>
    <row r="1165" ht="15.75" customHeight="1">
      <c r="A1165" s="536"/>
      <c r="B1165" s="567"/>
      <c r="C1165" s="567"/>
      <c r="D1165" s="536"/>
      <c r="E1165" s="536"/>
      <c r="F1165" s="536"/>
      <c r="G1165" s="539"/>
      <c r="H1165" s="539"/>
      <c r="I1165" s="540"/>
      <c r="J1165" s="540"/>
      <c r="K1165" s="536"/>
      <c r="L1165" s="536"/>
      <c r="M1165" s="1"/>
      <c r="N1165" s="189"/>
    </row>
    <row r="1166" ht="15.75" customHeight="1">
      <c r="A1166" s="536"/>
      <c r="B1166" s="567"/>
      <c r="C1166" s="567"/>
      <c r="D1166" s="536"/>
      <c r="E1166" s="536"/>
      <c r="F1166" s="536"/>
      <c r="G1166" s="539"/>
      <c r="H1166" s="539"/>
      <c r="I1166" s="540"/>
      <c r="J1166" s="540"/>
      <c r="K1166" s="536"/>
      <c r="L1166" s="536"/>
      <c r="M1166" s="1"/>
      <c r="N1166" s="189"/>
    </row>
    <row r="1167" ht="15.75" customHeight="1">
      <c r="A1167" s="536"/>
      <c r="B1167" s="567"/>
      <c r="C1167" s="567"/>
      <c r="D1167" s="536"/>
      <c r="E1167" s="536"/>
      <c r="F1167" s="536"/>
      <c r="G1167" s="539"/>
      <c r="H1167" s="539"/>
      <c r="I1167" s="540"/>
      <c r="J1167" s="540"/>
      <c r="K1167" s="536"/>
      <c r="L1167" s="536"/>
      <c r="M1167" s="1"/>
      <c r="N1167" s="189"/>
    </row>
    <row r="1168" ht="15.75" customHeight="1">
      <c r="A1168" s="536"/>
      <c r="B1168" s="567"/>
      <c r="C1168" s="567"/>
      <c r="D1168" s="536"/>
      <c r="E1168" s="536"/>
      <c r="F1168" s="536"/>
      <c r="G1168" s="539"/>
      <c r="H1168" s="539"/>
      <c r="I1168" s="540"/>
      <c r="J1168" s="540"/>
      <c r="K1168" s="536"/>
      <c r="L1168" s="536"/>
      <c r="M1168" s="1"/>
      <c r="N1168" s="189"/>
    </row>
    <row r="1169" ht="15.75" customHeight="1">
      <c r="A1169" s="536"/>
      <c r="B1169" s="567"/>
      <c r="C1169" s="567"/>
      <c r="D1169" s="536"/>
      <c r="E1169" s="536"/>
      <c r="F1169" s="536"/>
      <c r="G1169" s="539"/>
      <c r="H1169" s="539"/>
      <c r="I1169" s="540"/>
      <c r="J1169" s="540"/>
      <c r="K1169" s="536"/>
      <c r="L1169" s="536"/>
      <c r="M1169" s="1"/>
      <c r="N1169" s="189"/>
    </row>
    <row r="1170" ht="15.75" customHeight="1">
      <c r="A1170" s="536"/>
      <c r="B1170" s="567"/>
      <c r="C1170" s="567"/>
      <c r="D1170" s="536"/>
      <c r="E1170" s="536"/>
      <c r="F1170" s="536"/>
      <c r="G1170" s="539"/>
      <c r="H1170" s="539"/>
      <c r="I1170" s="540"/>
      <c r="J1170" s="540"/>
      <c r="K1170" s="536"/>
      <c r="L1170" s="536"/>
      <c r="M1170" s="1"/>
      <c r="N1170" s="189"/>
    </row>
    <row r="1171" ht="15.75" customHeight="1">
      <c r="A1171" s="536"/>
      <c r="B1171" s="567"/>
      <c r="C1171" s="567"/>
      <c r="D1171" s="536"/>
      <c r="E1171" s="536"/>
      <c r="F1171" s="536"/>
      <c r="G1171" s="539"/>
      <c r="H1171" s="539"/>
      <c r="I1171" s="540"/>
      <c r="J1171" s="540"/>
      <c r="K1171" s="536"/>
      <c r="L1171" s="536"/>
      <c r="M1171" s="1"/>
      <c r="N1171" s="189"/>
    </row>
    <row r="1172" ht="15.75" customHeight="1">
      <c r="A1172" s="536"/>
      <c r="B1172" s="567"/>
      <c r="C1172" s="567"/>
      <c r="D1172" s="536"/>
      <c r="E1172" s="536"/>
      <c r="F1172" s="536"/>
      <c r="G1172" s="539"/>
      <c r="H1172" s="539"/>
      <c r="I1172" s="540"/>
      <c r="J1172" s="540"/>
      <c r="K1172" s="536"/>
      <c r="L1172" s="536"/>
      <c r="M1172" s="1"/>
      <c r="N1172" s="189"/>
    </row>
    <row r="1173" ht="15.75" customHeight="1">
      <c r="A1173" s="536"/>
      <c r="B1173" s="567"/>
      <c r="C1173" s="567"/>
      <c r="D1173" s="536"/>
      <c r="E1173" s="536"/>
      <c r="F1173" s="536"/>
      <c r="G1173" s="539"/>
      <c r="H1173" s="539"/>
      <c r="I1173" s="540"/>
      <c r="J1173" s="540"/>
      <c r="K1173" s="536"/>
      <c r="L1173" s="536"/>
      <c r="M1173" s="1"/>
      <c r="N1173" s="189"/>
    </row>
    <row r="1174" ht="15.75" customHeight="1">
      <c r="A1174" s="536"/>
      <c r="B1174" s="567"/>
      <c r="C1174" s="567"/>
      <c r="D1174" s="536"/>
      <c r="E1174" s="536"/>
      <c r="F1174" s="536"/>
      <c r="G1174" s="539"/>
      <c r="H1174" s="539"/>
      <c r="I1174" s="540"/>
      <c r="J1174" s="540"/>
      <c r="K1174" s="536"/>
      <c r="L1174" s="536"/>
      <c r="M1174" s="1"/>
      <c r="N1174" s="189"/>
    </row>
    <row r="1175" ht="15.75" customHeight="1">
      <c r="A1175" s="536"/>
      <c r="B1175" s="567"/>
      <c r="C1175" s="567"/>
      <c r="D1175" s="536"/>
      <c r="E1175" s="536"/>
      <c r="F1175" s="536"/>
      <c r="G1175" s="539"/>
      <c r="H1175" s="539"/>
      <c r="I1175" s="540"/>
      <c r="J1175" s="540"/>
      <c r="K1175" s="536"/>
      <c r="L1175" s="536"/>
      <c r="M1175" s="1"/>
      <c r="N1175" s="189"/>
    </row>
    <row r="1176" ht="15.75" customHeight="1">
      <c r="A1176" s="536"/>
      <c r="B1176" s="567"/>
      <c r="C1176" s="567"/>
      <c r="D1176" s="536"/>
      <c r="E1176" s="536"/>
      <c r="F1176" s="536"/>
      <c r="G1176" s="539"/>
      <c r="H1176" s="539"/>
      <c r="I1176" s="540"/>
      <c r="J1176" s="540"/>
      <c r="K1176" s="536"/>
      <c r="L1176" s="536"/>
      <c r="M1176" s="1"/>
      <c r="N1176" s="189"/>
    </row>
    <row r="1177" ht="15.75" customHeight="1">
      <c r="A1177" s="536"/>
      <c r="B1177" s="567"/>
      <c r="C1177" s="567"/>
      <c r="D1177" s="536"/>
      <c r="E1177" s="536"/>
      <c r="F1177" s="536"/>
      <c r="G1177" s="539"/>
      <c r="H1177" s="539"/>
      <c r="I1177" s="540"/>
      <c r="J1177" s="540"/>
      <c r="K1177" s="536"/>
      <c r="L1177" s="536"/>
      <c r="M1177" s="1"/>
      <c r="N1177" s="189"/>
    </row>
    <row r="1178" ht="15.75" customHeight="1">
      <c r="A1178" s="536"/>
      <c r="B1178" s="567"/>
      <c r="C1178" s="567"/>
      <c r="D1178" s="536"/>
      <c r="E1178" s="536"/>
      <c r="F1178" s="536"/>
      <c r="G1178" s="539"/>
      <c r="H1178" s="539"/>
      <c r="I1178" s="540"/>
      <c r="J1178" s="540"/>
      <c r="K1178" s="536"/>
      <c r="L1178" s="536"/>
      <c r="M1178" s="1"/>
      <c r="N1178" s="189"/>
    </row>
    <row r="1179" ht="15.75" customHeight="1">
      <c r="A1179" s="536"/>
      <c r="B1179" s="567"/>
      <c r="C1179" s="567"/>
      <c r="D1179" s="536"/>
      <c r="E1179" s="536"/>
      <c r="F1179" s="536"/>
      <c r="G1179" s="539"/>
      <c r="H1179" s="539"/>
      <c r="I1179" s="540"/>
      <c r="J1179" s="540"/>
      <c r="K1179" s="536"/>
      <c r="L1179" s="536"/>
      <c r="M1179" s="1"/>
      <c r="N1179" s="189"/>
    </row>
    <row r="1180" ht="15.75" customHeight="1">
      <c r="A1180" s="536"/>
      <c r="B1180" s="567"/>
      <c r="C1180" s="567"/>
      <c r="D1180" s="536"/>
      <c r="E1180" s="536"/>
      <c r="F1180" s="536"/>
      <c r="G1180" s="539"/>
      <c r="H1180" s="539"/>
      <c r="I1180" s="540"/>
      <c r="J1180" s="540"/>
      <c r="K1180" s="536"/>
      <c r="L1180" s="536"/>
      <c r="M1180" s="1"/>
      <c r="N1180" s="189"/>
    </row>
    <row r="1181" ht="15.75" customHeight="1">
      <c r="A1181" s="536"/>
      <c r="B1181" s="567"/>
      <c r="C1181" s="567"/>
      <c r="D1181" s="536"/>
      <c r="E1181" s="536"/>
      <c r="F1181" s="536"/>
      <c r="G1181" s="539"/>
      <c r="H1181" s="539"/>
      <c r="I1181" s="540"/>
      <c r="J1181" s="540"/>
      <c r="K1181" s="536"/>
      <c r="L1181" s="536"/>
      <c r="M1181" s="1"/>
      <c r="N1181" s="189"/>
    </row>
    <row r="1182" ht="15.75" customHeight="1">
      <c r="A1182" s="536"/>
      <c r="B1182" s="567"/>
      <c r="C1182" s="567"/>
      <c r="D1182" s="536"/>
      <c r="E1182" s="536"/>
      <c r="F1182" s="536"/>
      <c r="G1182" s="539"/>
      <c r="H1182" s="539"/>
      <c r="I1182" s="540"/>
      <c r="J1182" s="540"/>
      <c r="K1182" s="536"/>
      <c r="L1182" s="536"/>
      <c r="M1182" s="1"/>
      <c r="N1182" s="189"/>
    </row>
    <row r="1183" ht="15.75" customHeight="1">
      <c r="A1183" s="536"/>
      <c r="B1183" s="567"/>
      <c r="C1183" s="567"/>
      <c r="D1183" s="536"/>
      <c r="E1183" s="536"/>
      <c r="F1183" s="536"/>
      <c r="G1183" s="539"/>
      <c r="H1183" s="539"/>
      <c r="I1183" s="540"/>
      <c r="J1183" s="540"/>
      <c r="K1183" s="536"/>
      <c r="L1183" s="536"/>
      <c r="M1183" s="1"/>
      <c r="N1183" s="189"/>
    </row>
    <row r="1184" ht="15.75" customHeight="1">
      <c r="A1184" s="536"/>
      <c r="B1184" s="567"/>
      <c r="C1184" s="567"/>
      <c r="D1184" s="536"/>
      <c r="E1184" s="536"/>
      <c r="F1184" s="536"/>
      <c r="G1184" s="539"/>
      <c r="H1184" s="539"/>
      <c r="I1184" s="540"/>
      <c r="J1184" s="540"/>
      <c r="K1184" s="536"/>
      <c r="L1184" s="536"/>
      <c r="M1184" s="1"/>
      <c r="N1184" s="189"/>
    </row>
    <row r="1185" ht="15.75" customHeight="1">
      <c r="A1185" s="536"/>
      <c r="B1185" s="567"/>
      <c r="C1185" s="567"/>
      <c r="D1185" s="536"/>
      <c r="E1185" s="536"/>
      <c r="F1185" s="536"/>
      <c r="G1185" s="539"/>
      <c r="H1185" s="539"/>
      <c r="I1185" s="540"/>
      <c r="J1185" s="540"/>
      <c r="K1185" s="536"/>
      <c r="L1185" s="536"/>
      <c r="M1185" s="1"/>
      <c r="N1185" s="189"/>
    </row>
    <row r="1186" ht="15.75" customHeight="1">
      <c r="A1186" s="536"/>
      <c r="B1186" s="567"/>
      <c r="C1186" s="567"/>
      <c r="D1186" s="536"/>
      <c r="E1186" s="536"/>
      <c r="F1186" s="536"/>
      <c r="G1186" s="539"/>
      <c r="H1186" s="539"/>
      <c r="I1186" s="540"/>
      <c r="J1186" s="540"/>
      <c r="K1186" s="536"/>
      <c r="L1186" s="536"/>
      <c r="M1186" s="1"/>
      <c r="N1186" s="189"/>
    </row>
    <row r="1187" ht="15.75" customHeight="1">
      <c r="A1187" s="536"/>
      <c r="B1187" s="567"/>
      <c r="C1187" s="567"/>
      <c r="D1187" s="536"/>
      <c r="E1187" s="536"/>
      <c r="F1187" s="536"/>
      <c r="G1187" s="539"/>
      <c r="H1187" s="539"/>
      <c r="I1187" s="540"/>
      <c r="J1187" s="540"/>
      <c r="K1187" s="536"/>
      <c r="L1187" s="536"/>
      <c r="M1187" s="1"/>
      <c r="N1187" s="189"/>
    </row>
    <row r="1188" ht="15.75" customHeight="1">
      <c r="A1188" s="536"/>
      <c r="B1188" s="567"/>
      <c r="C1188" s="567"/>
      <c r="D1188" s="536"/>
      <c r="E1188" s="536"/>
      <c r="F1188" s="536"/>
      <c r="G1188" s="539"/>
      <c r="H1188" s="539"/>
      <c r="I1188" s="540"/>
      <c r="J1188" s="540"/>
      <c r="K1188" s="536"/>
      <c r="L1188" s="536"/>
      <c r="M1188" s="1"/>
      <c r="N1188" s="189"/>
    </row>
    <row r="1189" ht="15.75" customHeight="1">
      <c r="A1189" s="536"/>
      <c r="B1189" s="567"/>
      <c r="C1189" s="567"/>
      <c r="D1189" s="536"/>
      <c r="E1189" s="536"/>
      <c r="F1189" s="536"/>
      <c r="G1189" s="539"/>
      <c r="H1189" s="539"/>
      <c r="I1189" s="540"/>
      <c r="J1189" s="540"/>
      <c r="K1189" s="536"/>
      <c r="L1189" s="536"/>
      <c r="M1189" s="1"/>
      <c r="N1189" s="189"/>
    </row>
    <row r="1190" ht="15.75" customHeight="1">
      <c r="A1190" s="536"/>
      <c r="B1190" s="567"/>
      <c r="C1190" s="567"/>
      <c r="D1190" s="536"/>
      <c r="E1190" s="536"/>
      <c r="F1190" s="536"/>
      <c r="G1190" s="539"/>
      <c r="H1190" s="539"/>
      <c r="I1190" s="540"/>
      <c r="J1190" s="540"/>
      <c r="K1190" s="536"/>
      <c r="L1190" s="536"/>
      <c r="M1190" s="1"/>
      <c r="N1190" s="189"/>
    </row>
    <row r="1191" ht="15.75" customHeight="1">
      <c r="A1191" s="536"/>
      <c r="B1191" s="567"/>
      <c r="C1191" s="567"/>
      <c r="D1191" s="536"/>
      <c r="E1191" s="536"/>
      <c r="F1191" s="536"/>
      <c r="G1191" s="539"/>
      <c r="H1191" s="539"/>
      <c r="I1191" s="540"/>
      <c r="J1191" s="540"/>
      <c r="K1191" s="536"/>
      <c r="L1191" s="536"/>
      <c r="M1191" s="1"/>
      <c r="N1191" s="189"/>
    </row>
    <row r="1192" ht="15.75" customHeight="1">
      <c r="A1192" s="536"/>
      <c r="B1192" s="567"/>
      <c r="C1192" s="567"/>
      <c r="D1192" s="536"/>
      <c r="E1192" s="536"/>
      <c r="F1192" s="536"/>
      <c r="G1192" s="539"/>
      <c r="H1192" s="539"/>
      <c r="I1192" s="540"/>
      <c r="J1192" s="540"/>
      <c r="K1192" s="536"/>
      <c r="L1192" s="536"/>
      <c r="M1192" s="1"/>
      <c r="N1192" s="189"/>
    </row>
    <row r="1193" ht="15.75" customHeight="1">
      <c r="A1193" s="536"/>
      <c r="B1193" s="567"/>
      <c r="C1193" s="567"/>
      <c r="D1193" s="536"/>
      <c r="E1193" s="536"/>
      <c r="F1193" s="536"/>
      <c r="G1193" s="539"/>
      <c r="H1193" s="539"/>
      <c r="I1193" s="540"/>
      <c r="J1193" s="540"/>
      <c r="K1193" s="536"/>
      <c r="L1193" s="536"/>
      <c r="M1193" s="1"/>
      <c r="N1193" s="189"/>
    </row>
    <row r="1194" ht="15.75" customHeight="1">
      <c r="A1194" s="536"/>
      <c r="B1194" s="567"/>
      <c r="C1194" s="567"/>
      <c r="D1194" s="536"/>
      <c r="E1194" s="536"/>
      <c r="F1194" s="536"/>
      <c r="G1194" s="539"/>
      <c r="H1194" s="539"/>
      <c r="I1194" s="540"/>
      <c r="J1194" s="540"/>
      <c r="K1194" s="536"/>
      <c r="L1194" s="536"/>
      <c r="M1194" s="1"/>
      <c r="N1194" s="189"/>
    </row>
    <row r="1195" ht="15.75" customHeight="1">
      <c r="A1195" s="536"/>
      <c r="B1195" s="567"/>
      <c r="C1195" s="567"/>
      <c r="D1195" s="536"/>
      <c r="E1195" s="536"/>
      <c r="F1195" s="536"/>
      <c r="G1195" s="539"/>
      <c r="H1195" s="539"/>
      <c r="I1195" s="540"/>
      <c r="J1195" s="540"/>
      <c r="K1195" s="536"/>
      <c r="L1195" s="536"/>
      <c r="M1195" s="1"/>
      <c r="N1195" s="189"/>
    </row>
    <row r="1196" ht="15.75" customHeight="1">
      <c r="A1196" s="536"/>
      <c r="B1196" s="567"/>
      <c r="C1196" s="567"/>
      <c r="D1196" s="536"/>
      <c r="E1196" s="536"/>
      <c r="F1196" s="536"/>
      <c r="G1196" s="539"/>
      <c r="H1196" s="539"/>
      <c r="I1196" s="540"/>
      <c r="J1196" s="540"/>
      <c r="K1196" s="536"/>
      <c r="L1196" s="536"/>
      <c r="M1196" s="1"/>
      <c r="N1196" s="189"/>
    </row>
    <row r="1197" ht="15.75" customHeight="1">
      <c r="A1197" s="536"/>
      <c r="B1197" s="567"/>
      <c r="C1197" s="567"/>
      <c r="D1197" s="536"/>
      <c r="E1197" s="536"/>
      <c r="F1197" s="536"/>
      <c r="G1197" s="539"/>
      <c r="H1197" s="539"/>
      <c r="I1197" s="540"/>
      <c r="J1197" s="540"/>
      <c r="K1197" s="536"/>
      <c r="L1197" s="536"/>
      <c r="M1197" s="1"/>
      <c r="N1197" s="189"/>
    </row>
    <row r="1198" ht="15.75" customHeight="1">
      <c r="A1198" s="536"/>
      <c r="B1198" s="567"/>
      <c r="C1198" s="567"/>
      <c r="D1198" s="536"/>
      <c r="E1198" s="536"/>
      <c r="F1198" s="536"/>
      <c r="G1198" s="539"/>
      <c r="H1198" s="539"/>
      <c r="I1198" s="540"/>
      <c r="J1198" s="540"/>
      <c r="K1198" s="536"/>
      <c r="L1198" s="536"/>
      <c r="M1198" s="1"/>
      <c r="N1198" s="189"/>
    </row>
    <row r="1199" ht="15.75" customHeight="1">
      <c r="A1199" s="536"/>
      <c r="B1199" s="567"/>
      <c r="C1199" s="567"/>
      <c r="D1199" s="536"/>
      <c r="E1199" s="536"/>
      <c r="F1199" s="536"/>
      <c r="G1199" s="539"/>
      <c r="H1199" s="539"/>
      <c r="I1199" s="540"/>
      <c r="J1199" s="540"/>
      <c r="K1199" s="536"/>
      <c r="L1199" s="536"/>
      <c r="M1199" s="1"/>
      <c r="N1199" s="189"/>
    </row>
    <row r="1200" ht="15.75" customHeight="1">
      <c r="A1200" s="536"/>
      <c r="B1200" s="567"/>
      <c r="C1200" s="567"/>
      <c r="D1200" s="536"/>
      <c r="E1200" s="536"/>
      <c r="F1200" s="536"/>
      <c r="G1200" s="539"/>
      <c r="H1200" s="539"/>
      <c r="I1200" s="540"/>
      <c r="J1200" s="540"/>
      <c r="K1200" s="536"/>
      <c r="L1200" s="536"/>
      <c r="M1200" s="1"/>
      <c r="N1200" s="189"/>
    </row>
    <row r="1201" ht="15.75" customHeight="1">
      <c r="A1201" s="536"/>
      <c r="B1201" s="567"/>
      <c r="C1201" s="567"/>
      <c r="D1201" s="536"/>
      <c r="E1201" s="536"/>
      <c r="F1201" s="536"/>
      <c r="G1201" s="539"/>
      <c r="H1201" s="539"/>
      <c r="I1201" s="540"/>
      <c r="J1201" s="540"/>
      <c r="K1201" s="536"/>
      <c r="L1201" s="536"/>
      <c r="M1201" s="1"/>
      <c r="N1201" s="189"/>
    </row>
  </sheetData>
  <autoFilter ref="$A$4:$M$336"/>
  <mergeCells count="1">
    <mergeCell ref="A2:M2"/>
  </mergeCells>
  <hyperlinks>
    <hyperlink r:id="rId1" ref="C95"/>
  </hyperlinks>
  <printOptions/>
  <pageMargins bottom="1.0" footer="0.0" header="0.0" left="1.0" right="1.0" top="1.0"/>
  <pageSetup fitToHeight="0"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7.86"/>
    <col customWidth="1" min="2" max="2" width="48.57"/>
    <col customWidth="1" min="3" max="3" width="7.14"/>
    <col customWidth="1" min="4" max="4" width="21.43"/>
    <col customWidth="1" min="5" max="5" width="16.0"/>
    <col customWidth="1" min="7" max="7" width="23.71"/>
    <col customWidth="1" min="8" max="8" width="14.29"/>
    <col customWidth="1" min="9" max="9" width="16.0"/>
  </cols>
  <sheetData>
    <row r="1">
      <c r="A1" s="1"/>
      <c r="D1" s="307"/>
      <c r="I1" s="308"/>
    </row>
    <row r="2" ht="51.75" customHeight="1">
      <c r="A2" s="309" t="s">
        <v>531</v>
      </c>
    </row>
    <row r="3" ht="30.0" customHeight="1">
      <c r="A3" s="310" t="s">
        <v>8</v>
      </c>
      <c r="B3" s="310" t="s">
        <v>13</v>
      </c>
      <c r="C3" s="310" t="s">
        <v>5</v>
      </c>
      <c r="D3" s="311" t="s">
        <v>15</v>
      </c>
      <c r="E3" s="312" t="s">
        <v>9</v>
      </c>
      <c r="F3" s="312" t="s">
        <v>10</v>
      </c>
      <c r="G3" s="312" t="s">
        <v>11</v>
      </c>
      <c r="H3" s="312" t="s">
        <v>536</v>
      </c>
      <c r="I3" s="313" t="s">
        <v>537</v>
      </c>
    </row>
    <row r="4">
      <c r="A4" s="314"/>
      <c r="B4" s="316" t="s">
        <v>142</v>
      </c>
      <c r="C4" s="317"/>
      <c r="D4" s="318"/>
      <c r="E4" s="317"/>
      <c r="F4" s="317"/>
      <c r="G4" s="317"/>
      <c r="H4" s="317"/>
      <c r="I4" s="319"/>
    </row>
    <row r="5">
      <c r="A5" s="320">
        <v>1.0</v>
      </c>
      <c r="B5" s="321" t="s">
        <v>508</v>
      </c>
      <c r="C5" s="322">
        <v>2024.0</v>
      </c>
      <c r="D5" s="323" t="s">
        <v>547</v>
      </c>
      <c r="E5" s="197" t="s">
        <v>235</v>
      </c>
      <c r="F5" s="320" t="s">
        <v>549</v>
      </c>
      <c r="G5" s="324" t="s">
        <v>550</v>
      </c>
      <c r="H5" s="325" t="s">
        <v>551</v>
      </c>
      <c r="I5" s="326">
        <v>2317000.0</v>
      </c>
    </row>
    <row r="6">
      <c r="A6" s="320">
        <v>2.0</v>
      </c>
      <c r="B6" s="321" t="s">
        <v>508</v>
      </c>
      <c r="C6" s="322">
        <v>2024.0</v>
      </c>
      <c r="D6" s="323" t="s">
        <v>540</v>
      </c>
      <c r="E6" s="197" t="s">
        <v>235</v>
      </c>
      <c r="F6" s="320" t="s">
        <v>555</v>
      </c>
      <c r="G6" s="324" t="s">
        <v>556</v>
      </c>
      <c r="H6" s="325" t="s">
        <v>551</v>
      </c>
      <c r="I6" s="326">
        <v>1951000.0</v>
      </c>
    </row>
    <row r="7">
      <c r="A7" s="320">
        <v>3.0</v>
      </c>
      <c r="B7" s="321" t="s">
        <v>508</v>
      </c>
      <c r="C7" s="322">
        <v>2024.0</v>
      </c>
      <c r="D7" s="323" t="s">
        <v>544</v>
      </c>
      <c r="E7" s="197" t="s">
        <v>235</v>
      </c>
      <c r="F7" s="320" t="s">
        <v>558</v>
      </c>
      <c r="G7" s="327" t="s">
        <v>559</v>
      </c>
      <c r="H7" s="325" t="s">
        <v>551</v>
      </c>
      <c r="I7" s="326">
        <v>4950000.0</v>
      </c>
    </row>
    <row r="8">
      <c r="A8" s="320">
        <v>4.0</v>
      </c>
      <c r="B8" s="321" t="s">
        <v>508</v>
      </c>
      <c r="C8" s="322">
        <v>2024.0</v>
      </c>
      <c r="D8" s="323" t="s">
        <v>546</v>
      </c>
      <c r="E8" s="197" t="s">
        <v>235</v>
      </c>
      <c r="F8" s="320" t="s">
        <v>560</v>
      </c>
      <c r="G8" s="324" t="s">
        <v>561</v>
      </c>
      <c r="H8" s="325" t="s">
        <v>551</v>
      </c>
      <c r="I8" s="326">
        <v>342000.0</v>
      </c>
    </row>
    <row r="9">
      <c r="A9" s="320">
        <v>5.0</v>
      </c>
      <c r="B9" s="321" t="s">
        <v>508</v>
      </c>
      <c r="C9" s="322">
        <v>2024.0</v>
      </c>
      <c r="D9" s="323" t="s">
        <v>548</v>
      </c>
      <c r="E9" s="197" t="s">
        <v>235</v>
      </c>
      <c r="F9" s="320" t="s">
        <v>563</v>
      </c>
      <c r="G9" s="324" t="s">
        <v>564</v>
      </c>
      <c r="H9" s="325" t="s">
        <v>551</v>
      </c>
      <c r="I9" s="326">
        <v>9823000.0</v>
      </c>
    </row>
    <row r="10">
      <c r="A10" s="320">
        <v>6.0</v>
      </c>
      <c r="B10" s="321" t="s">
        <v>508</v>
      </c>
      <c r="C10" s="322">
        <v>2024.0</v>
      </c>
      <c r="D10" s="323" t="s">
        <v>552</v>
      </c>
      <c r="E10" s="197" t="s">
        <v>235</v>
      </c>
      <c r="F10" s="320" t="s">
        <v>568</v>
      </c>
      <c r="G10" s="324" t="s">
        <v>569</v>
      </c>
      <c r="H10" s="325" t="s">
        <v>551</v>
      </c>
      <c r="I10" s="326">
        <v>1.0508E7</v>
      </c>
    </row>
    <row r="11">
      <c r="A11" s="320">
        <v>7.0</v>
      </c>
      <c r="B11" s="321" t="s">
        <v>508</v>
      </c>
      <c r="C11" s="322">
        <v>2024.0</v>
      </c>
      <c r="D11" s="323" t="s">
        <v>557</v>
      </c>
      <c r="E11" s="197" t="s">
        <v>235</v>
      </c>
      <c r="F11" s="320" t="s">
        <v>570</v>
      </c>
      <c r="G11" s="324" t="s">
        <v>571</v>
      </c>
      <c r="H11" s="325" t="s">
        <v>551</v>
      </c>
      <c r="I11" s="326">
        <v>178000.0</v>
      </c>
    </row>
    <row r="12">
      <c r="A12" s="320">
        <v>8.0</v>
      </c>
      <c r="B12" s="321" t="s">
        <v>508</v>
      </c>
      <c r="C12" s="322">
        <v>2024.0</v>
      </c>
      <c r="D12" s="323" t="s">
        <v>562</v>
      </c>
      <c r="E12" s="197" t="s">
        <v>235</v>
      </c>
      <c r="F12" s="320" t="s">
        <v>573</v>
      </c>
      <c r="G12" s="324" t="s">
        <v>574</v>
      </c>
      <c r="H12" s="325" t="s">
        <v>551</v>
      </c>
      <c r="I12" s="326">
        <v>9077000.0</v>
      </c>
    </row>
    <row r="13">
      <c r="A13" s="320">
        <v>9.0</v>
      </c>
      <c r="B13" s="321" t="s">
        <v>508</v>
      </c>
      <c r="C13" s="322">
        <v>2024.0</v>
      </c>
      <c r="D13" s="323" t="s">
        <v>572</v>
      </c>
      <c r="E13" s="197" t="s">
        <v>235</v>
      </c>
      <c r="F13" s="320" t="s">
        <v>575</v>
      </c>
      <c r="G13" s="324" t="s">
        <v>576</v>
      </c>
      <c r="H13" s="325" t="s">
        <v>551</v>
      </c>
      <c r="I13" s="326">
        <v>1020000.0</v>
      </c>
    </row>
    <row r="14">
      <c r="A14" s="320">
        <v>10.0</v>
      </c>
      <c r="B14" s="321" t="s">
        <v>508</v>
      </c>
      <c r="C14" s="322">
        <v>2024.0</v>
      </c>
      <c r="D14" s="323" t="s">
        <v>577</v>
      </c>
      <c r="E14" s="197" t="s">
        <v>235</v>
      </c>
      <c r="F14" s="320" t="s">
        <v>578</v>
      </c>
      <c r="G14" s="324" t="s">
        <v>579</v>
      </c>
      <c r="H14" s="325" t="s">
        <v>551</v>
      </c>
      <c r="I14" s="326">
        <v>5630000.0</v>
      </c>
    </row>
    <row r="15">
      <c r="A15" s="320">
        <v>11.0</v>
      </c>
      <c r="B15" s="321" t="s">
        <v>508</v>
      </c>
      <c r="C15" s="322">
        <v>2024.0</v>
      </c>
      <c r="D15" s="328" t="s">
        <v>581</v>
      </c>
      <c r="E15" s="197" t="s">
        <v>235</v>
      </c>
      <c r="F15" s="320" t="s">
        <v>582</v>
      </c>
      <c r="G15" s="324" t="s">
        <v>583</v>
      </c>
      <c r="H15" s="325" t="s">
        <v>551</v>
      </c>
      <c r="I15" s="326">
        <v>1633000.0</v>
      </c>
    </row>
    <row r="16">
      <c r="A16" s="320">
        <v>12.0</v>
      </c>
      <c r="B16" s="321" t="s">
        <v>508</v>
      </c>
      <c r="C16" s="322">
        <v>2024.0</v>
      </c>
      <c r="D16" s="328" t="s">
        <v>584</v>
      </c>
      <c r="E16" s="197" t="s">
        <v>235</v>
      </c>
      <c r="F16" s="320" t="s">
        <v>585</v>
      </c>
      <c r="G16" s="324" t="s">
        <v>586</v>
      </c>
      <c r="H16" s="325" t="s">
        <v>551</v>
      </c>
      <c r="I16" s="326">
        <v>1537000.0</v>
      </c>
    </row>
    <row r="17">
      <c r="A17" s="320">
        <v>13.0</v>
      </c>
      <c r="B17" s="321" t="s">
        <v>508</v>
      </c>
      <c r="C17" s="322">
        <v>2024.0</v>
      </c>
      <c r="D17" s="328" t="s">
        <v>587</v>
      </c>
      <c r="E17" s="197" t="s">
        <v>235</v>
      </c>
      <c r="F17" s="320" t="s">
        <v>588</v>
      </c>
      <c r="G17" s="324" t="s">
        <v>589</v>
      </c>
      <c r="H17" s="325" t="s">
        <v>551</v>
      </c>
      <c r="I17" s="326">
        <v>1382000.0</v>
      </c>
    </row>
    <row r="18">
      <c r="A18" s="320">
        <v>14.0</v>
      </c>
      <c r="B18" s="321" t="s">
        <v>508</v>
      </c>
      <c r="C18" s="322">
        <v>2024.0</v>
      </c>
      <c r="D18" s="328" t="s">
        <v>591</v>
      </c>
      <c r="E18" s="197" t="s">
        <v>235</v>
      </c>
      <c r="F18" s="320" t="s">
        <v>592</v>
      </c>
      <c r="G18" s="324" t="s">
        <v>593</v>
      </c>
      <c r="H18" s="325" t="s">
        <v>551</v>
      </c>
      <c r="I18" s="326">
        <v>2157000.0</v>
      </c>
    </row>
    <row r="19">
      <c r="A19" s="320">
        <v>15.0</v>
      </c>
      <c r="B19" s="321" t="s">
        <v>508</v>
      </c>
      <c r="C19" s="322">
        <v>2024.0</v>
      </c>
      <c r="D19" s="328" t="s">
        <v>594</v>
      </c>
      <c r="E19" s="197" t="s">
        <v>235</v>
      </c>
      <c r="F19" s="320" t="s">
        <v>595</v>
      </c>
      <c r="G19" s="324" t="s">
        <v>596</v>
      </c>
      <c r="H19" s="325" t="s">
        <v>551</v>
      </c>
      <c r="I19" s="326">
        <v>1.8995E7</v>
      </c>
    </row>
    <row r="20">
      <c r="A20" s="320">
        <v>16.0</v>
      </c>
      <c r="B20" s="321" t="s">
        <v>508</v>
      </c>
      <c r="C20" s="322">
        <v>2024.0</v>
      </c>
      <c r="D20" s="328" t="s">
        <v>597</v>
      </c>
      <c r="E20" s="197" t="s">
        <v>235</v>
      </c>
      <c r="F20" s="320" t="s">
        <v>599</v>
      </c>
      <c r="G20" s="327" t="s">
        <v>600</v>
      </c>
      <c r="H20" s="325" t="s">
        <v>551</v>
      </c>
      <c r="I20" s="326">
        <v>855000.0</v>
      </c>
    </row>
    <row r="21">
      <c r="A21" s="320">
        <v>17.0</v>
      </c>
      <c r="B21" s="321" t="s">
        <v>508</v>
      </c>
      <c r="C21" s="322">
        <v>2024.0</v>
      </c>
      <c r="D21" s="328" t="s">
        <v>601</v>
      </c>
      <c r="E21" s="197" t="s">
        <v>235</v>
      </c>
      <c r="F21" s="320" t="s">
        <v>602</v>
      </c>
      <c r="G21" s="327" t="s">
        <v>603</v>
      </c>
      <c r="H21" s="325" t="s">
        <v>551</v>
      </c>
      <c r="I21" s="326">
        <v>6250011.0</v>
      </c>
    </row>
    <row r="22">
      <c r="A22" s="320">
        <v>18.0</v>
      </c>
      <c r="B22" s="330" t="s">
        <v>508</v>
      </c>
      <c r="C22" s="331">
        <v>2024.0</v>
      </c>
      <c r="D22" s="328" t="s">
        <v>605</v>
      </c>
      <c r="E22" s="197" t="s">
        <v>235</v>
      </c>
      <c r="F22" s="320" t="s">
        <v>606</v>
      </c>
      <c r="G22" s="327" t="s">
        <v>607</v>
      </c>
      <c r="H22" s="325" t="s">
        <v>551</v>
      </c>
      <c r="I22" s="326">
        <v>178000.0</v>
      </c>
    </row>
    <row r="23">
      <c r="A23" s="320">
        <v>19.0</v>
      </c>
      <c r="B23" s="330" t="s">
        <v>508</v>
      </c>
      <c r="C23" s="331">
        <v>2024.0</v>
      </c>
      <c r="D23" s="328" t="s">
        <v>609</v>
      </c>
      <c r="E23" s="197" t="s">
        <v>235</v>
      </c>
      <c r="F23" s="320" t="s">
        <v>610</v>
      </c>
      <c r="G23" s="324" t="s">
        <v>611</v>
      </c>
      <c r="H23" s="325" t="s">
        <v>551</v>
      </c>
      <c r="I23" s="326">
        <v>2691000.0</v>
      </c>
    </row>
    <row r="24">
      <c r="A24" s="320">
        <v>20.0</v>
      </c>
      <c r="B24" s="330" t="s">
        <v>508</v>
      </c>
      <c r="C24" s="331">
        <v>2024.0</v>
      </c>
      <c r="D24" s="328" t="s">
        <v>612</v>
      </c>
      <c r="E24" s="197" t="s">
        <v>235</v>
      </c>
      <c r="F24" s="320" t="s">
        <v>613</v>
      </c>
      <c r="G24" s="324" t="s">
        <v>614</v>
      </c>
      <c r="H24" s="325" t="s">
        <v>551</v>
      </c>
      <c r="I24" s="326">
        <v>8972000.0</v>
      </c>
    </row>
    <row r="25">
      <c r="A25" s="320">
        <v>21.0</v>
      </c>
      <c r="B25" s="330" t="s">
        <v>508</v>
      </c>
      <c r="C25" s="331">
        <v>2024.0</v>
      </c>
      <c r="D25" s="328" t="s">
        <v>616</v>
      </c>
      <c r="E25" s="197" t="s">
        <v>235</v>
      </c>
      <c r="F25" s="320" t="s">
        <v>617</v>
      </c>
      <c r="G25" s="324" t="s">
        <v>618</v>
      </c>
      <c r="H25" s="325" t="s">
        <v>551</v>
      </c>
      <c r="I25" s="326">
        <v>1298000.0</v>
      </c>
    </row>
    <row r="26">
      <c r="A26" s="320">
        <v>22.0</v>
      </c>
      <c r="B26" s="330" t="s">
        <v>508</v>
      </c>
      <c r="C26" s="331">
        <v>2024.0</v>
      </c>
      <c r="D26" s="328" t="s">
        <v>619</v>
      </c>
      <c r="E26" s="197" t="s">
        <v>235</v>
      </c>
      <c r="F26" s="320" t="s">
        <v>620</v>
      </c>
      <c r="G26" s="324" t="s">
        <v>621</v>
      </c>
      <c r="H26" s="325" t="s">
        <v>551</v>
      </c>
      <c r="I26" s="326">
        <v>2983000.0</v>
      </c>
    </row>
    <row r="27">
      <c r="A27" s="320">
        <v>23.0</v>
      </c>
      <c r="B27" s="330" t="s">
        <v>508</v>
      </c>
      <c r="C27" s="331">
        <v>2024.0</v>
      </c>
      <c r="D27" s="328" t="s">
        <v>622</v>
      </c>
      <c r="E27" s="197" t="s">
        <v>235</v>
      </c>
      <c r="F27" s="320" t="s">
        <v>623</v>
      </c>
      <c r="G27" s="324" t="s">
        <v>624</v>
      </c>
      <c r="H27" s="325" t="s">
        <v>551</v>
      </c>
      <c r="I27" s="326">
        <v>558000.0</v>
      </c>
    </row>
    <row r="28">
      <c r="A28" s="320">
        <v>24.0</v>
      </c>
      <c r="B28" s="321" t="s">
        <v>508</v>
      </c>
      <c r="C28" s="322">
        <v>2024.0</v>
      </c>
      <c r="D28" s="328" t="s">
        <v>626</v>
      </c>
      <c r="E28" s="197" t="s">
        <v>235</v>
      </c>
      <c r="F28" s="320" t="s">
        <v>627</v>
      </c>
      <c r="G28" s="324" t="s">
        <v>628</v>
      </c>
      <c r="H28" s="325" t="s">
        <v>551</v>
      </c>
      <c r="I28" s="326">
        <v>6969000.0</v>
      </c>
    </row>
    <row r="29">
      <c r="A29" s="320">
        <v>25.0</v>
      </c>
      <c r="B29" s="321" t="s">
        <v>508</v>
      </c>
      <c r="C29" s="322">
        <v>2024.0</v>
      </c>
      <c r="D29" s="328" t="s">
        <v>629</v>
      </c>
      <c r="E29" s="197" t="s">
        <v>235</v>
      </c>
      <c r="F29" s="320" t="s">
        <v>630</v>
      </c>
      <c r="G29" s="324" t="s">
        <v>631</v>
      </c>
      <c r="H29" s="325" t="s">
        <v>551</v>
      </c>
      <c r="I29" s="326">
        <v>833450.0</v>
      </c>
    </row>
    <row r="30">
      <c r="A30" s="320">
        <v>26.0</v>
      </c>
      <c r="B30" s="321" t="s">
        <v>508</v>
      </c>
      <c r="C30" s="322">
        <v>2024.0</v>
      </c>
      <c r="D30" s="328" t="s">
        <v>633</v>
      </c>
      <c r="E30" s="197" t="s">
        <v>235</v>
      </c>
      <c r="F30" s="320" t="s">
        <v>634</v>
      </c>
      <c r="G30" s="324" t="s">
        <v>635</v>
      </c>
      <c r="H30" s="325" t="s">
        <v>551</v>
      </c>
      <c r="I30" s="326">
        <v>5430000.0</v>
      </c>
    </row>
    <row r="31">
      <c r="A31" s="320">
        <v>27.0</v>
      </c>
      <c r="B31" s="321" t="s">
        <v>508</v>
      </c>
      <c r="C31" s="322">
        <v>2024.0</v>
      </c>
      <c r="D31" s="328" t="s">
        <v>636</v>
      </c>
      <c r="E31" s="197" t="s">
        <v>235</v>
      </c>
      <c r="F31" s="320" t="s">
        <v>637</v>
      </c>
      <c r="G31" s="324" t="s">
        <v>638</v>
      </c>
      <c r="H31" s="325" t="s">
        <v>551</v>
      </c>
      <c r="I31" s="326">
        <v>85000.0</v>
      </c>
    </row>
    <row r="32">
      <c r="A32" s="320">
        <v>28.0</v>
      </c>
      <c r="B32" s="321" t="s">
        <v>508</v>
      </c>
      <c r="C32" s="322">
        <v>2024.0</v>
      </c>
      <c r="D32" s="328" t="s">
        <v>640</v>
      </c>
      <c r="E32" s="197" t="s">
        <v>235</v>
      </c>
      <c r="F32" s="320" t="s">
        <v>641</v>
      </c>
      <c r="G32" s="324" t="s">
        <v>642</v>
      </c>
      <c r="H32" s="325" t="s">
        <v>551</v>
      </c>
      <c r="I32" s="326">
        <v>150000.0</v>
      </c>
    </row>
    <row r="33">
      <c r="A33" s="320">
        <v>29.0</v>
      </c>
      <c r="B33" s="321" t="s">
        <v>508</v>
      </c>
      <c r="C33" s="322">
        <v>2024.0</v>
      </c>
      <c r="D33" s="328" t="s">
        <v>643</v>
      </c>
      <c r="E33" s="197" t="s">
        <v>235</v>
      </c>
      <c r="F33" s="320" t="s">
        <v>644</v>
      </c>
      <c r="G33" s="324" t="s">
        <v>645</v>
      </c>
      <c r="H33" s="325" t="s">
        <v>551</v>
      </c>
      <c r="I33" s="326">
        <v>765000.0</v>
      </c>
    </row>
    <row r="34">
      <c r="A34" s="320">
        <v>30.0</v>
      </c>
      <c r="B34" s="321" t="s">
        <v>508</v>
      </c>
      <c r="C34" s="322">
        <v>2024.0</v>
      </c>
      <c r="D34" s="328" t="s">
        <v>647</v>
      </c>
      <c r="E34" s="197" t="s">
        <v>235</v>
      </c>
      <c r="F34" s="320" t="s">
        <v>648</v>
      </c>
      <c r="G34" s="324" t="s">
        <v>649</v>
      </c>
      <c r="H34" s="325" t="s">
        <v>551</v>
      </c>
      <c r="I34" s="326">
        <v>688000.0</v>
      </c>
    </row>
    <row r="35">
      <c r="A35" s="320">
        <v>31.0</v>
      </c>
      <c r="B35" s="321" t="s">
        <v>508</v>
      </c>
      <c r="C35" s="334">
        <v>2023.0</v>
      </c>
      <c r="D35" s="335" t="s">
        <v>509</v>
      </c>
      <c r="E35" s="197" t="s">
        <v>235</v>
      </c>
      <c r="F35" s="334" t="s">
        <v>651</v>
      </c>
      <c r="G35" s="331" t="s">
        <v>654</v>
      </c>
      <c r="H35" s="325" t="s">
        <v>551</v>
      </c>
      <c r="I35" s="326">
        <v>5.1419112E7</v>
      </c>
    </row>
    <row r="36">
      <c r="A36" s="320">
        <v>32.0</v>
      </c>
      <c r="B36" s="321" t="s">
        <v>508</v>
      </c>
      <c r="C36" s="334">
        <v>2023.0</v>
      </c>
      <c r="D36" s="335" t="s">
        <v>510</v>
      </c>
      <c r="E36" s="197" t="s">
        <v>235</v>
      </c>
      <c r="F36" s="334" t="s">
        <v>655</v>
      </c>
      <c r="G36" s="331" t="s">
        <v>656</v>
      </c>
      <c r="H36" s="325" t="s">
        <v>551</v>
      </c>
      <c r="I36" s="326">
        <v>3.5264E7</v>
      </c>
    </row>
    <row r="37">
      <c r="A37" s="320">
        <v>33.0</v>
      </c>
      <c r="B37" s="321" t="s">
        <v>508</v>
      </c>
      <c r="C37" s="334">
        <v>2023.0</v>
      </c>
      <c r="D37" s="335" t="s">
        <v>511</v>
      </c>
      <c r="E37" s="197" t="s">
        <v>235</v>
      </c>
      <c r="F37" s="334" t="s">
        <v>657</v>
      </c>
      <c r="G37" s="331" t="s">
        <v>658</v>
      </c>
      <c r="H37" s="325" t="s">
        <v>551</v>
      </c>
      <c r="I37" s="326">
        <v>3.9192018E7</v>
      </c>
    </row>
    <row r="38">
      <c r="A38" s="320">
        <v>34.0</v>
      </c>
      <c r="B38" s="321" t="s">
        <v>508</v>
      </c>
      <c r="C38" s="334">
        <v>2023.0</v>
      </c>
      <c r="D38" s="335" t="s">
        <v>512</v>
      </c>
      <c r="E38" s="197" t="s">
        <v>235</v>
      </c>
      <c r="F38" s="334" t="s">
        <v>660</v>
      </c>
      <c r="G38" s="331" t="s">
        <v>661</v>
      </c>
      <c r="H38" s="325" t="s">
        <v>551</v>
      </c>
      <c r="I38" s="326">
        <v>1.25105E8</v>
      </c>
    </row>
    <row r="39">
      <c r="A39" s="320">
        <v>35.0</v>
      </c>
      <c r="B39" s="321" t="s">
        <v>508</v>
      </c>
      <c r="C39" s="334">
        <v>2023.0</v>
      </c>
      <c r="D39" s="335" t="s">
        <v>513</v>
      </c>
      <c r="E39" s="197" t="s">
        <v>235</v>
      </c>
      <c r="F39" s="334" t="s">
        <v>662</v>
      </c>
      <c r="G39" s="331" t="s">
        <v>663</v>
      </c>
      <c r="H39" s="325" t="s">
        <v>551</v>
      </c>
      <c r="I39" s="326">
        <v>3.5796E7</v>
      </c>
    </row>
    <row r="40">
      <c r="A40" s="320">
        <v>36.0</v>
      </c>
      <c r="B40" s="321" t="s">
        <v>508</v>
      </c>
      <c r="C40" s="334">
        <v>2023.0</v>
      </c>
      <c r="D40" s="336" t="s">
        <v>664</v>
      </c>
      <c r="E40" s="197" t="s">
        <v>235</v>
      </c>
      <c r="F40" s="334" t="s">
        <v>665</v>
      </c>
      <c r="G40" s="331" t="s">
        <v>666</v>
      </c>
      <c r="H40" s="325" t="s">
        <v>551</v>
      </c>
      <c r="I40" s="326">
        <v>5.0654E7</v>
      </c>
    </row>
    <row r="41">
      <c r="A41" s="320">
        <v>37.0</v>
      </c>
      <c r="B41" s="321" t="s">
        <v>508</v>
      </c>
      <c r="C41" s="334">
        <v>2023.0</v>
      </c>
      <c r="D41" s="336" t="s">
        <v>516</v>
      </c>
      <c r="E41" s="197" t="s">
        <v>235</v>
      </c>
      <c r="F41" s="334" t="s">
        <v>667</v>
      </c>
      <c r="G41" s="331" t="s">
        <v>668</v>
      </c>
      <c r="H41" s="325" t="s">
        <v>551</v>
      </c>
      <c r="I41" s="326">
        <v>2.3509E7</v>
      </c>
    </row>
    <row r="42">
      <c r="A42" s="320">
        <v>38.0</v>
      </c>
      <c r="B42" s="321" t="s">
        <v>508</v>
      </c>
      <c r="C42" s="334">
        <v>2023.0</v>
      </c>
      <c r="D42" s="336" t="s">
        <v>669</v>
      </c>
      <c r="E42" s="197" t="s">
        <v>235</v>
      </c>
      <c r="F42" s="334" t="s">
        <v>671</v>
      </c>
      <c r="G42" s="331" t="s">
        <v>672</v>
      </c>
      <c r="H42" s="325" t="s">
        <v>551</v>
      </c>
      <c r="I42" s="326">
        <v>6.6121252E7</v>
      </c>
    </row>
    <row r="43">
      <c r="A43" s="320">
        <v>39.0</v>
      </c>
      <c r="B43" s="321" t="s">
        <v>508</v>
      </c>
      <c r="C43" s="334">
        <v>2023.0</v>
      </c>
      <c r="D43" s="336" t="s">
        <v>673</v>
      </c>
      <c r="E43" s="197" t="s">
        <v>235</v>
      </c>
      <c r="F43" s="334" t="s">
        <v>674</v>
      </c>
      <c r="G43" s="331" t="s">
        <v>675</v>
      </c>
      <c r="H43" s="325" t="s">
        <v>551</v>
      </c>
      <c r="I43" s="326">
        <v>8.267E7</v>
      </c>
    </row>
    <row r="44">
      <c r="A44" s="320">
        <v>40.0</v>
      </c>
      <c r="B44" s="321" t="s">
        <v>508</v>
      </c>
      <c r="C44" s="334">
        <v>2023.0</v>
      </c>
      <c r="D44" s="336" t="s">
        <v>676</v>
      </c>
      <c r="E44" s="197" t="s">
        <v>235</v>
      </c>
      <c r="F44" s="334" t="s">
        <v>677</v>
      </c>
      <c r="G44" s="331" t="s">
        <v>678</v>
      </c>
      <c r="H44" s="325" t="s">
        <v>551</v>
      </c>
      <c r="I44" s="326">
        <v>5.8251E7</v>
      </c>
    </row>
    <row r="45">
      <c r="A45" s="320">
        <v>41.0</v>
      </c>
      <c r="B45" s="321" t="s">
        <v>508</v>
      </c>
      <c r="C45" s="322">
        <v>2022.0</v>
      </c>
      <c r="D45" s="328" t="s">
        <v>679</v>
      </c>
      <c r="E45" s="197" t="s">
        <v>235</v>
      </c>
      <c r="F45" s="320" t="s">
        <v>680</v>
      </c>
      <c r="G45" s="337" t="s">
        <v>681</v>
      </c>
      <c r="H45" s="325" t="s">
        <v>551</v>
      </c>
      <c r="I45" s="326">
        <v>1.6211018E7</v>
      </c>
    </row>
    <row r="46">
      <c r="A46" s="320">
        <v>42.0</v>
      </c>
      <c r="B46" s="321" t="s">
        <v>508</v>
      </c>
      <c r="C46" s="322">
        <v>2022.0</v>
      </c>
      <c r="D46" s="328" t="s">
        <v>682</v>
      </c>
      <c r="E46" s="197" t="s">
        <v>235</v>
      </c>
      <c r="F46" s="320" t="s">
        <v>683</v>
      </c>
      <c r="G46" s="337" t="s">
        <v>684</v>
      </c>
      <c r="H46" s="325" t="s">
        <v>551</v>
      </c>
      <c r="I46" s="326">
        <v>6705000.0</v>
      </c>
    </row>
    <row r="47">
      <c r="A47" s="320">
        <v>43.0</v>
      </c>
      <c r="B47" s="321" t="s">
        <v>508</v>
      </c>
      <c r="C47" s="322">
        <v>2022.0</v>
      </c>
      <c r="D47" s="328" t="s">
        <v>685</v>
      </c>
      <c r="E47" s="197" t="s">
        <v>235</v>
      </c>
      <c r="F47" s="320" t="s">
        <v>686</v>
      </c>
      <c r="G47" s="337" t="s">
        <v>687</v>
      </c>
      <c r="H47" s="325" t="s">
        <v>551</v>
      </c>
      <c r="I47" s="326">
        <v>4.945E7</v>
      </c>
    </row>
    <row r="48">
      <c r="A48" s="320">
        <v>44.0</v>
      </c>
      <c r="B48" s="321" t="s">
        <v>508</v>
      </c>
      <c r="C48" s="322">
        <v>2022.0</v>
      </c>
      <c r="D48" s="328" t="s">
        <v>688</v>
      </c>
      <c r="E48" s="197" t="s">
        <v>235</v>
      </c>
      <c r="F48" s="320" t="s">
        <v>689</v>
      </c>
      <c r="G48" s="337" t="s">
        <v>690</v>
      </c>
      <c r="H48" s="145" t="s">
        <v>63</v>
      </c>
      <c r="I48" s="338">
        <v>4835000.0</v>
      </c>
    </row>
    <row r="49">
      <c r="A49" s="320">
        <v>45.0</v>
      </c>
      <c r="B49" s="321" t="s">
        <v>508</v>
      </c>
      <c r="C49" s="322">
        <v>2022.0</v>
      </c>
      <c r="D49" s="328" t="s">
        <v>692</v>
      </c>
      <c r="E49" s="197" t="s">
        <v>235</v>
      </c>
      <c r="F49" s="320" t="s">
        <v>693</v>
      </c>
      <c r="G49" s="337" t="s">
        <v>694</v>
      </c>
      <c r="H49" s="325" t="s">
        <v>551</v>
      </c>
      <c r="I49" s="326">
        <v>2610000.0</v>
      </c>
    </row>
    <row r="50">
      <c r="A50" s="320">
        <v>46.0</v>
      </c>
      <c r="B50" s="321" t="s">
        <v>508</v>
      </c>
      <c r="C50" s="322">
        <v>2022.0</v>
      </c>
      <c r="D50" s="328" t="s">
        <v>697</v>
      </c>
      <c r="E50" s="197" t="s">
        <v>235</v>
      </c>
      <c r="F50" s="320" t="s">
        <v>698</v>
      </c>
      <c r="G50" s="337" t="s">
        <v>699</v>
      </c>
      <c r="H50" s="325" t="s">
        <v>551</v>
      </c>
      <c r="I50" s="326">
        <v>1.2675E7</v>
      </c>
    </row>
    <row r="51">
      <c r="A51" s="320">
        <v>47.0</v>
      </c>
      <c r="B51" s="339" t="s">
        <v>508</v>
      </c>
      <c r="C51" s="340">
        <v>2022.0</v>
      </c>
      <c r="D51" s="341" t="s">
        <v>700</v>
      </c>
      <c r="E51" s="45" t="s">
        <v>235</v>
      </c>
      <c r="F51" s="325" t="s">
        <v>701</v>
      </c>
      <c r="G51" s="337" t="s">
        <v>702</v>
      </c>
      <c r="H51" s="325" t="s">
        <v>551</v>
      </c>
      <c r="I51" s="326">
        <v>2750000.0</v>
      </c>
    </row>
    <row r="52">
      <c r="A52" s="320">
        <v>48.0</v>
      </c>
      <c r="B52" s="321" t="s">
        <v>237</v>
      </c>
      <c r="C52" s="322">
        <v>2019.0</v>
      </c>
      <c r="D52" s="342" t="s">
        <v>529</v>
      </c>
      <c r="E52" s="197" t="s">
        <v>235</v>
      </c>
      <c r="F52" s="320" t="s">
        <v>703</v>
      </c>
      <c r="G52" s="252" t="s">
        <v>704</v>
      </c>
      <c r="H52" s="325" t="s">
        <v>551</v>
      </c>
      <c r="I52" s="326">
        <v>1.22152E8</v>
      </c>
    </row>
    <row r="53">
      <c r="A53" s="320">
        <v>49.0</v>
      </c>
      <c r="B53" s="321" t="s">
        <v>237</v>
      </c>
      <c r="C53" s="322">
        <v>2019.0</v>
      </c>
      <c r="D53" s="342" t="s">
        <v>530</v>
      </c>
      <c r="E53" s="197" t="s">
        <v>235</v>
      </c>
      <c r="F53" s="320" t="s">
        <v>705</v>
      </c>
      <c r="G53" s="252" t="s">
        <v>706</v>
      </c>
      <c r="H53" s="325" t="s">
        <v>551</v>
      </c>
      <c r="I53" s="326">
        <v>1.419425E8</v>
      </c>
    </row>
    <row r="54">
      <c r="A54" s="320">
        <v>50.0</v>
      </c>
      <c r="B54" s="321" t="s">
        <v>237</v>
      </c>
      <c r="C54" s="322">
        <v>2019.0</v>
      </c>
      <c r="D54" s="342" t="s">
        <v>533</v>
      </c>
      <c r="E54" s="197" t="s">
        <v>235</v>
      </c>
      <c r="F54" s="320" t="s">
        <v>707</v>
      </c>
      <c r="G54" s="252" t="s">
        <v>708</v>
      </c>
      <c r="H54" s="325" t="s">
        <v>551</v>
      </c>
      <c r="I54" s="326">
        <v>1.43170018E8</v>
      </c>
    </row>
    <row r="55">
      <c r="A55" s="320">
        <v>51.0</v>
      </c>
      <c r="B55" s="321" t="s">
        <v>237</v>
      </c>
      <c r="C55" s="344">
        <v>2018.0</v>
      </c>
      <c r="D55" s="342" t="s">
        <v>482</v>
      </c>
      <c r="E55" s="197" t="s">
        <v>235</v>
      </c>
      <c r="F55" s="85" t="s">
        <v>709</v>
      </c>
      <c r="G55" s="252" t="s">
        <v>712</v>
      </c>
      <c r="H55" s="325" t="s">
        <v>551</v>
      </c>
      <c r="I55" s="326">
        <v>8.6130018E7</v>
      </c>
    </row>
    <row r="56">
      <c r="A56" s="320">
        <v>52.0</v>
      </c>
      <c r="B56" s="321" t="s">
        <v>237</v>
      </c>
      <c r="C56" s="344">
        <v>2018.0</v>
      </c>
      <c r="D56" s="342" t="s">
        <v>483</v>
      </c>
      <c r="E56" s="197" t="s">
        <v>235</v>
      </c>
      <c r="F56" s="85" t="s">
        <v>713</v>
      </c>
      <c r="G56" s="252" t="s">
        <v>716</v>
      </c>
      <c r="H56" s="325" t="s">
        <v>551</v>
      </c>
      <c r="I56" s="326">
        <v>9.9072103E7</v>
      </c>
    </row>
    <row r="57">
      <c r="A57" s="320">
        <v>53.0</v>
      </c>
      <c r="B57" s="321" t="s">
        <v>237</v>
      </c>
      <c r="C57" s="344">
        <v>2018.0</v>
      </c>
      <c r="D57" s="342" t="s">
        <v>487</v>
      </c>
      <c r="E57" s="197" t="s">
        <v>235</v>
      </c>
      <c r="F57" s="85" t="s">
        <v>718</v>
      </c>
      <c r="G57" s="252" t="s">
        <v>736</v>
      </c>
      <c r="H57" s="325" t="s">
        <v>551</v>
      </c>
      <c r="I57" s="326">
        <v>1.40440557E8</v>
      </c>
    </row>
    <row r="58">
      <c r="A58" s="320">
        <v>54.0</v>
      </c>
      <c r="B58" s="321" t="s">
        <v>237</v>
      </c>
      <c r="C58" s="344">
        <v>2018.0</v>
      </c>
      <c r="D58" s="342" t="s">
        <v>489</v>
      </c>
      <c r="E58" s="197" t="s">
        <v>235</v>
      </c>
      <c r="F58" s="85" t="s">
        <v>738</v>
      </c>
      <c r="G58" s="252" t="s">
        <v>742</v>
      </c>
      <c r="H58" s="325" t="s">
        <v>551</v>
      </c>
      <c r="I58" s="326">
        <v>1.30596603E8</v>
      </c>
    </row>
    <row r="59">
      <c r="A59" s="320">
        <v>55.0</v>
      </c>
      <c r="B59" s="321" t="s">
        <v>237</v>
      </c>
      <c r="C59" s="350">
        <v>2017.0</v>
      </c>
      <c r="D59" s="342" t="s">
        <v>495</v>
      </c>
      <c r="E59" s="197" t="s">
        <v>235</v>
      </c>
      <c r="F59" s="85" t="s">
        <v>746</v>
      </c>
      <c r="G59" s="331" t="s">
        <v>749</v>
      </c>
      <c r="H59" s="325" t="s">
        <v>551</v>
      </c>
      <c r="I59" s="326">
        <v>1.65292139E8</v>
      </c>
    </row>
    <row r="60">
      <c r="A60" s="314"/>
      <c r="B60" s="352" t="s">
        <v>750</v>
      </c>
      <c r="C60" s="353"/>
      <c r="D60" s="353"/>
      <c r="E60" s="353"/>
      <c r="F60" s="353"/>
      <c r="G60" s="353"/>
      <c r="H60" s="354"/>
      <c r="I60" s="355"/>
    </row>
    <row r="61">
      <c r="A61" s="340">
        <v>1.0</v>
      </c>
      <c r="B61" s="321" t="s">
        <v>103</v>
      </c>
      <c r="C61" s="356">
        <v>2020.0</v>
      </c>
      <c r="D61" s="358">
        <v>9.61582391036E11</v>
      </c>
      <c r="E61" s="80" t="s">
        <v>40</v>
      </c>
      <c r="F61" s="85" t="s">
        <v>125</v>
      </c>
      <c r="G61" s="252" t="s">
        <v>136</v>
      </c>
      <c r="H61" s="47" t="s">
        <v>63</v>
      </c>
      <c r="I61" s="360">
        <v>1.534715E7</v>
      </c>
    </row>
    <row r="62">
      <c r="A62" s="340">
        <v>2.0</v>
      </c>
      <c r="B62" s="339" t="s">
        <v>103</v>
      </c>
      <c r="C62" s="325">
        <v>2022.0</v>
      </c>
      <c r="D62" s="78">
        <v>9.61884301945E11</v>
      </c>
      <c r="E62" s="125" t="s">
        <v>40</v>
      </c>
      <c r="F62" s="44" t="s">
        <v>185</v>
      </c>
      <c r="G62" s="94" t="s">
        <v>198</v>
      </c>
      <c r="H62" s="47" t="s">
        <v>63</v>
      </c>
      <c r="I62" s="360">
        <v>1.03224E7</v>
      </c>
    </row>
    <row r="63">
      <c r="A63" s="340">
        <v>3.0</v>
      </c>
      <c r="B63" s="363" t="s">
        <v>765</v>
      </c>
      <c r="C63" s="334">
        <v>2022.0</v>
      </c>
      <c r="D63" s="365">
        <v>9.61884301614E11</v>
      </c>
      <c r="E63" s="80" t="s">
        <v>40</v>
      </c>
      <c r="F63" s="170" t="s">
        <v>267</v>
      </c>
      <c r="G63" s="186" t="s">
        <v>272</v>
      </c>
      <c r="H63" s="182" t="s">
        <v>63</v>
      </c>
      <c r="I63" s="366">
        <v>2160000.0</v>
      </c>
    </row>
    <row r="64">
      <c r="A64" s="340">
        <v>4.0</v>
      </c>
      <c r="B64" s="339" t="s">
        <v>311</v>
      </c>
      <c r="C64" s="325">
        <v>2024.0</v>
      </c>
      <c r="D64" s="78">
        <v>9.61582391717E11</v>
      </c>
      <c r="E64" s="125" t="s">
        <v>40</v>
      </c>
      <c r="F64" s="45" t="s">
        <v>315</v>
      </c>
      <c r="G64" s="94" t="s">
        <v>317</v>
      </c>
      <c r="H64" s="47" t="s">
        <v>63</v>
      </c>
      <c r="I64" s="360">
        <v>1.2003498E7</v>
      </c>
    </row>
    <row r="65">
      <c r="A65" s="340">
        <v>5.0</v>
      </c>
      <c r="B65" s="339" t="s">
        <v>311</v>
      </c>
      <c r="C65" s="325">
        <v>2024.0</v>
      </c>
      <c r="D65" s="78">
        <v>9.61582391718E11</v>
      </c>
      <c r="E65" s="125" t="s">
        <v>40</v>
      </c>
      <c r="F65" s="45" t="s">
        <v>318</v>
      </c>
      <c r="G65" s="94" t="s">
        <v>320</v>
      </c>
      <c r="H65" s="47" t="s">
        <v>63</v>
      </c>
      <c r="I65" s="360">
        <v>1080000.0</v>
      </c>
    </row>
    <row r="66">
      <c r="A66" s="340">
        <v>6.0</v>
      </c>
      <c r="B66" s="339" t="s">
        <v>29</v>
      </c>
      <c r="C66" s="325">
        <v>2024.0</v>
      </c>
      <c r="D66" s="78">
        <v>9.61582391716E11</v>
      </c>
      <c r="E66" s="125" t="s">
        <v>40</v>
      </c>
      <c r="F66" s="78" t="s">
        <v>321</v>
      </c>
      <c r="G66" s="94" t="s">
        <v>323</v>
      </c>
      <c r="H66" s="47" t="s">
        <v>63</v>
      </c>
      <c r="I66" s="360">
        <v>1080000.0</v>
      </c>
    </row>
    <row r="67">
      <c r="A67" s="340">
        <v>7.0</v>
      </c>
      <c r="B67" s="339" t="s">
        <v>29</v>
      </c>
      <c r="C67" s="325">
        <v>2024.0</v>
      </c>
      <c r="D67" s="78">
        <v>9.61582391661E11</v>
      </c>
      <c r="E67" s="125" t="s">
        <v>40</v>
      </c>
      <c r="F67" s="78" t="s">
        <v>303</v>
      </c>
      <c r="G67" s="94" t="s">
        <v>305</v>
      </c>
      <c r="H67" s="47" t="s">
        <v>63</v>
      </c>
      <c r="I67" s="360">
        <v>1.2003498E7</v>
      </c>
    </row>
    <row r="68">
      <c r="A68" s="340">
        <v>8.0</v>
      </c>
      <c r="B68" s="218" t="s">
        <v>359</v>
      </c>
      <c r="C68" s="325">
        <v>2013.0</v>
      </c>
      <c r="D68" s="78" t="s">
        <v>360</v>
      </c>
      <c r="E68" s="133" t="s">
        <v>369</v>
      </c>
      <c r="F68" s="78" t="s">
        <v>370</v>
      </c>
      <c r="G68" s="47" t="s">
        <v>372</v>
      </c>
      <c r="H68" s="47" t="s">
        <v>63</v>
      </c>
      <c r="I68" s="360">
        <v>2.03536765E8</v>
      </c>
    </row>
    <row r="69">
      <c r="A69" s="340">
        <v>9.0</v>
      </c>
      <c r="B69" s="237" t="s">
        <v>366</v>
      </c>
      <c r="C69" s="325">
        <v>2024.0</v>
      </c>
      <c r="D69" s="367" t="s">
        <v>368</v>
      </c>
      <c r="E69" s="133" t="s">
        <v>404</v>
      </c>
      <c r="F69" s="78" t="s">
        <v>405</v>
      </c>
      <c r="G69" s="94" t="s">
        <v>408</v>
      </c>
      <c r="H69" s="47" t="s">
        <v>63</v>
      </c>
      <c r="I69" s="360">
        <v>5.9574562E7</v>
      </c>
    </row>
    <row r="70">
      <c r="A70" s="340">
        <v>10.0</v>
      </c>
      <c r="B70" s="242" t="s">
        <v>90</v>
      </c>
      <c r="C70" s="47">
        <v>2024.0</v>
      </c>
      <c r="D70" s="368" t="s">
        <v>386</v>
      </c>
      <c r="E70" s="133" t="s">
        <v>97</v>
      </c>
      <c r="F70" s="369" t="s">
        <v>474</v>
      </c>
      <c r="G70" s="94" t="s">
        <v>476</v>
      </c>
      <c r="H70" s="47" t="s">
        <v>63</v>
      </c>
      <c r="I70" s="360">
        <v>4984500.0</v>
      </c>
    </row>
    <row r="71">
      <c r="A71" s="340">
        <v>11.0</v>
      </c>
      <c r="B71" s="242" t="s">
        <v>391</v>
      </c>
      <c r="C71" s="47">
        <v>2025.0</v>
      </c>
      <c r="D71" s="370" t="s">
        <v>392</v>
      </c>
      <c r="E71" s="133" t="s">
        <v>484</v>
      </c>
      <c r="F71" s="369" t="s">
        <v>485</v>
      </c>
      <c r="G71" s="94" t="s">
        <v>488</v>
      </c>
      <c r="H71" s="47" t="s">
        <v>63</v>
      </c>
      <c r="I71" s="360">
        <v>3950000.0</v>
      </c>
    </row>
    <row r="72">
      <c r="A72" s="340">
        <v>12.0</v>
      </c>
      <c r="B72" s="242" t="s">
        <v>393</v>
      </c>
      <c r="C72" s="47">
        <v>2025.0</v>
      </c>
      <c r="D72" s="370" t="s">
        <v>396</v>
      </c>
      <c r="E72" s="133" t="s">
        <v>491</v>
      </c>
      <c r="F72" s="369" t="s">
        <v>492</v>
      </c>
      <c r="G72" s="94" t="s">
        <v>494</v>
      </c>
      <c r="H72" s="47" t="s">
        <v>63</v>
      </c>
      <c r="I72" s="360">
        <v>1.9073E7</v>
      </c>
    </row>
    <row r="73">
      <c r="A73" s="340">
        <v>13.0</v>
      </c>
      <c r="B73" s="321" t="s">
        <v>159</v>
      </c>
      <c r="C73" s="371">
        <v>2020.0</v>
      </c>
      <c r="D73" s="78" t="s">
        <v>406</v>
      </c>
      <c r="E73" s="133" t="s">
        <v>105</v>
      </c>
      <c r="F73" s="372" t="s">
        <v>517</v>
      </c>
      <c r="G73" s="94" t="s">
        <v>782</v>
      </c>
      <c r="H73" s="47" t="s">
        <v>63</v>
      </c>
      <c r="I73" s="360">
        <v>1.493145E8</v>
      </c>
    </row>
    <row r="74">
      <c r="A74" s="340">
        <v>14.0</v>
      </c>
      <c r="B74" s="373" t="s">
        <v>150</v>
      </c>
      <c r="C74" s="374">
        <v>2024.0</v>
      </c>
      <c r="D74" s="375" t="s">
        <v>428</v>
      </c>
      <c r="E74" s="133" t="s">
        <v>219</v>
      </c>
      <c r="F74" s="376" t="s">
        <v>752</v>
      </c>
      <c r="G74" s="94" t="s">
        <v>784</v>
      </c>
      <c r="H74" s="47" t="s">
        <v>63</v>
      </c>
      <c r="I74" s="360">
        <v>2.2116E7</v>
      </c>
    </row>
    <row r="75">
      <c r="A75" s="340">
        <v>15.0</v>
      </c>
      <c r="B75" s="321" t="s">
        <v>414</v>
      </c>
      <c r="C75" s="325">
        <v>2022.0</v>
      </c>
      <c r="D75" s="78" t="s">
        <v>415</v>
      </c>
      <c r="E75" s="133" t="s">
        <v>155</v>
      </c>
      <c r="F75" s="372" t="s">
        <v>554</v>
      </c>
      <c r="G75" s="377" t="s">
        <v>788</v>
      </c>
      <c r="H75" s="47" t="s">
        <v>63</v>
      </c>
      <c r="I75" s="360">
        <v>1.5843E7</v>
      </c>
    </row>
    <row r="76">
      <c r="A76" s="340">
        <v>16.0</v>
      </c>
      <c r="B76" s="321" t="s">
        <v>150</v>
      </c>
      <c r="C76" s="47">
        <v>2022.0</v>
      </c>
      <c r="D76" s="86" t="s">
        <v>425</v>
      </c>
      <c r="E76" s="133" t="s">
        <v>155</v>
      </c>
      <c r="F76" s="369" t="s">
        <v>729</v>
      </c>
      <c r="G76" s="94" t="s">
        <v>161</v>
      </c>
      <c r="H76" s="47" t="s">
        <v>63</v>
      </c>
      <c r="I76" s="360">
        <v>2.0555E7</v>
      </c>
    </row>
    <row r="77">
      <c r="A77" s="340">
        <v>17.0</v>
      </c>
      <c r="B77" s="321" t="s">
        <v>150</v>
      </c>
      <c r="C77" s="47">
        <v>2022.0</v>
      </c>
      <c r="D77" s="378" t="s">
        <v>222</v>
      </c>
      <c r="E77" s="133" t="s">
        <v>155</v>
      </c>
      <c r="F77" s="369" t="s">
        <v>791</v>
      </c>
      <c r="G77" s="94"/>
      <c r="H77" s="47" t="s">
        <v>63</v>
      </c>
      <c r="I77" s="360">
        <v>1.8428E7</v>
      </c>
    </row>
    <row r="78">
      <c r="A78" s="340">
        <v>18.0</v>
      </c>
      <c r="B78" s="321" t="s">
        <v>150</v>
      </c>
      <c r="C78" s="47">
        <v>2022.0</v>
      </c>
      <c r="D78" s="86" t="s">
        <v>426</v>
      </c>
      <c r="E78" s="133" t="s">
        <v>155</v>
      </c>
      <c r="F78" s="369" t="s">
        <v>740</v>
      </c>
      <c r="G78" s="94" t="s">
        <v>792</v>
      </c>
      <c r="H78" s="47" t="s">
        <v>63</v>
      </c>
      <c r="I78" s="360">
        <v>1.41325E7</v>
      </c>
    </row>
    <row r="79">
      <c r="A79" s="340">
        <v>19.0</v>
      </c>
      <c r="B79" s="321" t="s">
        <v>150</v>
      </c>
      <c r="C79" s="47">
        <v>2024.0</v>
      </c>
      <c r="D79" s="86" t="s">
        <v>431</v>
      </c>
      <c r="E79" s="133" t="s">
        <v>155</v>
      </c>
      <c r="F79" s="369" t="s">
        <v>768</v>
      </c>
      <c r="G79" s="94" t="s">
        <v>793</v>
      </c>
      <c r="H79" s="47" t="s">
        <v>63</v>
      </c>
      <c r="I79" s="360">
        <v>265000.0</v>
      </c>
    </row>
    <row r="80">
      <c r="A80" s="340">
        <v>20.0</v>
      </c>
      <c r="B80" s="321" t="s">
        <v>150</v>
      </c>
      <c r="C80" s="47">
        <v>2024.0</v>
      </c>
      <c r="D80" s="86" t="s">
        <v>432</v>
      </c>
      <c r="E80" s="133" t="s">
        <v>155</v>
      </c>
      <c r="F80" s="369" t="s">
        <v>774</v>
      </c>
      <c r="G80" s="94" t="s">
        <v>794</v>
      </c>
      <c r="H80" s="47" t="s">
        <v>63</v>
      </c>
      <c r="I80" s="360">
        <v>1.4449E7</v>
      </c>
    </row>
    <row r="81">
      <c r="A81" s="340">
        <v>21.0</v>
      </c>
      <c r="B81" s="321" t="s">
        <v>150</v>
      </c>
      <c r="C81" s="47">
        <v>2025.0</v>
      </c>
      <c r="D81" s="86" t="s">
        <v>436</v>
      </c>
      <c r="E81" s="133" t="s">
        <v>155</v>
      </c>
      <c r="F81" s="369" t="s">
        <v>795</v>
      </c>
      <c r="G81" s="47" t="s">
        <v>797</v>
      </c>
      <c r="H81" s="47" t="s">
        <v>63</v>
      </c>
      <c r="I81" s="360">
        <v>5820000.0</v>
      </c>
    </row>
    <row r="82">
      <c r="A82" s="340">
        <v>22.0</v>
      </c>
      <c r="B82" s="373" t="s">
        <v>221</v>
      </c>
      <c r="C82" s="333">
        <v>2022.0</v>
      </c>
      <c r="D82" s="378" t="s">
        <v>420</v>
      </c>
      <c r="E82" s="133" t="s">
        <v>155</v>
      </c>
      <c r="F82" s="369" t="s">
        <v>691</v>
      </c>
      <c r="G82" s="333" t="s">
        <v>799</v>
      </c>
      <c r="H82" s="47" t="s">
        <v>63</v>
      </c>
      <c r="I82" s="360">
        <v>8170500.0</v>
      </c>
    </row>
    <row r="83">
      <c r="A83" s="340">
        <v>23.0</v>
      </c>
      <c r="B83" s="385" t="s">
        <v>451</v>
      </c>
      <c r="C83" s="340">
        <v>2025.0</v>
      </c>
      <c r="D83" s="78" t="s">
        <v>452</v>
      </c>
      <c r="E83" s="325" t="s">
        <v>800</v>
      </c>
      <c r="F83" s="386" t="s">
        <v>801</v>
      </c>
      <c r="G83" s="94" t="s">
        <v>802</v>
      </c>
      <c r="H83" s="325" t="s">
        <v>551</v>
      </c>
      <c r="I83" s="326">
        <v>4.17525E7</v>
      </c>
    </row>
    <row r="84">
      <c r="A84" s="340">
        <v>24.0</v>
      </c>
      <c r="B84" s="388" t="s">
        <v>468</v>
      </c>
      <c r="C84" s="340">
        <v>2023.0</v>
      </c>
      <c r="D84" s="369" t="s">
        <v>469</v>
      </c>
      <c r="E84" s="325" t="s">
        <v>804</v>
      </c>
      <c r="F84" s="369" t="s">
        <v>805</v>
      </c>
      <c r="G84" s="94" t="s">
        <v>806</v>
      </c>
      <c r="H84" s="325" t="s">
        <v>551</v>
      </c>
      <c r="I84" s="326">
        <v>2.26583E7</v>
      </c>
    </row>
    <row r="85">
      <c r="A85" s="340">
        <v>25.0</v>
      </c>
      <c r="B85" s="389" t="s">
        <v>807</v>
      </c>
      <c r="C85" s="334">
        <v>2019.0</v>
      </c>
      <c r="D85" s="336" t="s">
        <v>808</v>
      </c>
      <c r="E85" s="334" t="s">
        <v>809</v>
      </c>
      <c r="F85" s="336" t="s">
        <v>810</v>
      </c>
      <c r="G85" s="186" t="s">
        <v>811</v>
      </c>
      <c r="H85" s="185" t="s">
        <v>63</v>
      </c>
      <c r="I85" s="391">
        <v>2.281699E8</v>
      </c>
    </row>
    <row r="86">
      <c r="A86" s="340">
        <v>26.0</v>
      </c>
      <c r="B86" s="389" t="s">
        <v>815</v>
      </c>
      <c r="C86" s="334">
        <v>2024.0</v>
      </c>
      <c r="D86" s="336" t="s">
        <v>817</v>
      </c>
      <c r="E86" s="334" t="s">
        <v>818</v>
      </c>
      <c r="F86" s="336" t="s">
        <v>819</v>
      </c>
      <c r="G86" s="186" t="s">
        <v>820</v>
      </c>
      <c r="H86" s="185" t="s">
        <v>63</v>
      </c>
      <c r="I86" s="391">
        <v>6.04853E7</v>
      </c>
    </row>
    <row r="87">
      <c r="A87" s="340">
        <v>27.0</v>
      </c>
      <c r="B87" s="363" t="s">
        <v>821</v>
      </c>
      <c r="C87" s="392">
        <v>2019.0</v>
      </c>
      <c r="D87" s="393" t="s">
        <v>822</v>
      </c>
      <c r="E87" s="334" t="s">
        <v>823</v>
      </c>
      <c r="F87" s="336" t="s">
        <v>824</v>
      </c>
      <c r="G87" s="186" t="s">
        <v>826</v>
      </c>
      <c r="H87" s="185" t="s">
        <v>63</v>
      </c>
      <c r="I87" s="391">
        <v>2.2634E7</v>
      </c>
    </row>
    <row r="88">
      <c r="A88" s="340">
        <v>28.0</v>
      </c>
      <c r="B88" s="394" t="s">
        <v>827</v>
      </c>
      <c r="C88" s="396">
        <v>2022.0</v>
      </c>
      <c r="D88" s="397" t="s">
        <v>828</v>
      </c>
      <c r="E88" s="399" t="s">
        <v>829</v>
      </c>
      <c r="F88" s="372" t="s">
        <v>830</v>
      </c>
      <c r="G88" s="171" t="s">
        <v>831</v>
      </c>
      <c r="H88" s="182" t="s">
        <v>63</v>
      </c>
      <c r="I88" s="366">
        <v>6.62685E7</v>
      </c>
    </row>
    <row r="89">
      <c r="A89" s="340">
        <v>29.0</v>
      </c>
      <c r="B89" s="400" t="s">
        <v>832</v>
      </c>
      <c r="C89" s="402">
        <v>2024.0</v>
      </c>
      <c r="D89" s="404" t="s">
        <v>834</v>
      </c>
      <c r="E89" s="406" t="s">
        <v>837</v>
      </c>
      <c r="F89" s="406" t="s">
        <v>840</v>
      </c>
      <c r="G89" s="406" t="s">
        <v>841</v>
      </c>
      <c r="H89" s="406" t="s">
        <v>63</v>
      </c>
      <c r="I89" s="407">
        <v>5.5000845E7</v>
      </c>
    </row>
    <row r="90">
      <c r="A90" s="408"/>
      <c r="B90" s="409" t="s">
        <v>842</v>
      </c>
      <c r="C90" s="410" t="s">
        <v>843</v>
      </c>
      <c r="D90" s="411" t="s">
        <v>845</v>
      </c>
      <c r="E90" s="410" t="s">
        <v>846</v>
      </c>
      <c r="F90" s="410" t="s">
        <v>847</v>
      </c>
      <c r="G90" s="413"/>
      <c r="H90" s="414" t="s">
        <v>849</v>
      </c>
      <c r="I90" s="415"/>
    </row>
    <row r="91">
      <c r="A91" s="340">
        <v>1.0</v>
      </c>
      <c r="B91" s="330" t="s">
        <v>850</v>
      </c>
      <c r="C91" s="331">
        <v>2024.0</v>
      </c>
      <c r="D91" s="417" t="s">
        <v>852</v>
      </c>
      <c r="E91" s="419" t="s">
        <v>854</v>
      </c>
      <c r="F91" s="331" t="s">
        <v>855</v>
      </c>
      <c r="G91" s="331"/>
      <c r="H91" s="145" t="s">
        <v>63</v>
      </c>
      <c r="I91" s="338">
        <v>1905000.0</v>
      </c>
    </row>
    <row r="92">
      <c r="A92" s="340">
        <v>2.0</v>
      </c>
      <c r="B92" s="330" t="s">
        <v>850</v>
      </c>
      <c r="C92" s="331">
        <v>2024.0</v>
      </c>
      <c r="D92" s="417" t="s">
        <v>858</v>
      </c>
      <c r="E92" s="419" t="s">
        <v>859</v>
      </c>
      <c r="F92" s="331" t="s">
        <v>860</v>
      </c>
      <c r="G92" s="331"/>
      <c r="H92" s="145" t="s">
        <v>63</v>
      </c>
      <c r="I92" s="338">
        <v>2.2623E7</v>
      </c>
    </row>
    <row r="93">
      <c r="A93" s="340">
        <v>3.0</v>
      </c>
      <c r="B93" s="420" t="s">
        <v>850</v>
      </c>
      <c r="C93" s="419">
        <v>2025.0</v>
      </c>
      <c r="D93" s="417" t="s">
        <v>862</v>
      </c>
      <c r="E93" s="419" t="s">
        <v>863</v>
      </c>
      <c r="F93" s="419" t="s">
        <v>864</v>
      </c>
      <c r="G93" s="419"/>
      <c r="H93" s="145" t="s">
        <v>63</v>
      </c>
      <c r="I93" s="338">
        <v>300000.0</v>
      </c>
    </row>
    <row r="94">
      <c r="A94" s="340">
        <v>4.0</v>
      </c>
      <c r="B94" s="420" t="s">
        <v>850</v>
      </c>
      <c r="C94" s="419">
        <v>2025.0</v>
      </c>
      <c r="D94" s="417" t="s">
        <v>865</v>
      </c>
      <c r="E94" s="419" t="s">
        <v>866</v>
      </c>
      <c r="F94" s="419" t="s">
        <v>867</v>
      </c>
      <c r="G94" s="419"/>
      <c r="H94" s="145" t="s">
        <v>63</v>
      </c>
      <c r="I94" s="338">
        <v>2340000.0</v>
      </c>
    </row>
    <row r="95">
      <c r="A95" s="340">
        <v>5.0</v>
      </c>
      <c r="B95" s="420" t="s">
        <v>868</v>
      </c>
      <c r="C95" s="419">
        <v>2024.0</v>
      </c>
      <c r="D95" s="421" t="s">
        <v>869</v>
      </c>
      <c r="E95" s="419" t="s">
        <v>871</v>
      </c>
      <c r="F95" s="423" t="s">
        <v>872</v>
      </c>
      <c r="G95" s="423"/>
      <c r="H95" s="145" t="s">
        <v>63</v>
      </c>
      <c r="I95" s="338">
        <v>1800000.0</v>
      </c>
    </row>
    <row r="96">
      <c r="A96" s="340">
        <v>6.0</v>
      </c>
      <c r="B96" s="425" t="s">
        <v>868</v>
      </c>
      <c r="C96" s="426">
        <v>2022.0</v>
      </c>
      <c r="D96" s="369" t="s">
        <v>874</v>
      </c>
      <c r="E96" s="426" t="s">
        <v>875</v>
      </c>
      <c r="F96" s="427"/>
      <c r="G96" s="427"/>
      <c r="H96" s="47" t="s">
        <v>63</v>
      </c>
      <c r="I96" s="360">
        <v>3195000.0</v>
      </c>
    </row>
    <row r="97">
      <c r="A97" s="340">
        <v>7.0</v>
      </c>
      <c r="B97" s="425" t="s">
        <v>868</v>
      </c>
      <c r="C97" s="426">
        <v>2022.0</v>
      </c>
      <c r="D97" s="369" t="s">
        <v>876</v>
      </c>
      <c r="E97" s="426" t="s">
        <v>877</v>
      </c>
      <c r="F97" s="427"/>
      <c r="G97" s="427"/>
      <c r="H97" s="47" t="s">
        <v>63</v>
      </c>
      <c r="I97" s="360">
        <v>1130000.0</v>
      </c>
    </row>
    <row r="98">
      <c r="A98" s="340">
        <v>8.0</v>
      </c>
      <c r="B98" s="425" t="s">
        <v>868</v>
      </c>
      <c r="C98" s="426">
        <v>2022.0</v>
      </c>
      <c r="D98" s="369" t="s">
        <v>879</v>
      </c>
      <c r="E98" s="426" t="s">
        <v>881</v>
      </c>
      <c r="F98" s="427"/>
      <c r="G98" s="427"/>
      <c r="H98" s="47" t="s">
        <v>63</v>
      </c>
      <c r="I98" s="360">
        <v>1835000.0</v>
      </c>
    </row>
    <row r="99">
      <c r="A99" s="340">
        <v>9.0</v>
      </c>
      <c r="B99" s="425" t="s">
        <v>868</v>
      </c>
      <c r="C99" s="426">
        <v>2022.0</v>
      </c>
      <c r="D99" s="369" t="s">
        <v>883</v>
      </c>
      <c r="E99" s="426" t="s">
        <v>884</v>
      </c>
      <c r="F99" s="427"/>
      <c r="G99" s="427"/>
      <c r="H99" s="47" t="s">
        <v>63</v>
      </c>
      <c r="I99" s="360">
        <v>5515000.0</v>
      </c>
    </row>
    <row r="100">
      <c r="A100" s="340">
        <v>10.0</v>
      </c>
      <c r="B100" s="425" t="s">
        <v>868</v>
      </c>
      <c r="C100" s="426">
        <v>2022.0</v>
      </c>
      <c r="D100" s="421" t="s">
        <v>885</v>
      </c>
      <c r="E100" s="419" t="s">
        <v>886</v>
      </c>
      <c r="F100" s="423"/>
      <c r="G100" s="423"/>
      <c r="H100" s="145" t="s">
        <v>63</v>
      </c>
      <c r="I100" s="338">
        <v>1475000.0</v>
      </c>
    </row>
    <row r="101">
      <c r="A101" s="340">
        <v>11.0</v>
      </c>
      <c r="B101" s="428" t="s">
        <v>887</v>
      </c>
      <c r="C101" s="429">
        <v>2022.0</v>
      </c>
      <c r="D101" s="430" t="s">
        <v>890</v>
      </c>
      <c r="E101" s="431" t="s">
        <v>892</v>
      </c>
      <c r="F101" s="431"/>
      <c r="G101" s="432"/>
      <c r="H101" s="145" t="s">
        <v>63</v>
      </c>
      <c r="I101" s="338">
        <v>2250000.0</v>
      </c>
    </row>
    <row r="102">
      <c r="A102" s="340">
        <v>12.0</v>
      </c>
      <c r="B102" s="420" t="s">
        <v>868</v>
      </c>
      <c r="C102" s="331">
        <v>2022.0</v>
      </c>
      <c r="D102" s="433" t="s">
        <v>894</v>
      </c>
      <c r="E102" s="48" t="s">
        <v>895</v>
      </c>
      <c r="F102" s="37"/>
      <c r="G102" s="37"/>
      <c r="H102" s="145" t="s">
        <v>63</v>
      </c>
      <c r="I102" s="434">
        <v>1.192E7</v>
      </c>
    </row>
    <row r="103">
      <c r="A103" s="340">
        <v>13.0</v>
      </c>
      <c r="B103" s="420" t="s">
        <v>868</v>
      </c>
      <c r="C103" s="331">
        <v>2022.0</v>
      </c>
      <c r="D103" s="433" t="s">
        <v>897</v>
      </c>
      <c r="E103" s="48" t="s">
        <v>898</v>
      </c>
      <c r="F103" s="37"/>
      <c r="G103" s="37"/>
      <c r="H103" s="145" t="s">
        <v>63</v>
      </c>
      <c r="I103" s="434">
        <v>5800000.0</v>
      </c>
    </row>
    <row r="104">
      <c r="A104" s="1"/>
      <c r="D104" s="307"/>
      <c r="I104" s="308"/>
    </row>
    <row r="105">
      <c r="A105" s="1"/>
      <c r="D105" s="307"/>
      <c r="I105" s="308"/>
    </row>
    <row r="106">
      <c r="A106" s="1"/>
      <c r="D106" s="307"/>
      <c r="I106" s="308"/>
    </row>
    <row r="107">
      <c r="A107" s="1"/>
      <c r="D107" s="307"/>
      <c r="I107" s="308"/>
    </row>
    <row r="108">
      <c r="A108" s="1"/>
      <c r="D108" s="307"/>
      <c r="I108" s="308"/>
    </row>
    <row r="109">
      <c r="A109" s="1"/>
      <c r="D109" s="307"/>
      <c r="I109" s="308"/>
    </row>
    <row r="110">
      <c r="A110" s="1"/>
      <c r="D110" s="307"/>
      <c r="I110" s="308"/>
    </row>
    <row r="111">
      <c r="A111" s="1"/>
      <c r="D111" s="307"/>
      <c r="I111" s="308"/>
    </row>
    <row r="112">
      <c r="A112" s="1"/>
      <c r="D112" s="307"/>
      <c r="I112" s="308"/>
    </row>
    <row r="113">
      <c r="A113" s="1"/>
      <c r="D113" s="307"/>
      <c r="I113" s="308"/>
    </row>
    <row r="114">
      <c r="A114" s="1"/>
      <c r="D114" s="307"/>
      <c r="I114" s="308"/>
    </row>
    <row r="115">
      <c r="A115" s="1"/>
      <c r="D115" s="307"/>
      <c r="I115" s="308"/>
    </row>
    <row r="116">
      <c r="A116" s="1"/>
      <c r="D116" s="307"/>
      <c r="I116" s="308"/>
    </row>
    <row r="117">
      <c r="A117" s="1"/>
      <c r="D117" s="307"/>
      <c r="I117" s="308"/>
    </row>
    <row r="118">
      <c r="A118" s="1"/>
      <c r="D118" s="307"/>
      <c r="I118" s="308"/>
    </row>
    <row r="119">
      <c r="A119" s="1"/>
      <c r="D119" s="307"/>
      <c r="I119" s="308"/>
    </row>
    <row r="120">
      <c r="A120" s="1"/>
      <c r="D120" s="307"/>
      <c r="I120" s="308"/>
    </row>
    <row r="121">
      <c r="A121" s="1"/>
      <c r="D121" s="307"/>
      <c r="I121" s="308"/>
    </row>
    <row r="122">
      <c r="A122" s="1"/>
      <c r="D122" s="307"/>
      <c r="I122" s="308"/>
    </row>
    <row r="123">
      <c r="A123" s="1"/>
      <c r="D123" s="307"/>
      <c r="I123" s="308"/>
    </row>
    <row r="124">
      <c r="A124" s="1"/>
      <c r="D124" s="307"/>
      <c r="I124" s="308"/>
    </row>
    <row r="125">
      <c r="A125" s="1"/>
      <c r="D125" s="307"/>
      <c r="I125" s="308"/>
    </row>
    <row r="126">
      <c r="A126" s="1"/>
      <c r="D126" s="307"/>
      <c r="I126" s="308"/>
    </row>
    <row r="127">
      <c r="A127" s="1"/>
      <c r="D127" s="307"/>
      <c r="I127" s="308"/>
    </row>
    <row r="128">
      <c r="A128" s="1"/>
      <c r="D128" s="307"/>
      <c r="I128" s="308"/>
    </row>
    <row r="129">
      <c r="A129" s="1"/>
      <c r="D129" s="307"/>
      <c r="I129" s="308"/>
    </row>
    <row r="130">
      <c r="A130" s="1"/>
      <c r="D130" s="307"/>
      <c r="I130" s="308"/>
    </row>
    <row r="131">
      <c r="A131" s="1"/>
      <c r="D131" s="307"/>
      <c r="I131" s="308"/>
    </row>
    <row r="132">
      <c r="A132" s="1"/>
      <c r="D132" s="307"/>
      <c r="I132" s="308"/>
    </row>
    <row r="133">
      <c r="A133" s="1"/>
      <c r="D133" s="307"/>
      <c r="I133" s="308"/>
    </row>
    <row r="134">
      <c r="A134" s="1"/>
      <c r="D134" s="307"/>
      <c r="I134" s="308"/>
    </row>
    <row r="135">
      <c r="A135" s="1"/>
      <c r="D135" s="307"/>
      <c r="I135" s="308"/>
    </row>
    <row r="136">
      <c r="A136" s="1"/>
      <c r="D136" s="307"/>
      <c r="I136" s="308"/>
    </row>
    <row r="137">
      <c r="A137" s="1"/>
      <c r="D137" s="307"/>
      <c r="I137" s="308"/>
    </row>
    <row r="138">
      <c r="A138" s="1"/>
      <c r="D138" s="307"/>
      <c r="I138" s="308"/>
    </row>
    <row r="139">
      <c r="A139" s="1"/>
      <c r="D139" s="307"/>
      <c r="I139" s="308"/>
    </row>
    <row r="140">
      <c r="A140" s="1"/>
      <c r="D140" s="307"/>
      <c r="I140" s="308"/>
    </row>
    <row r="141">
      <c r="A141" s="1"/>
      <c r="D141" s="307"/>
      <c r="I141" s="308"/>
    </row>
    <row r="142">
      <c r="A142" s="1"/>
      <c r="D142" s="307"/>
      <c r="I142" s="308"/>
    </row>
    <row r="143">
      <c r="A143" s="1"/>
      <c r="D143" s="307"/>
      <c r="I143" s="308"/>
    </row>
    <row r="144">
      <c r="A144" s="1"/>
      <c r="D144" s="307"/>
      <c r="I144" s="308"/>
    </row>
    <row r="145">
      <c r="A145" s="1"/>
      <c r="D145" s="307"/>
      <c r="I145" s="308"/>
    </row>
    <row r="146">
      <c r="A146" s="1"/>
      <c r="D146" s="307"/>
      <c r="I146" s="308"/>
    </row>
    <row r="147">
      <c r="A147" s="1"/>
      <c r="D147" s="307"/>
      <c r="I147" s="308"/>
    </row>
    <row r="148">
      <c r="A148" s="1"/>
      <c r="D148" s="307"/>
      <c r="I148" s="308"/>
    </row>
    <row r="149">
      <c r="A149" s="1"/>
      <c r="D149" s="307"/>
      <c r="I149" s="308"/>
    </row>
    <row r="150">
      <c r="A150" s="1"/>
      <c r="D150" s="307"/>
      <c r="I150" s="308"/>
    </row>
    <row r="151">
      <c r="A151" s="1"/>
      <c r="D151" s="307"/>
      <c r="I151" s="308"/>
    </row>
    <row r="152">
      <c r="A152" s="1"/>
      <c r="D152" s="307"/>
      <c r="I152" s="308"/>
    </row>
    <row r="153">
      <c r="A153" s="1"/>
      <c r="D153" s="307"/>
      <c r="I153" s="308"/>
    </row>
    <row r="154">
      <c r="A154" s="1"/>
      <c r="D154" s="307"/>
      <c r="I154" s="308"/>
    </row>
    <row r="155">
      <c r="A155" s="1"/>
      <c r="D155" s="307"/>
      <c r="I155" s="308"/>
    </row>
    <row r="156">
      <c r="A156" s="1"/>
      <c r="D156" s="307"/>
      <c r="I156" s="308"/>
    </row>
    <row r="157">
      <c r="A157" s="1"/>
      <c r="D157" s="307"/>
      <c r="I157" s="308"/>
    </row>
    <row r="158">
      <c r="A158" s="1"/>
      <c r="D158" s="307"/>
      <c r="I158" s="308"/>
    </row>
    <row r="159">
      <c r="A159" s="1"/>
      <c r="D159" s="307"/>
      <c r="I159" s="308"/>
    </row>
    <row r="160">
      <c r="A160" s="1"/>
      <c r="D160" s="307"/>
      <c r="I160" s="308"/>
    </row>
    <row r="161">
      <c r="A161" s="1"/>
      <c r="D161" s="307"/>
      <c r="I161" s="308"/>
    </row>
    <row r="162">
      <c r="A162" s="1"/>
      <c r="D162" s="307"/>
      <c r="I162" s="308"/>
    </row>
    <row r="163">
      <c r="A163" s="1"/>
      <c r="D163" s="307"/>
      <c r="I163" s="308"/>
    </row>
    <row r="164">
      <c r="A164" s="1"/>
      <c r="D164" s="307"/>
      <c r="I164" s="308"/>
    </row>
    <row r="165">
      <c r="A165" s="1"/>
      <c r="D165" s="307"/>
      <c r="I165" s="308"/>
    </row>
    <row r="166">
      <c r="A166" s="1"/>
      <c r="D166" s="307"/>
      <c r="I166" s="308"/>
    </row>
    <row r="167">
      <c r="A167" s="1"/>
      <c r="D167" s="307"/>
      <c r="I167" s="308"/>
    </row>
    <row r="168">
      <c r="A168" s="1"/>
      <c r="D168" s="307"/>
      <c r="I168" s="308"/>
    </row>
    <row r="169">
      <c r="A169" s="1"/>
      <c r="D169" s="307"/>
      <c r="I169" s="308"/>
    </row>
    <row r="170">
      <c r="A170" s="1"/>
      <c r="D170" s="307"/>
      <c r="I170" s="308"/>
    </row>
    <row r="171">
      <c r="A171" s="1"/>
      <c r="D171" s="307"/>
      <c r="I171" s="308"/>
    </row>
    <row r="172">
      <c r="A172" s="1"/>
      <c r="D172" s="307"/>
      <c r="I172" s="308"/>
    </row>
    <row r="173">
      <c r="A173" s="1"/>
      <c r="D173" s="307"/>
      <c r="I173" s="308"/>
    </row>
    <row r="174">
      <c r="A174" s="1"/>
      <c r="D174" s="307"/>
      <c r="I174" s="308"/>
    </row>
    <row r="175">
      <c r="A175" s="1"/>
      <c r="D175" s="307"/>
      <c r="I175" s="308"/>
    </row>
    <row r="176">
      <c r="A176" s="1"/>
      <c r="D176" s="307"/>
      <c r="I176" s="308"/>
    </row>
    <row r="177">
      <c r="A177" s="1"/>
      <c r="D177" s="307"/>
      <c r="I177" s="308"/>
    </row>
    <row r="178">
      <c r="A178" s="1"/>
      <c r="D178" s="307"/>
      <c r="I178" s="308"/>
    </row>
    <row r="179">
      <c r="A179" s="1"/>
      <c r="D179" s="307"/>
      <c r="I179" s="308"/>
    </row>
    <row r="180">
      <c r="A180" s="1"/>
      <c r="D180" s="307"/>
      <c r="I180" s="308"/>
    </row>
    <row r="181">
      <c r="A181" s="1"/>
      <c r="D181" s="307"/>
      <c r="I181" s="308"/>
    </row>
    <row r="182">
      <c r="A182" s="1"/>
      <c r="D182" s="307"/>
      <c r="I182" s="308"/>
    </row>
    <row r="183">
      <c r="A183" s="1"/>
      <c r="D183" s="307"/>
      <c r="I183" s="308"/>
    </row>
    <row r="184">
      <c r="A184" s="1"/>
      <c r="D184" s="307"/>
      <c r="I184" s="308"/>
    </row>
    <row r="185">
      <c r="A185" s="1"/>
      <c r="D185" s="307"/>
      <c r="I185" s="308"/>
    </row>
    <row r="186">
      <c r="A186" s="1"/>
      <c r="D186" s="307"/>
      <c r="I186" s="308"/>
    </row>
    <row r="187">
      <c r="A187" s="1"/>
      <c r="D187" s="307"/>
      <c r="I187" s="308"/>
    </row>
    <row r="188">
      <c r="A188" s="1"/>
      <c r="D188" s="307"/>
      <c r="I188" s="308"/>
    </row>
    <row r="189">
      <c r="A189" s="1"/>
      <c r="D189" s="307"/>
      <c r="I189" s="308"/>
    </row>
    <row r="190">
      <c r="A190" s="1"/>
      <c r="D190" s="307"/>
      <c r="I190" s="308"/>
    </row>
    <row r="191">
      <c r="A191" s="1"/>
      <c r="D191" s="307"/>
      <c r="I191" s="308"/>
    </row>
    <row r="192">
      <c r="A192" s="1"/>
      <c r="D192" s="307"/>
      <c r="I192" s="308"/>
    </row>
    <row r="193">
      <c r="A193" s="1"/>
      <c r="D193" s="307"/>
      <c r="I193" s="308"/>
    </row>
    <row r="194">
      <c r="A194" s="1"/>
      <c r="D194" s="307"/>
      <c r="I194" s="308"/>
    </row>
    <row r="195">
      <c r="A195" s="1"/>
      <c r="D195" s="307"/>
      <c r="I195" s="308"/>
    </row>
    <row r="196">
      <c r="A196" s="1"/>
      <c r="D196" s="307"/>
      <c r="I196" s="308"/>
    </row>
    <row r="197">
      <c r="A197" s="1"/>
      <c r="D197" s="307"/>
      <c r="I197" s="308"/>
    </row>
    <row r="198">
      <c r="A198" s="1"/>
      <c r="D198" s="307"/>
      <c r="I198" s="308"/>
    </row>
    <row r="199">
      <c r="A199" s="1"/>
      <c r="D199" s="307"/>
      <c r="I199" s="308"/>
    </row>
    <row r="200">
      <c r="A200" s="1"/>
      <c r="D200" s="307"/>
      <c r="I200" s="308"/>
    </row>
    <row r="201">
      <c r="A201" s="1"/>
      <c r="D201" s="307"/>
      <c r="I201" s="308"/>
    </row>
    <row r="202">
      <c r="A202" s="1"/>
      <c r="D202" s="307"/>
      <c r="I202" s="308"/>
    </row>
    <row r="203">
      <c r="A203" s="1"/>
      <c r="D203" s="307"/>
      <c r="I203" s="308"/>
    </row>
    <row r="204">
      <c r="A204" s="1"/>
      <c r="D204" s="307"/>
      <c r="I204" s="308"/>
    </row>
    <row r="205">
      <c r="A205" s="1"/>
      <c r="D205" s="307"/>
      <c r="I205" s="308"/>
    </row>
    <row r="206">
      <c r="A206" s="1"/>
      <c r="D206" s="307"/>
      <c r="I206" s="308"/>
    </row>
    <row r="207">
      <c r="A207" s="1"/>
      <c r="D207" s="307"/>
      <c r="I207" s="308"/>
    </row>
    <row r="208">
      <c r="A208" s="1"/>
      <c r="D208" s="307"/>
      <c r="I208" s="308"/>
    </row>
    <row r="209">
      <c r="A209" s="1"/>
      <c r="D209" s="307"/>
      <c r="I209" s="308"/>
    </row>
    <row r="210">
      <c r="A210" s="1"/>
      <c r="D210" s="307"/>
      <c r="I210" s="308"/>
    </row>
    <row r="211">
      <c r="A211" s="1"/>
      <c r="D211" s="307"/>
      <c r="I211" s="308"/>
    </row>
    <row r="212">
      <c r="A212" s="1"/>
      <c r="D212" s="307"/>
      <c r="I212" s="308"/>
    </row>
    <row r="213">
      <c r="A213" s="1"/>
      <c r="D213" s="307"/>
      <c r="I213" s="308"/>
    </row>
    <row r="214">
      <c r="A214" s="1"/>
      <c r="D214" s="307"/>
      <c r="I214" s="308"/>
    </row>
    <row r="215">
      <c r="A215" s="1"/>
      <c r="D215" s="307"/>
      <c r="I215" s="308"/>
    </row>
    <row r="216">
      <c r="A216" s="1"/>
      <c r="D216" s="307"/>
      <c r="I216" s="308"/>
    </row>
    <row r="217">
      <c r="A217" s="1"/>
      <c r="D217" s="307"/>
      <c r="I217" s="308"/>
    </row>
    <row r="218">
      <c r="A218" s="1"/>
      <c r="D218" s="307"/>
      <c r="I218" s="308"/>
    </row>
    <row r="219">
      <c r="A219" s="1"/>
      <c r="D219" s="307"/>
      <c r="I219" s="308"/>
    </row>
    <row r="220">
      <c r="A220" s="1"/>
      <c r="D220" s="307"/>
      <c r="I220" s="308"/>
    </row>
    <row r="221">
      <c r="A221" s="1"/>
      <c r="D221" s="307"/>
      <c r="I221" s="308"/>
    </row>
    <row r="222">
      <c r="A222" s="1"/>
      <c r="D222" s="307"/>
      <c r="I222" s="308"/>
    </row>
    <row r="223">
      <c r="A223" s="1"/>
      <c r="D223" s="307"/>
      <c r="I223" s="308"/>
    </row>
    <row r="224">
      <c r="A224" s="1"/>
      <c r="D224" s="307"/>
      <c r="I224" s="308"/>
    </row>
    <row r="225">
      <c r="A225" s="1"/>
      <c r="D225" s="307"/>
      <c r="I225" s="308"/>
    </row>
    <row r="226">
      <c r="A226" s="1"/>
      <c r="D226" s="307"/>
      <c r="I226" s="308"/>
    </row>
    <row r="227">
      <c r="A227" s="1"/>
      <c r="D227" s="307"/>
      <c r="I227" s="308"/>
    </row>
    <row r="228">
      <c r="A228" s="1"/>
      <c r="D228" s="307"/>
      <c r="I228" s="308"/>
    </row>
    <row r="229">
      <c r="A229" s="1"/>
      <c r="D229" s="307"/>
      <c r="I229" s="308"/>
    </row>
    <row r="230">
      <c r="A230" s="1"/>
      <c r="D230" s="307"/>
      <c r="I230" s="308"/>
    </row>
    <row r="231">
      <c r="A231" s="1"/>
      <c r="D231" s="307"/>
      <c r="I231" s="308"/>
    </row>
    <row r="232">
      <c r="A232" s="1"/>
      <c r="D232" s="307"/>
      <c r="I232" s="308"/>
    </row>
    <row r="233">
      <c r="A233" s="1"/>
      <c r="D233" s="307"/>
      <c r="I233" s="308"/>
    </row>
    <row r="234">
      <c r="A234" s="1"/>
      <c r="D234" s="307"/>
      <c r="I234" s="308"/>
    </row>
    <row r="235">
      <c r="A235" s="1"/>
      <c r="D235" s="307"/>
      <c r="I235" s="308"/>
    </row>
    <row r="236">
      <c r="A236" s="1"/>
      <c r="D236" s="307"/>
      <c r="I236" s="308"/>
    </row>
    <row r="237">
      <c r="A237" s="1"/>
      <c r="D237" s="307"/>
      <c r="I237" s="308"/>
    </row>
    <row r="238">
      <c r="A238" s="1"/>
      <c r="D238" s="307"/>
      <c r="I238" s="308"/>
    </row>
    <row r="239">
      <c r="A239" s="1"/>
      <c r="D239" s="307"/>
      <c r="I239" s="308"/>
    </row>
    <row r="240">
      <c r="A240" s="1"/>
      <c r="D240" s="307"/>
      <c r="I240" s="308"/>
    </row>
    <row r="241">
      <c r="A241" s="1"/>
      <c r="D241" s="307"/>
      <c r="I241" s="308"/>
    </row>
    <row r="242">
      <c r="A242" s="1"/>
      <c r="D242" s="307"/>
      <c r="I242" s="308"/>
    </row>
    <row r="243">
      <c r="A243" s="1"/>
      <c r="D243" s="307"/>
      <c r="I243" s="308"/>
    </row>
    <row r="244">
      <c r="A244" s="1"/>
      <c r="D244" s="307"/>
      <c r="I244" s="308"/>
    </row>
    <row r="245">
      <c r="A245" s="1"/>
      <c r="D245" s="307"/>
      <c r="I245" s="308"/>
    </row>
    <row r="246">
      <c r="A246" s="1"/>
      <c r="D246" s="307"/>
      <c r="I246" s="308"/>
    </row>
    <row r="247">
      <c r="A247" s="1"/>
      <c r="D247" s="307"/>
      <c r="I247" s="308"/>
    </row>
    <row r="248">
      <c r="A248" s="1"/>
      <c r="D248" s="307"/>
      <c r="I248" s="308"/>
    </row>
    <row r="249">
      <c r="A249" s="1"/>
      <c r="D249" s="307"/>
      <c r="I249" s="308"/>
    </row>
    <row r="250">
      <c r="A250" s="1"/>
      <c r="D250" s="307"/>
      <c r="I250" s="308"/>
    </row>
    <row r="251">
      <c r="A251" s="1"/>
      <c r="D251" s="307"/>
      <c r="I251" s="308"/>
    </row>
    <row r="252">
      <c r="A252" s="1"/>
      <c r="D252" s="307"/>
      <c r="I252" s="308"/>
    </row>
    <row r="253">
      <c r="A253" s="1"/>
      <c r="D253" s="307"/>
      <c r="I253" s="308"/>
    </row>
    <row r="254">
      <c r="A254" s="1"/>
      <c r="D254" s="307"/>
      <c r="I254" s="308"/>
    </row>
    <row r="255">
      <c r="A255" s="1"/>
      <c r="D255" s="307"/>
      <c r="I255" s="308"/>
    </row>
    <row r="256">
      <c r="A256" s="1"/>
      <c r="D256" s="307"/>
      <c r="I256" s="308"/>
    </row>
    <row r="257">
      <c r="A257" s="1"/>
      <c r="D257" s="307"/>
      <c r="I257" s="308"/>
    </row>
    <row r="258">
      <c r="A258" s="1"/>
      <c r="D258" s="307"/>
      <c r="I258" s="308"/>
    </row>
    <row r="259">
      <c r="A259" s="1"/>
      <c r="D259" s="307"/>
      <c r="I259" s="308"/>
    </row>
    <row r="260">
      <c r="A260" s="1"/>
      <c r="D260" s="307"/>
      <c r="I260" s="308"/>
    </row>
    <row r="261">
      <c r="A261" s="1"/>
      <c r="D261" s="307"/>
      <c r="I261" s="308"/>
    </row>
    <row r="262">
      <c r="A262" s="1"/>
      <c r="D262" s="307"/>
      <c r="I262" s="308"/>
    </row>
    <row r="263">
      <c r="A263" s="1"/>
      <c r="D263" s="307"/>
      <c r="I263" s="308"/>
    </row>
    <row r="264">
      <c r="A264" s="1"/>
      <c r="D264" s="307"/>
      <c r="I264" s="308"/>
    </row>
    <row r="265">
      <c r="A265" s="1"/>
      <c r="D265" s="307"/>
      <c r="I265" s="308"/>
    </row>
    <row r="266">
      <c r="A266" s="1"/>
      <c r="D266" s="307"/>
      <c r="I266" s="308"/>
    </row>
    <row r="267">
      <c r="A267" s="1"/>
      <c r="D267" s="307"/>
      <c r="I267" s="308"/>
    </row>
    <row r="268">
      <c r="A268" s="1"/>
      <c r="D268" s="307"/>
      <c r="I268" s="308"/>
    </row>
    <row r="269">
      <c r="A269" s="1"/>
      <c r="D269" s="307"/>
      <c r="I269" s="308"/>
    </row>
    <row r="270">
      <c r="A270" s="1"/>
      <c r="D270" s="307"/>
      <c r="I270" s="308"/>
    </row>
    <row r="271">
      <c r="A271" s="1"/>
      <c r="D271" s="307"/>
      <c r="I271" s="308"/>
    </row>
    <row r="272">
      <c r="A272" s="1"/>
      <c r="D272" s="307"/>
      <c r="I272" s="308"/>
    </row>
    <row r="273">
      <c r="A273" s="1"/>
      <c r="D273" s="307"/>
      <c r="I273" s="308"/>
    </row>
    <row r="274">
      <c r="A274" s="1"/>
      <c r="D274" s="307"/>
      <c r="I274" s="308"/>
    </row>
    <row r="275">
      <c r="A275" s="1"/>
      <c r="D275" s="307"/>
      <c r="I275" s="308"/>
    </row>
    <row r="276">
      <c r="A276" s="1"/>
      <c r="D276" s="307"/>
      <c r="I276" s="308"/>
    </row>
    <row r="277">
      <c r="A277" s="1"/>
      <c r="D277" s="307"/>
      <c r="I277" s="308"/>
    </row>
    <row r="278">
      <c r="A278" s="1"/>
      <c r="D278" s="307"/>
      <c r="I278" s="308"/>
    </row>
    <row r="279">
      <c r="A279" s="1"/>
      <c r="D279" s="307"/>
      <c r="I279" s="308"/>
    </row>
    <row r="280">
      <c r="A280" s="1"/>
      <c r="D280" s="307"/>
      <c r="I280" s="308"/>
    </row>
    <row r="281">
      <c r="A281" s="1"/>
      <c r="D281" s="307"/>
      <c r="I281" s="308"/>
    </row>
    <row r="282">
      <c r="A282" s="1"/>
      <c r="D282" s="307"/>
      <c r="I282" s="308"/>
    </row>
    <row r="283">
      <c r="A283" s="1"/>
      <c r="D283" s="307"/>
      <c r="I283" s="308"/>
    </row>
    <row r="284">
      <c r="A284" s="1"/>
      <c r="D284" s="307"/>
      <c r="I284" s="308"/>
    </row>
    <row r="285">
      <c r="A285" s="1"/>
      <c r="D285" s="307"/>
      <c r="I285" s="308"/>
    </row>
    <row r="286">
      <c r="A286" s="1"/>
      <c r="D286" s="307"/>
      <c r="I286" s="308"/>
    </row>
    <row r="287">
      <c r="A287" s="1"/>
      <c r="D287" s="307"/>
      <c r="I287" s="308"/>
    </row>
    <row r="288">
      <c r="A288" s="1"/>
      <c r="D288" s="307"/>
      <c r="I288" s="308"/>
    </row>
    <row r="289">
      <c r="A289" s="1"/>
      <c r="D289" s="307"/>
      <c r="I289" s="308"/>
    </row>
    <row r="290">
      <c r="A290" s="1"/>
      <c r="D290" s="307"/>
      <c r="I290" s="308"/>
    </row>
    <row r="291">
      <c r="A291" s="1"/>
      <c r="D291" s="307"/>
      <c r="I291" s="308"/>
    </row>
    <row r="292">
      <c r="A292" s="1"/>
      <c r="D292" s="307"/>
      <c r="I292" s="308"/>
    </row>
    <row r="293">
      <c r="A293" s="1"/>
      <c r="D293" s="307"/>
      <c r="I293" s="308"/>
    </row>
    <row r="294">
      <c r="A294" s="1"/>
      <c r="D294" s="307"/>
      <c r="I294" s="308"/>
    </row>
    <row r="295">
      <c r="A295" s="1"/>
      <c r="D295" s="307"/>
      <c r="I295" s="308"/>
    </row>
    <row r="296">
      <c r="A296" s="1"/>
      <c r="D296" s="307"/>
      <c r="I296" s="308"/>
    </row>
    <row r="297">
      <c r="A297" s="1"/>
      <c r="D297" s="307"/>
      <c r="I297" s="308"/>
    </row>
    <row r="298">
      <c r="A298" s="1"/>
      <c r="D298" s="307"/>
      <c r="I298" s="308"/>
    </row>
    <row r="299">
      <c r="A299" s="1"/>
      <c r="D299" s="307"/>
      <c r="I299" s="308"/>
    </row>
    <row r="300">
      <c r="A300" s="1"/>
      <c r="D300" s="307"/>
      <c r="I300" s="308"/>
    </row>
    <row r="301">
      <c r="A301" s="1"/>
      <c r="D301" s="307"/>
      <c r="I301" s="308"/>
    </row>
    <row r="302">
      <c r="A302" s="1"/>
      <c r="D302" s="307"/>
      <c r="I302" s="308"/>
    </row>
    <row r="303">
      <c r="A303" s="1"/>
      <c r="D303" s="307"/>
      <c r="I303" s="308"/>
    </row>
    <row r="304">
      <c r="A304" s="1"/>
      <c r="D304" s="307"/>
      <c r="I304" s="308"/>
    </row>
    <row r="305">
      <c r="A305" s="1"/>
      <c r="D305" s="307"/>
      <c r="I305" s="308"/>
    </row>
    <row r="306">
      <c r="A306" s="1"/>
      <c r="D306" s="307"/>
      <c r="I306" s="308"/>
    </row>
    <row r="307">
      <c r="A307" s="1"/>
      <c r="D307" s="307"/>
      <c r="I307" s="308"/>
    </row>
    <row r="308">
      <c r="A308" s="1"/>
      <c r="D308" s="307"/>
      <c r="I308" s="308"/>
    </row>
    <row r="309">
      <c r="A309" s="1"/>
      <c r="D309" s="307"/>
      <c r="I309" s="308"/>
    </row>
    <row r="310">
      <c r="A310" s="1"/>
      <c r="D310" s="307"/>
      <c r="I310" s="308"/>
    </row>
    <row r="311">
      <c r="A311" s="1"/>
      <c r="D311" s="307"/>
      <c r="I311" s="308"/>
    </row>
    <row r="312">
      <c r="A312" s="1"/>
      <c r="D312" s="307"/>
      <c r="I312" s="308"/>
    </row>
    <row r="313">
      <c r="A313" s="1"/>
      <c r="D313" s="307"/>
      <c r="I313" s="308"/>
    </row>
    <row r="314">
      <c r="A314" s="1"/>
      <c r="D314" s="307"/>
      <c r="I314" s="308"/>
    </row>
    <row r="315">
      <c r="A315" s="1"/>
      <c r="D315" s="307"/>
      <c r="I315" s="308"/>
    </row>
    <row r="316">
      <c r="A316" s="1"/>
      <c r="D316" s="307"/>
      <c r="I316" s="308"/>
    </row>
    <row r="317">
      <c r="A317" s="1"/>
      <c r="D317" s="307"/>
      <c r="I317" s="308"/>
    </row>
    <row r="318">
      <c r="A318" s="1"/>
      <c r="D318" s="307"/>
      <c r="I318" s="308"/>
    </row>
    <row r="319">
      <c r="A319" s="1"/>
      <c r="D319" s="307"/>
      <c r="I319" s="308"/>
    </row>
    <row r="320">
      <c r="A320" s="1"/>
      <c r="D320" s="307"/>
      <c r="I320" s="308"/>
    </row>
    <row r="321">
      <c r="A321" s="1"/>
      <c r="D321" s="307"/>
      <c r="I321" s="308"/>
    </row>
    <row r="322">
      <c r="A322" s="1"/>
      <c r="D322" s="307"/>
      <c r="I322" s="308"/>
    </row>
    <row r="323">
      <c r="A323" s="1"/>
      <c r="D323" s="307"/>
      <c r="I323" s="308"/>
    </row>
    <row r="324">
      <c r="A324" s="1"/>
      <c r="D324" s="307"/>
      <c r="I324" s="308"/>
    </row>
    <row r="325">
      <c r="A325" s="1"/>
      <c r="D325" s="307"/>
      <c r="I325" s="308"/>
    </row>
    <row r="326">
      <c r="A326" s="1"/>
      <c r="D326" s="307"/>
      <c r="I326" s="308"/>
    </row>
    <row r="327">
      <c r="A327" s="1"/>
      <c r="D327" s="307"/>
      <c r="I327" s="308"/>
    </row>
    <row r="328">
      <c r="A328" s="1"/>
      <c r="D328" s="307"/>
      <c r="I328" s="308"/>
    </row>
    <row r="329">
      <c r="A329" s="1"/>
      <c r="D329" s="307"/>
      <c r="I329" s="308"/>
    </row>
    <row r="330">
      <c r="A330" s="1"/>
      <c r="D330" s="307"/>
      <c r="I330" s="308"/>
    </row>
    <row r="331">
      <c r="A331" s="1"/>
      <c r="D331" s="307"/>
      <c r="I331" s="308"/>
    </row>
    <row r="332">
      <c r="A332" s="1"/>
      <c r="D332" s="307"/>
      <c r="I332" s="308"/>
    </row>
    <row r="333">
      <c r="A333" s="1"/>
      <c r="D333" s="307"/>
      <c r="I333" s="308"/>
    </row>
    <row r="334">
      <c r="A334" s="1"/>
      <c r="D334" s="307"/>
      <c r="I334" s="308"/>
    </row>
    <row r="335">
      <c r="A335" s="1"/>
      <c r="D335" s="307"/>
      <c r="I335" s="308"/>
    </row>
    <row r="336">
      <c r="A336" s="1"/>
      <c r="D336" s="307"/>
      <c r="I336" s="308"/>
    </row>
    <row r="337">
      <c r="A337" s="1"/>
      <c r="D337" s="307"/>
      <c r="I337" s="308"/>
    </row>
    <row r="338">
      <c r="A338" s="1"/>
      <c r="D338" s="307"/>
      <c r="I338" s="308"/>
    </row>
    <row r="339">
      <c r="A339" s="1"/>
      <c r="D339" s="307"/>
      <c r="I339" s="308"/>
    </row>
    <row r="340">
      <c r="A340" s="1"/>
      <c r="D340" s="307"/>
      <c r="I340" s="308"/>
    </row>
    <row r="341">
      <c r="A341" s="1"/>
      <c r="D341" s="307"/>
      <c r="I341" s="308"/>
    </row>
    <row r="342">
      <c r="A342" s="1"/>
      <c r="D342" s="307"/>
      <c r="I342" s="308"/>
    </row>
    <row r="343">
      <c r="A343" s="1"/>
      <c r="D343" s="307"/>
      <c r="I343" s="308"/>
    </row>
    <row r="344">
      <c r="A344" s="1"/>
      <c r="D344" s="307"/>
      <c r="I344" s="308"/>
    </row>
    <row r="345">
      <c r="A345" s="1"/>
      <c r="D345" s="307"/>
      <c r="I345" s="308"/>
    </row>
    <row r="346">
      <c r="A346" s="1"/>
      <c r="D346" s="307"/>
      <c r="I346" s="308"/>
    </row>
    <row r="347">
      <c r="A347" s="1"/>
      <c r="D347" s="307"/>
      <c r="I347" s="308"/>
    </row>
    <row r="348">
      <c r="A348" s="1"/>
      <c r="D348" s="307"/>
      <c r="I348" s="308"/>
    </row>
    <row r="349">
      <c r="A349" s="1"/>
      <c r="D349" s="307"/>
      <c r="I349" s="308"/>
    </row>
    <row r="350">
      <c r="A350" s="1"/>
      <c r="D350" s="307"/>
      <c r="I350" s="308"/>
    </row>
    <row r="351">
      <c r="A351" s="1"/>
      <c r="D351" s="307"/>
      <c r="I351" s="308"/>
    </row>
    <row r="352">
      <c r="A352" s="1"/>
      <c r="D352" s="307"/>
      <c r="I352" s="308"/>
    </row>
    <row r="353">
      <c r="A353" s="1"/>
      <c r="D353" s="307"/>
      <c r="I353" s="308"/>
    </row>
    <row r="354">
      <c r="A354" s="1"/>
      <c r="D354" s="307"/>
      <c r="I354" s="308"/>
    </row>
    <row r="355">
      <c r="A355" s="1"/>
      <c r="D355" s="307"/>
      <c r="I355" s="308"/>
    </row>
    <row r="356">
      <c r="A356" s="1"/>
      <c r="D356" s="307"/>
      <c r="I356" s="308"/>
    </row>
    <row r="357">
      <c r="A357" s="1"/>
      <c r="D357" s="307"/>
      <c r="I357" s="308"/>
    </row>
    <row r="358">
      <c r="A358" s="1"/>
      <c r="D358" s="307"/>
      <c r="I358" s="308"/>
    </row>
    <row r="359">
      <c r="A359" s="1"/>
      <c r="D359" s="307"/>
      <c r="I359" s="308"/>
    </row>
    <row r="360">
      <c r="A360" s="1"/>
      <c r="D360" s="307"/>
      <c r="I360" s="308"/>
    </row>
    <row r="361">
      <c r="A361" s="1"/>
      <c r="D361" s="307"/>
      <c r="I361" s="308"/>
    </row>
    <row r="362">
      <c r="A362" s="1"/>
      <c r="D362" s="307"/>
      <c r="I362" s="308"/>
    </row>
    <row r="363">
      <c r="A363" s="1"/>
      <c r="D363" s="307"/>
      <c r="I363" s="308"/>
    </row>
    <row r="364">
      <c r="A364" s="1"/>
      <c r="D364" s="307"/>
      <c r="I364" s="308"/>
    </row>
    <row r="365">
      <c r="A365" s="1"/>
      <c r="D365" s="307"/>
      <c r="I365" s="308"/>
    </row>
    <row r="366">
      <c r="A366" s="1"/>
      <c r="D366" s="307"/>
      <c r="I366" s="308"/>
    </row>
    <row r="367">
      <c r="A367" s="1"/>
      <c r="D367" s="307"/>
      <c r="I367" s="308"/>
    </row>
    <row r="368">
      <c r="A368" s="1"/>
      <c r="D368" s="307"/>
      <c r="I368" s="308"/>
    </row>
    <row r="369">
      <c r="A369" s="1"/>
      <c r="D369" s="307"/>
      <c r="I369" s="308"/>
    </row>
    <row r="370">
      <c r="A370" s="1"/>
      <c r="D370" s="307"/>
      <c r="I370" s="308"/>
    </row>
    <row r="371">
      <c r="A371" s="1"/>
      <c r="D371" s="307"/>
      <c r="I371" s="308"/>
    </row>
    <row r="372">
      <c r="A372" s="1"/>
      <c r="D372" s="307"/>
      <c r="I372" s="308"/>
    </row>
    <row r="373">
      <c r="A373" s="1"/>
      <c r="D373" s="307"/>
      <c r="I373" s="308"/>
    </row>
    <row r="374">
      <c r="A374" s="1"/>
      <c r="D374" s="307"/>
      <c r="I374" s="308"/>
    </row>
    <row r="375">
      <c r="A375" s="1"/>
      <c r="D375" s="307"/>
      <c r="I375" s="308"/>
    </row>
    <row r="376">
      <c r="A376" s="1"/>
      <c r="D376" s="307"/>
      <c r="I376" s="308"/>
    </row>
    <row r="377">
      <c r="A377" s="1"/>
      <c r="D377" s="307"/>
      <c r="I377" s="308"/>
    </row>
    <row r="378">
      <c r="A378" s="1"/>
      <c r="D378" s="307"/>
      <c r="I378" s="308"/>
    </row>
    <row r="379">
      <c r="A379" s="1"/>
      <c r="D379" s="307"/>
      <c r="I379" s="308"/>
    </row>
    <row r="380">
      <c r="A380" s="1"/>
      <c r="D380" s="307"/>
      <c r="I380" s="308"/>
    </row>
    <row r="381">
      <c r="A381" s="1"/>
      <c r="D381" s="307"/>
      <c r="I381" s="308"/>
    </row>
    <row r="382">
      <c r="A382" s="1"/>
      <c r="D382" s="307"/>
      <c r="I382" s="308"/>
    </row>
    <row r="383">
      <c r="A383" s="1"/>
      <c r="D383" s="307"/>
      <c r="I383" s="308"/>
    </row>
    <row r="384">
      <c r="A384" s="1"/>
      <c r="D384" s="307"/>
      <c r="I384" s="308"/>
    </row>
    <row r="385">
      <c r="A385" s="1"/>
      <c r="D385" s="307"/>
      <c r="I385" s="308"/>
    </row>
    <row r="386">
      <c r="A386" s="1"/>
      <c r="D386" s="307"/>
      <c r="I386" s="308"/>
    </row>
    <row r="387">
      <c r="A387" s="1"/>
      <c r="D387" s="307"/>
      <c r="I387" s="308"/>
    </row>
    <row r="388">
      <c r="A388" s="1"/>
      <c r="D388" s="307"/>
      <c r="I388" s="308"/>
    </row>
    <row r="389">
      <c r="A389" s="1"/>
      <c r="D389" s="307"/>
      <c r="I389" s="308"/>
    </row>
    <row r="390">
      <c r="A390" s="1"/>
      <c r="D390" s="307"/>
      <c r="I390" s="308"/>
    </row>
    <row r="391">
      <c r="A391" s="1"/>
      <c r="D391" s="307"/>
      <c r="I391" s="308"/>
    </row>
    <row r="392">
      <c r="A392" s="1"/>
      <c r="D392" s="307"/>
      <c r="I392" s="308"/>
    </row>
    <row r="393">
      <c r="A393" s="1"/>
      <c r="D393" s="307"/>
      <c r="I393" s="308"/>
    </row>
    <row r="394">
      <c r="A394" s="1"/>
      <c r="D394" s="307"/>
      <c r="I394" s="308"/>
    </row>
    <row r="395">
      <c r="A395" s="1"/>
      <c r="D395" s="307"/>
      <c r="I395" s="308"/>
    </row>
    <row r="396">
      <c r="A396" s="1"/>
      <c r="D396" s="307"/>
      <c r="I396" s="308"/>
    </row>
    <row r="397">
      <c r="A397" s="1"/>
      <c r="D397" s="307"/>
      <c r="I397" s="308"/>
    </row>
    <row r="398">
      <c r="A398" s="1"/>
      <c r="D398" s="307"/>
      <c r="I398" s="308"/>
    </row>
    <row r="399">
      <c r="A399" s="1"/>
      <c r="D399" s="307"/>
      <c r="I399" s="308"/>
    </row>
    <row r="400">
      <c r="A400" s="1"/>
      <c r="D400" s="307"/>
      <c r="I400" s="308"/>
    </row>
    <row r="401">
      <c r="A401" s="1"/>
      <c r="D401" s="307"/>
      <c r="I401" s="308"/>
    </row>
    <row r="402">
      <c r="A402" s="1"/>
      <c r="D402" s="307"/>
      <c r="I402" s="308"/>
    </row>
    <row r="403">
      <c r="A403" s="1"/>
      <c r="D403" s="307"/>
      <c r="I403" s="308"/>
    </row>
    <row r="404">
      <c r="A404" s="1"/>
      <c r="D404" s="307"/>
      <c r="I404" s="308"/>
    </row>
    <row r="405">
      <c r="A405" s="1"/>
      <c r="D405" s="307"/>
      <c r="I405" s="308"/>
    </row>
    <row r="406">
      <c r="A406" s="1"/>
      <c r="D406" s="307"/>
      <c r="I406" s="308"/>
    </row>
    <row r="407">
      <c r="A407" s="1"/>
      <c r="D407" s="307"/>
      <c r="I407" s="308"/>
    </row>
    <row r="408">
      <c r="A408" s="1"/>
      <c r="D408" s="307"/>
      <c r="I408" s="308"/>
    </row>
    <row r="409">
      <c r="A409" s="1"/>
      <c r="D409" s="307"/>
      <c r="I409" s="308"/>
    </row>
    <row r="410">
      <c r="A410" s="1"/>
      <c r="D410" s="307"/>
      <c r="I410" s="308"/>
    </row>
    <row r="411">
      <c r="A411" s="1"/>
      <c r="D411" s="307"/>
      <c r="I411" s="308"/>
    </row>
    <row r="412">
      <c r="A412" s="1"/>
      <c r="D412" s="307"/>
      <c r="I412" s="308"/>
    </row>
    <row r="413">
      <c r="A413" s="1"/>
      <c r="D413" s="307"/>
      <c r="I413" s="308"/>
    </row>
    <row r="414">
      <c r="A414" s="1"/>
      <c r="D414" s="307"/>
      <c r="I414" s="308"/>
    </row>
    <row r="415">
      <c r="A415" s="1"/>
      <c r="D415" s="307"/>
      <c r="I415" s="308"/>
    </row>
    <row r="416">
      <c r="A416" s="1"/>
      <c r="D416" s="307"/>
      <c r="I416" s="308"/>
    </row>
    <row r="417">
      <c r="A417" s="1"/>
      <c r="D417" s="307"/>
      <c r="I417" s="308"/>
    </row>
    <row r="418">
      <c r="A418" s="1"/>
      <c r="D418" s="307"/>
      <c r="I418" s="308"/>
    </row>
    <row r="419">
      <c r="A419" s="1"/>
      <c r="D419" s="307"/>
      <c r="I419" s="308"/>
    </row>
    <row r="420">
      <c r="A420" s="1"/>
      <c r="D420" s="307"/>
      <c r="I420" s="308"/>
    </row>
    <row r="421">
      <c r="A421" s="1"/>
      <c r="D421" s="307"/>
      <c r="I421" s="308"/>
    </row>
    <row r="422">
      <c r="A422" s="1"/>
      <c r="D422" s="307"/>
      <c r="I422" s="308"/>
    </row>
    <row r="423">
      <c r="A423" s="1"/>
      <c r="D423" s="307"/>
      <c r="I423" s="308"/>
    </row>
    <row r="424">
      <c r="A424" s="1"/>
      <c r="D424" s="307"/>
      <c r="I424" s="308"/>
    </row>
    <row r="425">
      <c r="A425" s="1"/>
      <c r="D425" s="307"/>
      <c r="I425" s="308"/>
    </row>
    <row r="426">
      <c r="A426" s="1"/>
      <c r="D426" s="307"/>
      <c r="I426" s="308"/>
    </row>
    <row r="427">
      <c r="A427" s="1"/>
      <c r="D427" s="307"/>
      <c r="I427" s="308"/>
    </row>
    <row r="428">
      <c r="A428" s="1"/>
      <c r="D428" s="307"/>
      <c r="I428" s="308"/>
    </row>
    <row r="429">
      <c r="A429" s="1"/>
      <c r="D429" s="307"/>
      <c r="I429" s="308"/>
    </row>
    <row r="430">
      <c r="A430" s="1"/>
      <c r="D430" s="307"/>
      <c r="I430" s="308"/>
    </row>
    <row r="431">
      <c r="A431" s="1"/>
      <c r="D431" s="307"/>
      <c r="I431" s="308"/>
    </row>
    <row r="432">
      <c r="A432" s="1"/>
      <c r="D432" s="307"/>
      <c r="I432" s="308"/>
    </row>
    <row r="433">
      <c r="A433" s="1"/>
      <c r="D433" s="307"/>
      <c r="I433" s="308"/>
    </row>
    <row r="434">
      <c r="A434" s="1"/>
      <c r="D434" s="307"/>
      <c r="I434" s="308"/>
    </row>
    <row r="435">
      <c r="A435" s="1"/>
      <c r="D435" s="307"/>
      <c r="I435" s="308"/>
    </row>
    <row r="436">
      <c r="A436" s="1"/>
      <c r="D436" s="307"/>
      <c r="I436" s="308"/>
    </row>
    <row r="437">
      <c r="A437" s="1"/>
      <c r="D437" s="307"/>
      <c r="I437" s="308"/>
    </row>
    <row r="438">
      <c r="A438" s="1"/>
      <c r="D438" s="307"/>
      <c r="I438" s="308"/>
    </row>
    <row r="439">
      <c r="A439" s="1"/>
      <c r="D439" s="307"/>
      <c r="I439" s="308"/>
    </row>
    <row r="440">
      <c r="A440" s="1"/>
      <c r="D440" s="307"/>
      <c r="I440" s="308"/>
    </row>
    <row r="441">
      <c r="A441" s="1"/>
      <c r="D441" s="307"/>
      <c r="I441" s="308"/>
    </row>
    <row r="442">
      <c r="A442" s="1"/>
      <c r="D442" s="307"/>
      <c r="I442" s="308"/>
    </row>
    <row r="443">
      <c r="A443" s="1"/>
      <c r="D443" s="307"/>
      <c r="I443" s="308"/>
    </row>
    <row r="444">
      <c r="A444" s="1"/>
      <c r="D444" s="307"/>
      <c r="I444" s="308"/>
    </row>
    <row r="445">
      <c r="A445" s="1"/>
      <c r="D445" s="307"/>
      <c r="I445" s="308"/>
    </row>
    <row r="446">
      <c r="A446" s="1"/>
      <c r="D446" s="307"/>
      <c r="I446" s="308"/>
    </row>
    <row r="447">
      <c r="A447" s="1"/>
      <c r="D447" s="307"/>
      <c r="I447" s="308"/>
    </row>
    <row r="448">
      <c r="A448" s="1"/>
      <c r="D448" s="307"/>
      <c r="I448" s="308"/>
    </row>
    <row r="449">
      <c r="A449" s="1"/>
      <c r="D449" s="307"/>
      <c r="I449" s="308"/>
    </row>
    <row r="450">
      <c r="A450" s="1"/>
      <c r="D450" s="307"/>
      <c r="I450" s="308"/>
    </row>
    <row r="451">
      <c r="A451" s="1"/>
      <c r="D451" s="307"/>
      <c r="I451" s="308"/>
    </row>
    <row r="452">
      <c r="A452" s="1"/>
      <c r="D452" s="307"/>
      <c r="I452" s="308"/>
    </row>
    <row r="453">
      <c r="A453" s="1"/>
      <c r="D453" s="307"/>
      <c r="I453" s="308"/>
    </row>
    <row r="454">
      <c r="A454" s="1"/>
      <c r="D454" s="307"/>
      <c r="I454" s="308"/>
    </row>
    <row r="455">
      <c r="A455" s="1"/>
      <c r="D455" s="307"/>
      <c r="I455" s="308"/>
    </row>
    <row r="456">
      <c r="A456" s="1"/>
      <c r="D456" s="307"/>
      <c r="I456" s="308"/>
    </row>
    <row r="457">
      <c r="A457" s="1"/>
      <c r="D457" s="307"/>
      <c r="I457" s="308"/>
    </row>
    <row r="458">
      <c r="A458" s="1"/>
      <c r="D458" s="307"/>
      <c r="I458" s="308"/>
    </row>
    <row r="459">
      <c r="A459" s="1"/>
      <c r="D459" s="307"/>
      <c r="I459" s="308"/>
    </row>
    <row r="460">
      <c r="A460" s="1"/>
      <c r="D460" s="307"/>
      <c r="I460" s="308"/>
    </row>
    <row r="461">
      <c r="A461" s="1"/>
      <c r="D461" s="307"/>
      <c r="I461" s="308"/>
    </row>
    <row r="462">
      <c r="A462" s="1"/>
      <c r="D462" s="307"/>
      <c r="I462" s="308"/>
    </row>
    <row r="463">
      <c r="A463" s="1"/>
      <c r="D463" s="307"/>
      <c r="I463" s="308"/>
    </row>
    <row r="464">
      <c r="A464" s="1"/>
      <c r="D464" s="307"/>
      <c r="I464" s="308"/>
    </row>
    <row r="465">
      <c r="A465" s="1"/>
      <c r="D465" s="307"/>
      <c r="I465" s="308"/>
    </row>
    <row r="466">
      <c r="A466" s="1"/>
      <c r="D466" s="307"/>
      <c r="I466" s="308"/>
    </row>
    <row r="467">
      <c r="A467" s="1"/>
      <c r="D467" s="307"/>
      <c r="I467" s="308"/>
    </row>
    <row r="468">
      <c r="A468" s="1"/>
      <c r="D468" s="307"/>
      <c r="I468" s="308"/>
    </row>
    <row r="469">
      <c r="A469" s="1"/>
      <c r="D469" s="307"/>
      <c r="I469" s="308"/>
    </row>
    <row r="470">
      <c r="A470" s="1"/>
      <c r="D470" s="307"/>
      <c r="I470" s="308"/>
    </row>
    <row r="471">
      <c r="A471" s="1"/>
      <c r="D471" s="307"/>
      <c r="I471" s="308"/>
    </row>
    <row r="472">
      <c r="A472" s="1"/>
      <c r="D472" s="307"/>
      <c r="I472" s="308"/>
    </row>
    <row r="473">
      <c r="A473" s="1"/>
      <c r="D473" s="307"/>
      <c r="I473" s="308"/>
    </row>
    <row r="474">
      <c r="A474" s="1"/>
      <c r="D474" s="307"/>
      <c r="I474" s="308"/>
    </row>
    <row r="475">
      <c r="A475" s="1"/>
      <c r="D475" s="307"/>
      <c r="I475" s="308"/>
    </row>
    <row r="476">
      <c r="A476" s="1"/>
      <c r="D476" s="307"/>
      <c r="I476" s="308"/>
    </row>
    <row r="477">
      <c r="A477" s="1"/>
      <c r="D477" s="307"/>
      <c r="I477" s="308"/>
    </row>
    <row r="478">
      <c r="A478" s="1"/>
      <c r="D478" s="307"/>
      <c r="I478" s="308"/>
    </row>
    <row r="479">
      <c r="A479" s="1"/>
      <c r="D479" s="307"/>
      <c r="I479" s="308"/>
    </row>
    <row r="480">
      <c r="A480" s="1"/>
      <c r="D480" s="307"/>
      <c r="I480" s="308"/>
    </row>
    <row r="481">
      <c r="A481" s="1"/>
      <c r="D481" s="307"/>
      <c r="I481" s="308"/>
    </row>
    <row r="482">
      <c r="A482" s="1"/>
      <c r="D482" s="307"/>
      <c r="I482" s="308"/>
    </row>
    <row r="483">
      <c r="A483" s="1"/>
      <c r="D483" s="307"/>
      <c r="I483" s="308"/>
    </row>
    <row r="484">
      <c r="A484" s="1"/>
      <c r="D484" s="307"/>
      <c r="I484" s="308"/>
    </row>
    <row r="485">
      <c r="A485" s="1"/>
      <c r="D485" s="307"/>
      <c r="I485" s="308"/>
    </row>
    <row r="486">
      <c r="A486" s="1"/>
      <c r="D486" s="307"/>
      <c r="I486" s="308"/>
    </row>
    <row r="487">
      <c r="A487" s="1"/>
      <c r="D487" s="307"/>
      <c r="I487" s="308"/>
    </row>
    <row r="488">
      <c r="A488" s="1"/>
      <c r="D488" s="307"/>
      <c r="I488" s="308"/>
    </row>
    <row r="489">
      <c r="A489" s="1"/>
      <c r="D489" s="307"/>
      <c r="I489" s="308"/>
    </row>
    <row r="490">
      <c r="A490" s="1"/>
      <c r="D490" s="307"/>
      <c r="I490" s="308"/>
    </row>
    <row r="491">
      <c r="A491" s="1"/>
      <c r="D491" s="307"/>
      <c r="I491" s="308"/>
    </row>
    <row r="492">
      <c r="A492" s="1"/>
      <c r="D492" s="307"/>
      <c r="I492" s="308"/>
    </row>
    <row r="493">
      <c r="A493" s="1"/>
      <c r="D493" s="307"/>
      <c r="I493" s="308"/>
    </row>
    <row r="494">
      <c r="A494" s="1"/>
      <c r="D494" s="307"/>
      <c r="I494" s="308"/>
    </row>
    <row r="495">
      <c r="A495" s="1"/>
      <c r="D495" s="307"/>
      <c r="I495" s="308"/>
    </row>
    <row r="496">
      <c r="A496" s="1"/>
      <c r="D496" s="307"/>
      <c r="I496" s="308"/>
    </row>
    <row r="497">
      <c r="A497" s="1"/>
      <c r="D497" s="307"/>
      <c r="I497" s="308"/>
    </row>
    <row r="498">
      <c r="A498" s="1"/>
      <c r="D498" s="307"/>
      <c r="I498" s="308"/>
    </row>
    <row r="499">
      <c r="A499" s="1"/>
      <c r="D499" s="307"/>
      <c r="I499" s="308"/>
    </row>
    <row r="500">
      <c r="A500" s="1"/>
      <c r="D500" s="307"/>
      <c r="I500" s="308"/>
    </row>
    <row r="501">
      <c r="A501" s="1"/>
      <c r="D501" s="307"/>
      <c r="I501" s="308"/>
    </row>
    <row r="502">
      <c r="A502" s="1"/>
      <c r="D502" s="307"/>
      <c r="I502" s="308"/>
    </row>
    <row r="503">
      <c r="A503" s="1"/>
      <c r="D503" s="307"/>
      <c r="I503" s="308"/>
    </row>
    <row r="504">
      <c r="A504" s="1"/>
      <c r="D504" s="307"/>
      <c r="I504" s="308"/>
    </row>
    <row r="505">
      <c r="A505" s="1"/>
      <c r="D505" s="307"/>
      <c r="I505" s="308"/>
    </row>
    <row r="506">
      <c r="A506" s="1"/>
      <c r="D506" s="307"/>
      <c r="I506" s="308"/>
    </row>
    <row r="507">
      <c r="A507" s="1"/>
      <c r="D507" s="307"/>
      <c r="I507" s="308"/>
    </row>
    <row r="508">
      <c r="A508" s="1"/>
      <c r="D508" s="307"/>
      <c r="I508" s="308"/>
    </row>
    <row r="509">
      <c r="A509" s="1"/>
      <c r="D509" s="307"/>
      <c r="I509" s="308"/>
    </row>
    <row r="510">
      <c r="A510" s="1"/>
      <c r="D510" s="307"/>
      <c r="I510" s="308"/>
    </row>
    <row r="511">
      <c r="A511" s="1"/>
      <c r="D511" s="307"/>
      <c r="I511" s="308"/>
    </row>
    <row r="512">
      <c r="A512" s="1"/>
      <c r="D512" s="307"/>
      <c r="I512" s="308"/>
    </row>
    <row r="513">
      <c r="A513" s="1"/>
      <c r="D513" s="307"/>
      <c r="I513" s="308"/>
    </row>
    <row r="514">
      <c r="A514" s="1"/>
      <c r="D514" s="307"/>
      <c r="I514" s="308"/>
    </row>
    <row r="515">
      <c r="A515" s="1"/>
      <c r="D515" s="307"/>
      <c r="I515" s="308"/>
    </row>
    <row r="516">
      <c r="A516" s="1"/>
      <c r="D516" s="307"/>
      <c r="I516" s="308"/>
    </row>
    <row r="517">
      <c r="A517" s="1"/>
      <c r="D517" s="307"/>
      <c r="I517" s="308"/>
    </row>
    <row r="518">
      <c r="A518" s="1"/>
      <c r="D518" s="307"/>
      <c r="I518" s="308"/>
    </row>
    <row r="519">
      <c r="A519" s="1"/>
      <c r="D519" s="307"/>
      <c r="I519" s="308"/>
    </row>
    <row r="520">
      <c r="A520" s="1"/>
      <c r="D520" s="307"/>
      <c r="I520" s="308"/>
    </row>
    <row r="521">
      <c r="A521" s="1"/>
      <c r="D521" s="307"/>
      <c r="I521" s="308"/>
    </row>
    <row r="522">
      <c r="A522" s="1"/>
      <c r="D522" s="307"/>
      <c r="I522" s="308"/>
    </row>
    <row r="523">
      <c r="A523" s="1"/>
      <c r="D523" s="307"/>
      <c r="I523" s="308"/>
    </row>
    <row r="524">
      <c r="A524" s="1"/>
      <c r="D524" s="307"/>
      <c r="I524" s="308"/>
    </row>
    <row r="525">
      <c r="A525" s="1"/>
      <c r="D525" s="307"/>
      <c r="I525" s="308"/>
    </row>
    <row r="526">
      <c r="A526" s="1"/>
      <c r="D526" s="307"/>
      <c r="I526" s="308"/>
    </row>
    <row r="527">
      <c r="A527" s="1"/>
      <c r="D527" s="307"/>
      <c r="I527" s="308"/>
    </row>
    <row r="528">
      <c r="A528" s="1"/>
      <c r="D528" s="307"/>
      <c r="I528" s="308"/>
    </row>
    <row r="529">
      <c r="A529" s="1"/>
      <c r="D529" s="307"/>
      <c r="I529" s="308"/>
    </row>
    <row r="530">
      <c r="A530" s="1"/>
      <c r="D530" s="307"/>
      <c r="I530" s="308"/>
    </row>
    <row r="531">
      <c r="A531" s="1"/>
      <c r="D531" s="307"/>
      <c r="I531" s="308"/>
    </row>
    <row r="532">
      <c r="A532" s="1"/>
      <c r="D532" s="307"/>
      <c r="I532" s="308"/>
    </row>
    <row r="533">
      <c r="A533" s="1"/>
      <c r="D533" s="307"/>
      <c r="I533" s="308"/>
    </row>
    <row r="534">
      <c r="A534" s="1"/>
      <c r="D534" s="307"/>
      <c r="I534" s="308"/>
    </row>
    <row r="535">
      <c r="A535" s="1"/>
      <c r="D535" s="307"/>
      <c r="I535" s="308"/>
    </row>
    <row r="536">
      <c r="A536" s="1"/>
      <c r="D536" s="307"/>
      <c r="I536" s="308"/>
    </row>
    <row r="537">
      <c r="A537" s="1"/>
      <c r="D537" s="307"/>
      <c r="I537" s="308"/>
    </row>
    <row r="538">
      <c r="A538" s="1"/>
      <c r="D538" s="307"/>
      <c r="I538" s="308"/>
    </row>
    <row r="539">
      <c r="A539" s="1"/>
      <c r="D539" s="307"/>
      <c r="I539" s="308"/>
    </row>
    <row r="540">
      <c r="A540" s="1"/>
      <c r="D540" s="307"/>
      <c r="I540" s="308"/>
    </row>
    <row r="541">
      <c r="A541" s="1"/>
      <c r="D541" s="307"/>
      <c r="I541" s="308"/>
    </row>
    <row r="542">
      <c r="A542" s="1"/>
      <c r="D542" s="307"/>
      <c r="I542" s="308"/>
    </row>
    <row r="543">
      <c r="A543" s="1"/>
      <c r="D543" s="307"/>
      <c r="I543" s="308"/>
    </row>
    <row r="544">
      <c r="A544" s="1"/>
      <c r="D544" s="307"/>
      <c r="I544" s="308"/>
    </row>
    <row r="545">
      <c r="A545" s="1"/>
      <c r="D545" s="307"/>
      <c r="I545" s="308"/>
    </row>
    <row r="546">
      <c r="A546" s="1"/>
      <c r="D546" s="307"/>
      <c r="I546" s="308"/>
    </row>
    <row r="547">
      <c r="A547" s="1"/>
      <c r="D547" s="307"/>
      <c r="I547" s="308"/>
    </row>
    <row r="548">
      <c r="A548" s="1"/>
      <c r="D548" s="307"/>
      <c r="I548" s="308"/>
    </row>
    <row r="549">
      <c r="A549" s="1"/>
      <c r="D549" s="307"/>
      <c r="I549" s="308"/>
    </row>
    <row r="550">
      <c r="A550" s="1"/>
      <c r="D550" s="307"/>
      <c r="I550" s="308"/>
    </row>
    <row r="551">
      <c r="A551" s="1"/>
      <c r="D551" s="307"/>
      <c r="I551" s="308"/>
    </row>
    <row r="552">
      <c r="A552" s="1"/>
      <c r="D552" s="307"/>
      <c r="I552" s="308"/>
    </row>
    <row r="553">
      <c r="A553" s="1"/>
      <c r="D553" s="307"/>
      <c r="I553" s="308"/>
    </row>
    <row r="554">
      <c r="A554" s="1"/>
      <c r="D554" s="307"/>
      <c r="I554" s="308"/>
    </row>
    <row r="555">
      <c r="A555" s="1"/>
      <c r="D555" s="307"/>
      <c r="I555" s="308"/>
    </row>
    <row r="556">
      <c r="A556" s="1"/>
      <c r="D556" s="307"/>
      <c r="I556" s="308"/>
    </row>
    <row r="557">
      <c r="A557" s="1"/>
      <c r="D557" s="307"/>
      <c r="I557" s="308"/>
    </row>
    <row r="558">
      <c r="A558" s="1"/>
      <c r="D558" s="307"/>
      <c r="I558" s="308"/>
    </row>
    <row r="559">
      <c r="A559" s="1"/>
      <c r="D559" s="307"/>
      <c r="I559" s="308"/>
    </row>
    <row r="560">
      <c r="A560" s="1"/>
      <c r="D560" s="307"/>
      <c r="I560" s="308"/>
    </row>
    <row r="561">
      <c r="A561" s="1"/>
      <c r="D561" s="307"/>
      <c r="I561" s="308"/>
    </row>
    <row r="562">
      <c r="A562" s="1"/>
      <c r="D562" s="307"/>
      <c r="I562" s="308"/>
    </row>
    <row r="563">
      <c r="A563" s="1"/>
      <c r="D563" s="307"/>
      <c r="I563" s="308"/>
    </row>
    <row r="564">
      <c r="A564" s="1"/>
      <c r="D564" s="307"/>
      <c r="I564" s="308"/>
    </row>
    <row r="565">
      <c r="A565" s="1"/>
      <c r="D565" s="307"/>
      <c r="I565" s="308"/>
    </row>
    <row r="566">
      <c r="A566" s="1"/>
      <c r="D566" s="307"/>
      <c r="I566" s="308"/>
    </row>
    <row r="567">
      <c r="A567" s="1"/>
      <c r="D567" s="307"/>
      <c r="I567" s="308"/>
    </row>
    <row r="568">
      <c r="A568" s="1"/>
      <c r="D568" s="307"/>
      <c r="I568" s="308"/>
    </row>
    <row r="569">
      <c r="A569" s="1"/>
      <c r="D569" s="307"/>
      <c r="I569" s="308"/>
    </row>
    <row r="570">
      <c r="A570" s="1"/>
      <c r="D570" s="307"/>
      <c r="I570" s="308"/>
    </row>
    <row r="571">
      <c r="A571" s="1"/>
      <c r="D571" s="307"/>
      <c r="I571" s="308"/>
    </row>
    <row r="572">
      <c r="A572" s="1"/>
      <c r="D572" s="307"/>
      <c r="I572" s="308"/>
    </row>
    <row r="573">
      <c r="A573" s="1"/>
      <c r="D573" s="307"/>
      <c r="I573" s="308"/>
    </row>
    <row r="574">
      <c r="A574" s="1"/>
      <c r="D574" s="307"/>
      <c r="I574" s="308"/>
    </row>
    <row r="575">
      <c r="A575" s="1"/>
      <c r="D575" s="307"/>
      <c r="I575" s="308"/>
    </row>
    <row r="576">
      <c r="A576" s="1"/>
      <c r="D576" s="307"/>
      <c r="I576" s="308"/>
    </row>
    <row r="577">
      <c r="A577" s="1"/>
      <c r="D577" s="307"/>
      <c r="I577" s="308"/>
    </row>
    <row r="578">
      <c r="A578" s="1"/>
      <c r="D578" s="307"/>
      <c r="I578" s="308"/>
    </row>
    <row r="579">
      <c r="A579" s="1"/>
      <c r="D579" s="307"/>
      <c r="I579" s="308"/>
    </row>
    <row r="580">
      <c r="A580" s="1"/>
      <c r="D580" s="307"/>
      <c r="I580" s="308"/>
    </row>
    <row r="581">
      <c r="A581" s="1"/>
      <c r="D581" s="307"/>
      <c r="I581" s="308"/>
    </row>
    <row r="582">
      <c r="A582" s="1"/>
      <c r="D582" s="307"/>
      <c r="I582" s="308"/>
    </row>
    <row r="583">
      <c r="A583" s="1"/>
      <c r="D583" s="307"/>
      <c r="I583" s="308"/>
    </row>
    <row r="584">
      <c r="A584" s="1"/>
      <c r="D584" s="307"/>
      <c r="I584" s="308"/>
    </row>
    <row r="585">
      <c r="A585" s="1"/>
      <c r="D585" s="307"/>
      <c r="I585" s="308"/>
    </row>
    <row r="586">
      <c r="A586" s="1"/>
      <c r="D586" s="307"/>
      <c r="I586" s="308"/>
    </row>
    <row r="587">
      <c r="A587" s="1"/>
      <c r="D587" s="307"/>
      <c r="I587" s="308"/>
    </row>
    <row r="588">
      <c r="A588" s="1"/>
      <c r="D588" s="307"/>
      <c r="I588" s="308"/>
    </row>
    <row r="589">
      <c r="A589" s="1"/>
      <c r="D589" s="307"/>
      <c r="I589" s="308"/>
    </row>
    <row r="590">
      <c r="A590" s="1"/>
      <c r="D590" s="307"/>
      <c r="I590" s="308"/>
    </row>
    <row r="591">
      <c r="A591" s="1"/>
      <c r="D591" s="307"/>
      <c r="I591" s="308"/>
    </row>
    <row r="592">
      <c r="A592" s="1"/>
      <c r="D592" s="307"/>
      <c r="I592" s="308"/>
    </row>
    <row r="593">
      <c r="A593" s="1"/>
      <c r="D593" s="307"/>
      <c r="I593" s="308"/>
    </row>
    <row r="594">
      <c r="A594" s="1"/>
      <c r="D594" s="307"/>
      <c r="I594" s="308"/>
    </row>
    <row r="595">
      <c r="A595" s="1"/>
      <c r="D595" s="307"/>
      <c r="I595" s="308"/>
    </row>
    <row r="596">
      <c r="A596" s="1"/>
      <c r="D596" s="307"/>
      <c r="I596" s="308"/>
    </row>
    <row r="597">
      <c r="A597" s="1"/>
      <c r="D597" s="307"/>
      <c r="I597" s="308"/>
    </row>
    <row r="598">
      <c r="A598" s="1"/>
      <c r="D598" s="307"/>
      <c r="I598" s="308"/>
    </row>
    <row r="599">
      <c r="A599" s="1"/>
      <c r="D599" s="307"/>
      <c r="I599" s="308"/>
    </row>
    <row r="600">
      <c r="A600" s="1"/>
      <c r="D600" s="307"/>
      <c r="I600" s="308"/>
    </row>
    <row r="601">
      <c r="A601" s="1"/>
      <c r="D601" s="307"/>
      <c r="I601" s="308"/>
    </row>
    <row r="602">
      <c r="A602" s="1"/>
      <c r="D602" s="307"/>
      <c r="I602" s="308"/>
    </row>
    <row r="603">
      <c r="A603" s="1"/>
      <c r="D603" s="307"/>
      <c r="I603" s="308"/>
    </row>
    <row r="604">
      <c r="A604" s="1"/>
      <c r="D604" s="307"/>
      <c r="I604" s="308"/>
    </row>
    <row r="605">
      <c r="A605" s="1"/>
      <c r="D605" s="307"/>
      <c r="I605" s="308"/>
    </row>
    <row r="606">
      <c r="A606" s="1"/>
      <c r="D606" s="307"/>
      <c r="I606" s="308"/>
    </row>
    <row r="607">
      <c r="A607" s="1"/>
      <c r="D607" s="307"/>
      <c r="I607" s="308"/>
    </row>
    <row r="608">
      <c r="A608" s="1"/>
      <c r="D608" s="307"/>
      <c r="I608" s="308"/>
    </row>
    <row r="609">
      <c r="A609" s="1"/>
      <c r="D609" s="307"/>
      <c r="I609" s="308"/>
    </row>
    <row r="610">
      <c r="A610" s="1"/>
      <c r="D610" s="307"/>
      <c r="I610" s="308"/>
    </row>
    <row r="611">
      <c r="A611" s="1"/>
      <c r="D611" s="307"/>
      <c r="I611" s="308"/>
    </row>
    <row r="612">
      <c r="A612" s="1"/>
      <c r="D612" s="307"/>
      <c r="I612" s="308"/>
    </row>
    <row r="613">
      <c r="A613" s="1"/>
      <c r="D613" s="307"/>
      <c r="I613" s="308"/>
    </row>
    <row r="614">
      <c r="A614" s="1"/>
      <c r="D614" s="307"/>
      <c r="I614" s="308"/>
    </row>
    <row r="615">
      <c r="A615" s="1"/>
      <c r="D615" s="307"/>
      <c r="I615" s="308"/>
    </row>
    <row r="616">
      <c r="A616" s="1"/>
      <c r="D616" s="307"/>
      <c r="I616" s="308"/>
    </row>
    <row r="617">
      <c r="A617" s="1"/>
      <c r="D617" s="307"/>
      <c r="I617" s="308"/>
    </row>
    <row r="618">
      <c r="A618" s="1"/>
      <c r="D618" s="307"/>
      <c r="I618" s="308"/>
    </row>
    <row r="619">
      <c r="A619" s="1"/>
      <c r="D619" s="307"/>
      <c r="I619" s="308"/>
    </row>
    <row r="620">
      <c r="A620" s="1"/>
      <c r="D620" s="307"/>
      <c r="I620" s="308"/>
    </row>
    <row r="621">
      <c r="A621" s="1"/>
      <c r="D621" s="307"/>
      <c r="I621" s="308"/>
    </row>
    <row r="622">
      <c r="A622" s="1"/>
      <c r="D622" s="307"/>
      <c r="I622" s="308"/>
    </row>
    <row r="623">
      <c r="A623" s="1"/>
      <c r="D623" s="307"/>
      <c r="I623" s="308"/>
    </row>
    <row r="624">
      <c r="A624" s="1"/>
      <c r="D624" s="307"/>
      <c r="I624" s="308"/>
    </row>
    <row r="625">
      <c r="A625" s="1"/>
      <c r="D625" s="307"/>
      <c r="I625" s="308"/>
    </row>
    <row r="626">
      <c r="A626" s="1"/>
      <c r="D626" s="307"/>
      <c r="I626" s="308"/>
    </row>
    <row r="627">
      <c r="A627" s="1"/>
      <c r="D627" s="307"/>
      <c r="I627" s="308"/>
    </row>
    <row r="628">
      <c r="A628" s="1"/>
      <c r="D628" s="307"/>
      <c r="I628" s="308"/>
    </row>
    <row r="629">
      <c r="A629" s="1"/>
      <c r="D629" s="307"/>
      <c r="I629" s="308"/>
    </row>
    <row r="630">
      <c r="A630" s="1"/>
      <c r="D630" s="307"/>
      <c r="I630" s="308"/>
    </row>
    <row r="631">
      <c r="A631" s="1"/>
      <c r="D631" s="307"/>
      <c r="I631" s="308"/>
    </row>
    <row r="632">
      <c r="A632" s="1"/>
      <c r="D632" s="307"/>
      <c r="I632" s="308"/>
    </row>
    <row r="633">
      <c r="A633" s="1"/>
      <c r="D633" s="307"/>
      <c r="I633" s="308"/>
    </row>
    <row r="634">
      <c r="A634" s="1"/>
      <c r="D634" s="307"/>
      <c r="I634" s="308"/>
    </row>
    <row r="635">
      <c r="A635" s="1"/>
      <c r="D635" s="307"/>
      <c r="I635" s="308"/>
    </row>
    <row r="636">
      <c r="A636" s="1"/>
      <c r="D636" s="307"/>
      <c r="I636" s="308"/>
    </row>
    <row r="637">
      <c r="A637" s="1"/>
      <c r="D637" s="307"/>
      <c r="I637" s="308"/>
    </row>
    <row r="638">
      <c r="A638" s="1"/>
      <c r="D638" s="307"/>
      <c r="I638" s="308"/>
    </row>
    <row r="639">
      <c r="A639" s="1"/>
      <c r="D639" s="307"/>
      <c r="I639" s="308"/>
    </row>
    <row r="640">
      <c r="A640" s="1"/>
      <c r="D640" s="307"/>
      <c r="I640" s="308"/>
    </row>
    <row r="641">
      <c r="A641" s="1"/>
      <c r="D641" s="307"/>
      <c r="I641" s="308"/>
    </row>
    <row r="642">
      <c r="A642" s="1"/>
      <c r="D642" s="307"/>
      <c r="I642" s="308"/>
    </row>
    <row r="643">
      <c r="A643" s="1"/>
      <c r="D643" s="307"/>
      <c r="I643" s="308"/>
    </row>
    <row r="644">
      <c r="A644" s="1"/>
      <c r="D644" s="307"/>
      <c r="I644" s="308"/>
    </row>
    <row r="645">
      <c r="A645" s="1"/>
      <c r="D645" s="307"/>
      <c r="I645" s="308"/>
    </row>
    <row r="646">
      <c r="A646" s="1"/>
      <c r="D646" s="307"/>
      <c r="I646" s="308"/>
    </row>
    <row r="647">
      <c r="A647" s="1"/>
      <c r="D647" s="307"/>
      <c r="I647" s="308"/>
    </row>
    <row r="648">
      <c r="A648" s="1"/>
      <c r="D648" s="307"/>
      <c r="I648" s="308"/>
    </row>
    <row r="649">
      <c r="A649" s="1"/>
      <c r="D649" s="307"/>
      <c r="I649" s="308"/>
    </row>
    <row r="650">
      <c r="A650" s="1"/>
      <c r="D650" s="307"/>
      <c r="I650" s="308"/>
    </row>
    <row r="651">
      <c r="A651" s="1"/>
      <c r="D651" s="307"/>
      <c r="I651" s="308"/>
    </row>
    <row r="652">
      <c r="A652" s="1"/>
      <c r="D652" s="307"/>
      <c r="I652" s="308"/>
    </row>
    <row r="653">
      <c r="A653" s="1"/>
      <c r="D653" s="307"/>
      <c r="I653" s="308"/>
    </row>
    <row r="654">
      <c r="A654" s="1"/>
      <c r="D654" s="307"/>
      <c r="I654" s="308"/>
    </row>
    <row r="655">
      <c r="A655" s="1"/>
      <c r="D655" s="307"/>
      <c r="I655" s="308"/>
    </row>
    <row r="656">
      <c r="A656" s="1"/>
      <c r="D656" s="307"/>
      <c r="I656" s="308"/>
    </row>
    <row r="657">
      <c r="A657" s="1"/>
      <c r="D657" s="307"/>
      <c r="I657" s="308"/>
    </row>
    <row r="658">
      <c r="A658" s="1"/>
      <c r="D658" s="307"/>
      <c r="I658" s="308"/>
    </row>
    <row r="659">
      <c r="A659" s="1"/>
      <c r="D659" s="307"/>
      <c r="I659" s="308"/>
    </row>
    <row r="660">
      <c r="A660" s="1"/>
      <c r="D660" s="307"/>
      <c r="I660" s="308"/>
    </row>
    <row r="661">
      <c r="A661" s="1"/>
      <c r="D661" s="307"/>
      <c r="I661" s="308"/>
    </row>
    <row r="662">
      <c r="A662" s="1"/>
      <c r="D662" s="307"/>
      <c r="I662" s="308"/>
    </row>
    <row r="663">
      <c r="A663" s="1"/>
      <c r="D663" s="307"/>
      <c r="I663" s="308"/>
    </row>
    <row r="664">
      <c r="A664" s="1"/>
      <c r="D664" s="307"/>
      <c r="I664" s="308"/>
    </row>
    <row r="665">
      <c r="A665" s="1"/>
      <c r="D665" s="307"/>
      <c r="I665" s="308"/>
    </row>
    <row r="666">
      <c r="A666" s="1"/>
      <c r="D666" s="307"/>
      <c r="I666" s="308"/>
    </row>
    <row r="667">
      <c r="A667" s="1"/>
      <c r="D667" s="307"/>
      <c r="I667" s="308"/>
    </row>
    <row r="668">
      <c r="A668" s="1"/>
      <c r="D668" s="307"/>
      <c r="I668" s="308"/>
    </row>
    <row r="669">
      <c r="A669" s="1"/>
      <c r="D669" s="307"/>
      <c r="I669" s="308"/>
    </row>
    <row r="670">
      <c r="A670" s="1"/>
      <c r="D670" s="307"/>
      <c r="I670" s="308"/>
    </row>
    <row r="671">
      <c r="A671" s="1"/>
      <c r="D671" s="307"/>
      <c r="I671" s="308"/>
    </row>
    <row r="672">
      <c r="A672" s="1"/>
      <c r="D672" s="307"/>
      <c r="I672" s="308"/>
    </row>
    <row r="673">
      <c r="A673" s="1"/>
      <c r="D673" s="307"/>
      <c r="I673" s="308"/>
    </row>
    <row r="674">
      <c r="A674" s="1"/>
      <c r="D674" s="307"/>
      <c r="I674" s="308"/>
    </row>
    <row r="675">
      <c r="A675" s="1"/>
      <c r="D675" s="307"/>
      <c r="I675" s="308"/>
    </row>
    <row r="676">
      <c r="A676" s="1"/>
      <c r="D676" s="307"/>
      <c r="I676" s="308"/>
    </row>
    <row r="677">
      <c r="A677" s="1"/>
      <c r="D677" s="307"/>
      <c r="I677" s="308"/>
    </row>
    <row r="678">
      <c r="A678" s="1"/>
      <c r="D678" s="307"/>
      <c r="I678" s="308"/>
    </row>
    <row r="679">
      <c r="A679" s="1"/>
      <c r="D679" s="307"/>
      <c r="I679" s="308"/>
    </row>
    <row r="680">
      <c r="A680" s="1"/>
      <c r="D680" s="307"/>
      <c r="I680" s="308"/>
    </row>
    <row r="681">
      <c r="A681" s="1"/>
      <c r="D681" s="307"/>
      <c r="I681" s="308"/>
    </row>
    <row r="682">
      <c r="A682" s="1"/>
      <c r="D682" s="307"/>
      <c r="I682" s="308"/>
    </row>
    <row r="683">
      <c r="A683" s="1"/>
      <c r="D683" s="307"/>
      <c r="I683" s="308"/>
    </row>
    <row r="684">
      <c r="A684" s="1"/>
      <c r="D684" s="307"/>
      <c r="I684" s="308"/>
    </row>
    <row r="685">
      <c r="A685" s="1"/>
      <c r="D685" s="307"/>
      <c r="I685" s="308"/>
    </row>
    <row r="686">
      <c r="A686" s="1"/>
      <c r="D686" s="307"/>
      <c r="I686" s="308"/>
    </row>
    <row r="687">
      <c r="A687" s="1"/>
      <c r="D687" s="307"/>
      <c r="I687" s="308"/>
    </row>
    <row r="688">
      <c r="A688" s="1"/>
      <c r="D688" s="307"/>
      <c r="I688" s="308"/>
    </row>
    <row r="689">
      <c r="A689" s="1"/>
      <c r="D689" s="307"/>
      <c r="I689" s="308"/>
    </row>
    <row r="690">
      <c r="A690" s="1"/>
      <c r="D690" s="307"/>
      <c r="I690" s="308"/>
    </row>
    <row r="691">
      <c r="A691" s="1"/>
      <c r="D691" s="307"/>
      <c r="I691" s="308"/>
    </row>
    <row r="692">
      <c r="A692" s="1"/>
      <c r="D692" s="307"/>
      <c r="I692" s="308"/>
    </row>
    <row r="693">
      <c r="A693" s="1"/>
      <c r="D693" s="307"/>
      <c r="I693" s="308"/>
    </row>
    <row r="694">
      <c r="A694" s="1"/>
      <c r="D694" s="307"/>
      <c r="I694" s="308"/>
    </row>
    <row r="695">
      <c r="A695" s="1"/>
      <c r="D695" s="307"/>
      <c r="I695" s="308"/>
    </row>
    <row r="696">
      <c r="A696" s="1"/>
      <c r="D696" s="307"/>
      <c r="I696" s="308"/>
    </row>
    <row r="697">
      <c r="A697" s="1"/>
      <c r="D697" s="307"/>
      <c r="I697" s="308"/>
    </row>
    <row r="698">
      <c r="A698" s="1"/>
      <c r="D698" s="307"/>
      <c r="I698" s="308"/>
    </row>
    <row r="699">
      <c r="A699" s="1"/>
      <c r="D699" s="307"/>
      <c r="I699" s="308"/>
    </row>
    <row r="700">
      <c r="A700" s="1"/>
      <c r="D700" s="307"/>
      <c r="I700" s="308"/>
    </row>
    <row r="701">
      <c r="A701" s="1"/>
      <c r="D701" s="307"/>
      <c r="I701" s="308"/>
    </row>
    <row r="702">
      <c r="A702" s="1"/>
      <c r="D702" s="307"/>
      <c r="I702" s="308"/>
    </row>
    <row r="703">
      <c r="A703" s="1"/>
      <c r="D703" s="307"/>
      <c r="I703" s="308"/>
    </row>
    <row r="704">
      <c r="A704" s="1"/>
      <c r="D704" s="307"/>
      <c r="I704" s="308"/>
    </row>
    <row r="705">
      <c r="A705" s="1"/>
      <c r="D705" s="307"/>
      <c r="I705" s="308"/>
    </row>
    <row r="706">
      <c r="A706" s="1"/>
      <c r="D706" s="307"/>
      <c r="I706" s="308"/>
    </row>
    <row r="707">
      <c r="A707" s="1"/>
      <c r="D707" s="307"/>
      <c r="I707" s="308"/>
    </row>
    <row r="708">
      <c r="A708" s="1"/>
      <c r="D708" s="307"/>
      <c r="I708" s="308"/>
    </row>
    <row r="709">
      <c r="A709" s="1"/>
      <c r="D709" s="307"/>
      <c r="I709" s="308"/>
    </row>
    <row r="710">
      <c r="A710" s="1"/>
      <c r="D710" s="307"/>
      <c r="I710" s="308"/>
    </row>
    <row r="711">
      <c r="A711" s="1"/>
      <c r="D711" s="307"/>
      <c r="I711" s="308"/>
    </row>
    <row r="712">
      <c r="A712" s="1"/>
      <c r="D712" s="307"/>
      <c r="I712" s="308"/>
    </row>
    <row r="713">
      <c r="A713" s="1"/>
      <c r="D713" s="307"/>
      <c r="I713" s="308"/>
    </row>
    <row r="714">
      <c r="A714" s="1"/>
      <c r="D714" s="307"/>
      <c r="I714" s="308"/>
    </row>
    <row r="715">
      <c r="A715" s="1"/>
      <c r="D715" s="307"/>
      <c r="I715" s="308"/>
    </row>
    <row r="716">
      <c r="A716" s="1"/>
      <c r="D716" s="307"/>
      <c r="I716" s="308"/>
    </row>
    <row r="717">
      <c r="A717" s="1"/>
      <c r="D717" s="307"/>
      <c r="I717" s="308"/>
    </row>
    <row r="718">
      <c r="A718" s="1"/>
      <c r="D718" s="307"/>
      <c r="I718" s="308"/>
    </row>
    <row r="719">
      <c r="A719" s="1"/>
      <c r="D719" s="307"/>
      <c r="I719" s="308"/>
    </row>
    <row r="720">
      <c r="A720" s="1"/>
      <c r="D720" s="307"/>
      <c r="I720" s="308"/>
    </row>
    <row r="721">
      <c r="A721" s="1"/>
      <c r="D721" s="307"/>
      <c r="I721" s="308"/>
    </row>
    <row r="722">
      <c r="A722" s="1"/>
      <c r="D722" s="307"/>
      <c r="I722" s="308"/>
    </row>
    <row r="723">
      <c r="A723" s="1"/>
      <c r="D723" s="307"/>
      <c r="I723" s="308"/>
    </row>
    <row r="724">
      <c r="A724" s="1"/>
      <c r="D724" s="307"/>
      <c r="I724" s="308"/>
    </row>
    <row r="725">
      <c r="A725" s="1"/>
      <c r="D725" s="307"/>
      <c r="I725" s="308"/>
    </row>
    <row r="726">
      <c r="A726" s="1"/>
      <c r="D726" s="307"/>
      <c r="I726" s="308"/>
    </row>
    <row r="727">
      <c r="A727" s="1"/>
      <c r="D727" s="307"/>
      <c r="I727" s="308"/>
    </row>
    <row r="728">
      <c r="A728" s="1"/>
      <c r="D728" s="307"/>
      <c r="I728" s="308"/>
    </row>
    <row r="729">
      <c r="A729" s="1"/>
      <c r="D729" s="307"/>
      <c r="I729" s="308"/>
    </row>
    <row r="730">
      <c r="A730" s="1"/>
      <c r="D730" s="307"/>
      <c r="I730" s="308"/>
    </row>
    <row r="731">
      <c r="A731" s="1"/>
      <c r="D731" s="307"/>
      <c r="I731" s="308"/>
    </row>
    <row r="732">
      <c r="A732" s="1"/>
      <c r="D732" s="307"/>
      <c r="I732" s="308"/>
    </row>
    <row r="733">
      <c r="A733" s="1"/>
      <c r="D733" s="307"/>
      <c r="I733" s="308"/>
    </row>
    <row r="734">
      <c r="A734" s="1"/>
      <c r="D734" s="307"/>
      <c r="I734" s="308"/>
    </row>
    <row r="735">
      <c r="A735" s="1"/>
      <c r="D735" s="307"/>
      <c r="I735" s="308"/>
    </row>
    <row r="736">
      <c r="A736" s="1"/>
      <c r="D736" s="307"/>
      <c r="I736" s="308"/>
    </row>
    <row r="737">
      <c r="A737" s="1"/>
      <c r="D737" s="307"/>
      <c r="I737" s="308"/>
    </row>
    <row r="738">
      <c r="A738" s="1"/>
      <c r="D738" s="307"/>
      <c r="I738" s="308"/>
    </row>
    <row r="739">
      <c r="A739" s="1"/>
      <c r="D739" s="307"/>
      <c r="I739" s="308"/>
    </row>
    <row r="740">
      <c r="A740" s="1"/>
      <c r="D740" s="307"/>
      <c r="I740" s="308"/>
    </row>
    <row r="741">
      <c r="A741" s="1"/>
      <c r="D741" s="307"/>
      <c r="I741" s="308"/>
    </row>
    <row r="742">
      <c r="A742" s="1"/>
      <c r="D742" s="307"/>
      <c r="I742" s="308"/>
    </row>
    <row r="743">
      <c r="A743" s="1"/>
      <c r="D743" s="307"/>
      <c r="I743" s="308"/>
    </row>
    <row r="744">
      <c r="A744" s="1"/>
      <c r="D744" s="307"/>
      <c r="I744" s="308"/>
    </row>
    <row r="745">
      <c r="A745" s="1"/>
      <c r="D745" s="307"/>
      <c r="I745" s="308"/>
    </row>
    <row r="746">
      <c r="A746" s="1"/>
      <c r="D746" s="307"/>
      <c r="I746" s="308"/>
    </row>
    <row r="747">
      <c r="A747" s="1"/>
      <c r="D747" s="307"/>
      <c r="I747" s="308"/>
    </row>
    <row r="748">
      <c r="A748" s="1"/>
      <c r="D748" s="307"/>
      <c r="I748" s="308"/>
    </row>
    <row r="749">
      <c r="A749" s="1"/>
      <c r="D749" s="307"/>
      <c r="I749" s="308"/>
    </row>
    <row r="750">
      <c r="A750" s="1"/>
      <c r="D750" s="307"/>
      <c r="I750" s="308"/>
    </row>
    <row r="751">
      <c r="A751" s="1"/>
      <c r="D751" s="307"/>
      <c r="I751" s="308"/>
    </row>
    <row r="752">
      <c r="A752" s="1"/>
      <c r="D752" s="307"/>
      <c r="I752" s="308"/>
    </row>
    <row r="753">
      <c r="A753" s="1"/>
      <c r="D753" s="307"/>
      <c r="I753" s="308"/>
    </row>
    <row r="754">
      <c r="A754" s="1"/>
      <c r="D754" s="307"/>
      <c r="I754" s="308"/>
    </row>
    <row r="755">
      <c r="A755" s="1"/>
      <c r="D755" s="307"/>
      <c r="I755" s="308"/>
    </row>
    <row r="756">
      <c r="A756" s="1"/>
      <c r="D756" s="307"/>
      <c r="I756" s="308"/>
    </row>
    <row r="757">
      <c r="A757" s="1"/>
      <c r="D757" s="307"/>
      <c r="I757" s="308"/>
    </row>
    <row r="758">
      <c r="A758" s="1"/>
      <c r="D758" s="307"/>
      <c r="I758" s="308"/>
    </row>
    <row r="759">
      <c r="A759" s="1"/>
      <c r="D759" s="307"/>
      <c r="I759" s="308"/>
    </row>
    <row r="760">
      <c r="A760" s="1"/>
      <c r="D760" s="307"/>
      <c r="I760" s="308"/>
    </row>
    <row r="761">
      <c r="A761" s="1"/>
      <c r="D761" s="307"/>
      <c r="I761" s="308"/>
    </row>
    <row r="762">
      <c r="A762" s="1"/>
      <c r="D762" s="307"/>
      <c r="I762" s="308"/>
    </row>
    <row r="763">
      <c r="A763" s="1"/>
      <c r="D763" s="307"/>
      <c r="I763" s="308"/>
    </row>
    <row r="764">
      <c r="A764" s="1"/>
      <c r="D764" s="307"/>
      <c r="I764" s="308"/>
    </row>
    <row r="765">
      <c r="A765" s="1"/>
      <c r="D765" s="307"/>
      <c r="I765" s="308"/>
    </row>
    <row r="766">
      <c r="A766" s="1"/>
      <c r="D766" s="307"/>
      <c r="I766" s="308"/>
    </row>
    <row r="767">
      <c r="A767" s="1"/>
      <c r="D767" s="307"/>
      <c r="I767" s="308"/>
    </row>
    <row r="768">
      <c r="A768" s="1"/>
      <c r="D768" s="307"/>
      <c r="I768" s="308"/>
    </row>
    <row r="769">
      <c r="A769" s="1"/>
      <c r="D769" s="307"/>
      <c r="I769" s="308"/>
    </row>
    <row r="770">
      <c r="A770" s="1"/>
      <c r="D770" s="307"/>
      <c r="I770" s="308"/>
    </row>
    <row r="771">
      <c r="A771" s="1"/>
      <c r="D771" s="307"/>
      <c r="I771" s="308"/>
    </row>
    <row r="772">
      <c r="A772" s="1"/>
      <c r="D772" s="307"/>
      <c r="I772" s="308"/>
    </row>
    <row r="773">
      <c r="A773" s="1"/>
      <c r="D773" s="307"/>
      <c r="I773" s="308"/>
    </row>
    <row r="774">
      <c r="A774" s="1"/>
      <c r="D774" s="307"/>
      <c r="I774" s="308"/>
    </row>
    <row r="775">
      <c r="A775" s="1"/>
      <c r="D775" s="307"/>
      <c r="I775" s="308"/>
    </row>
    <row r="776">
      <c r="A776" s="1"/>
      <c r="D776" s="307"/>
      <c r="I776" s="308"/>
    </row>
    <row r="777">
      <c r="A777" s="1"/>
      <c r="D777" s="307"/>
      <c r="I777" s="308"/>
    </row>
    <row r="778">
      <c r="A778" s="1"/>
      <c r="D778" s="307"/>
      <c r="I778" s="308"/>
    </row>
    <row r="779">
      <c r="A779" s="1"/>
      <c r="D779" s="307"/>
      <c r="I779" s="308"/>
    </row>
    <row r="780">
      <c r="A780" s="1"/>
      <c r="D780" s="307"/>
      <c r="I780" s="308"/>
    </row>
    <row r="781">
      <c r="A781" s="1"/>
      <c r="D781" s="307"/>
      <c r="I781" s="308"/>
    </row>
    <row r="782">
      <c r="A782" s="1"/>
      <c r="D782" s="307"/>
      <c r="I782" s="308"/>
    </row>
    <row r="783">
      <c r="A783" s="1"/>
      <c r="D783" s="307"/>
      <c r="I783" s="308"/>
    </row>
    <row r="784">
      <c r="A784" s="1"/>
      <c r="D784" s="307"/>
      <c r="I784" s="308"/>
    </row>
    <row r="785">
      <c r="A785" s="1"/>
      <c r="D785" s="307"/>
      <c r="I785" s="308"/>
    </row>
    <row r="786">
      <c r="A786" s="1"/>
      <c r="D786" s="307"/>
      <c r="I786" s="308"/>
    </row>
    <row r="787">
      <c r="A787" s="1"/>
      <c r="D787" s="307"/>
      <c r="I787" s="308"/>
    </row>
    <row r="788">
      <c r="A788" s="1"/>
      <c r="D788" s="307"/>
      <c r="I788" s="308"/>
    </row>
    <row r="789">
      <c r="A789" s="1"/>
      <c r="D789" s="307"/>
      <c r="I789" s="308"/>
    </row>
    <row r="790">
      <c r="A790" s="1"/>
      <c r="D790" s="307"/>
      <c r="I790" s="308"/>
    </row>
    <row r="791">
      <c r="A791" s="1"/>
      <c r="D791" s="307"/>
      <c r="I791" s="308"/>
    </row>
    <row r="792">
      <c r="A792" s="1"/>
      <c r="D792" s="307"/>
      <c r="I792" s="308"/>
    </row>
    <row r="793">
      <c r="A793" s="1"/>
      <c r="D793" s="307"/>
      <c r="I793" s="308"/>
    </row>
    <row r="794">
      <c r="A794" s="1"/>
      <c r="D794" s="307"/>
      <c r="I794" s="308"/>
    </row>
    <row r="795">
      <c r="A795" s="1"/>
      <c r="D795" s="307"/>
      <c r="I795" s="308"/>
    </row>
    <row r="796">
      <c r="A796" s="1"/>
      <c r="D796" s="307"/>
      <c r="I796" s="308"/>
    </row>
    <row r="797">
      <c r="A797" s="1"/>
      <c r="D797" s="307"/>
      <c r="I797" s="308"/>
    </row>
    <row r="798">
      <c r="A798" s="1"/>
      <c r="D798" s="307"/>
      <c r="I798" s="308"/>
    </row>
    <row r="799">
      <c r="A799" s="1"/>
      <c r="D799" s="307"/>
      <c r="I799" s="308"/>
    </row>
    <row r="800">
      <c r="A800" s="1"/>
      <c r="D800" s="307"/>
      <c r="I800" s="308"/>
    </row>
    <row r="801">
      <c r="A801" s="1"/>
      <c r="D801" s="307"/>
      <c r="I801" s="308"/>
    </row>
    <row r="802">
      <c r="A802" s="1"/>
      <c r="D802" s="307"/>
      <c r="I802" s="308"/>
    </row>
    <row r="803">
      <c r="A803" s="1"/>
      <c r="D803" s="307"/>
      <c r="I803" s="308"/>
    </row>
    <row r="804">
      <c r="A804" s="1"/>
      <c r="D804" s="307"/>
      <c r="I804" s="308"/>
    </row>
    <row r="805">
      <c r="A805" s="1"/>
      <c r="D805" s="307"/>
      <c r="I805" s="308"/>
    </row>
    <row r="806">
      <c r="A806" s="1"/>
      <c r="D806" s="307"/>
      <c r="I806" s="308"/>
    </row>
    <row r="807">
      <c r="A807" s="1"/>
      <c r="D807" s="307"/>
      <c r="I807" s="308"/>
    </row>
    <row r="808">
      <c r="A808" s="1"/>
      <c r="D808" s="307"/>
      <c r="I808" s="308"/>
    </row>
    <row r="809">
      <c r="A809" s="1"/>
      <c r="D809" s="307"/>
      <c r="I809" s="308"/>
    </row>
    <row r="810">
      <c r="A810" s="1"/>
      <c r="D810" s="307"/>
      <c r="I810" s="308"/>
    </row>
    <row r="811">
      <c r="A811" s="1"/>
      <c r="D811" s="307"/>
      <c r="I811" s="308"/>
    </row>
    <row r="812">
      <c r="A812" s="1"/>
      <c r="D812" s="307"/>
      <c r="I812" s="308"/>
    </row>
    <row r="813">
      <c r="A813" s="1"/>
      <c r="D813" s="307"/>
      <c r="I813" s="308"/>
    </row>
    <row r="814">
      <c r="A814" s="1"/>
      <c r="D814" s="307"/>
      <c r="I814" s="308"/>
    </row>
    <row r="815">
      <c r="A815" s="1"/>
      <c r="D815" s="307"/>
      <c r="I815" s="308"/>
    </row>
    <row r="816">
      <c r="A816" s="1"/>
      <c r="D816" s="307"/>
      <c r="I816" s="308"/>
    </row>
    <row r="817">
      <c r="A817" s="1"/>
      <c r="D817" s="307"/>
      <c r="I817" s="308"/>
    </row>
    <row r="818">
      <c r="A818" s="1"/>
      <c r="D818" s="307"/>
      <c r="I818" s="308"/>
    </row>
    <row r="819">
      <c r="A819" s="1"/>
      <c r="D819" s="307"/>
      <c r="I819" s="308"/>
    </row>
    <row r="820">
      <c r="A820" s="1"/>
      <c r="D820" s="307"/>
      <c r="I820" s="308"/>
    </row>
    <row r="821">
      <c r="A821" s="1"/>
      <c r="D821" s="307"/>
      <c r="I821" s="308"/>
    </row>
    <row r="822">
      <c r="A822" s="1"/>
      <c r="D822" s="307"/>
      <c r="I822" s="308"/>
    </row>
    <row r="823">
      <c r="A823" s="1"/>
      <c r="D823" s="307"/>
      <c r="I823" s="308"/>
    </row>
    <row r="824">
      <c r="A824" s="1"/>
      <c r="D824" s="307"/>
      <c r="I824" s="308"/>
    </row>
    <row r="825">
      <c r="A825" s="1"/>
      <c r="D825" s="307"/>
      <c r="I825" s="308"/>
    </row>
    <row r="826">
      <c r="A826" s="1"/>
      <c r="D826" s="307"/>
      <c r="I826" s="308"/>
    </row>
    <row r="827">
      <c r="A827" s="1"/>
      <c r="D827" s="307"/>
      <c r="I827" s="308"/>
    </row>
    <row r="828">
      <c r="A828" s="1"/>
      <c r="D828" s="307"/>
      <c r="I828" s="308"/>
    </row>
    <row r="829">
      <c r="A829" s="1"/>
      <c r="D829" s="307"/>
      <c r="I829" s="308"/>
    </row>
    <row r="830">
      <c r="A830" s="1"/>
      <c r="D830" s="307"/>
      <c r="I830" s="308"/>
    </row>
    <row r="831">
      <c r="A831" s="1"/>
      <c r="D831" s="307"/>
      <c r="I831" s="308"/>
    </row>
    <row r="832">
      <c r="A832" s="1"/>
      <c r="D832" s="307"/>
      <c r="I832" s="308"/>
    </row>
    <row r="833">
      <c r="A833" s="1"/>
      <c r="D833" s="307"/>
      <c r="I833" s="308"/>
    </row>
    <row r="834">
      <c r="A834" s="1"/>
      <c r="D834" s="307"/>
      <c r="I834" s="308"/>
    </row>
    <row r="835">
      <c r="A835" s="1"/>
      <c r="D835" s="307"/>
      <c r="I835" s="308"/>
    </row>
    <row r="836">
      <c r="A836" s="1"/>
      <c r="D836" s="307"/>
      <c r="I836" s="308"/>
    </row>
    <row r="837">
      <c r="A837" s="1"/>
      <c r="D837" s="307"/>
      <c r="I837" s="308"/>
    </row>
    <row r="838">
      <c r="A838" s="1"/>
      <c r="D838" s="307"/>
      <c r="I838" s="308"/>
    </row>
    <row r="839">
      <c r="A839" s="1"/>
      <c r="D839" s="307"/>
      <c r="I839" s="308"/>
    </row>
    <row r="840">
      <c r="A840" s="1"/>
      <c r="D840" s="307"/>
      <c r="I840" s="308"/>
    </row>
    <row r="841">
      <c r="A841" s="1"/>
      <c r="D841" s="307"/>
      <c r="I841" s="308"/>
    </row>
    <row r="842">
      <c r="A842" s="1"/>
      <c r="D842" s="307"/>
      <c r="I842" s="308"/>
    </row>
    <row r="843">
      <c r="A843" s="1"/>
      <c r="D843" s="307"/>
      <c r="I843" s="308"/>
    </row>
    <row r="844">
      <c r="A844" s="1"/>
      <c r="D844" s="307"/>
      <c r="I844" s="308"/>
    </row>
    <row r="845">
      <c r="A845" s="1"/>
      <c r="D845" s="307"/>
      <c r="I845" s="308"/>
    </row>
    <row r="846">
      <c r="A846" s="1"/>
      <c r="D846" s="307"/>
      <c r="I846" s="308"/>
    </row>
    <row r="847">
      <c r="A847" s="1"/>
      <c r="D847" s="307"/>
      <c r="I847" s="308"/>
    </row>
    <row r="848">
      <c r="A848" s="1"/>
      <c r="D848" s="307"/>
      <c r="I848" s="308"/>
    </row>
    <row r="849">
      <c r="A849" s="1"/>
      <c r="D849" s="307"/>
      <c r="I849" s="308"/>
    </row>
    <row r="850">
      <c r="A850" s="1"/>
      <c r="D850" s="307"/>
      <c r="I850" s="308"/>
    </row>
    <row r="851">
      <c r="A851" s="1"/>
      <c r="D851" s="307"/>
      <c r="I851" s="308"/>
    </row>
    <row r="852">
      <c r="A852" s="1"/>
      <c r="D852" s="307"/>
      <c r="I852" s="308"/>
    </row>
    <row r="853">
      <c r="A853" s="1"/>
      <c r="D853" s="307"/>
      <c r="I853" s="308"/>
    </row>
    <row r="854">
      <c r="A854" s="1"/>
      <c r="D854" s="307"/>
      <c r="I854" s="308"/>
    </row>
    <row r="855">
      <c r="A855" s="1"/>
      <c r="D855" s="307"/>
      <c r="I855" s="308"/>
    </row>
    <row r="856">
      <c r="A856" s="1"/>
      <c r="D856" s="307"/>
      <c r="I856" s="308"/>
    </row>
    <row r="857">
      <c r="A857" s="1"/>
      <c r="D857" s="307"/>
      <c r="I857" s="308"/>
    </row>
    <row r="858">
      <c r="A858" s="1"/>
      <c r="D858" s="307"/>
      <c r="I858" s="308"/>
    </row>
    <row r="859">
      <c r="A859" s="1"/>
      <c r="D859" s="307"/>
      <c r="I859" s="308"/>
    </row>
    <row r="860">
      <c r="A860" s="1"/>
      <c r="D860" s="307"/>
      <c r="I860" s="308"/>
    </row>
    <row r="861">
      <c r="A861" s="1"/>
      <c r="D861" s="307"/>
      <c r="I861" s="308"/>
    </row>
    <row r="862">
      <c r="A862" s="1"/>
      <c r="D862" s="307"/>
      <c r="I862" s="308"/>
    </row>
    <row r="863">
      <c r="A863" s="1"/>
      <c r="D863" s="307"/>
      <c r="I863" s="308"/>
    </row>
    <row r="864">
      <c r="A864" s="1"/>
      <c r="D864" s="307"/>
      <c r="I864" s="308"/>
    </row>
    <row r="865">
      <c r="A865" s="1"/>
      <c r="D865" s="307"/>
      <c r="I865" s="308"/>
    </row>
    <row r="866">
      <c r="A866" s="1"/>
      <c r="D866" s="307"/>
      <c r="I866" s="308"/>
    </row>
    <row r="867">
      <c r="A867" s="1"/>
      <c r="D867" s="307"/>
      <c r="I867" s="308"/>
    </row>
    <row r="868">
      <c r="A868" s="1"/>
      <c r="D868" s="307"/>
      <c r="I868" s="308"/>
    </row>
    <row r="869">
      <c r="A869" s="1"/>
      <c r="D869" s="307"/>
      <c r="I869" s="308"/>
    </row>
    <row r="870">
      <c r="A870" s="1"/>
      <c r="D870" s="307"/>
      <c r="I870" s="308"/>
    </row>
    <row r="871">
      <c r="A871" s="1"/>
      <c r="D871" s="307"/>
      <c r="I871" s="308"/>
    </row>
    <row r="872">
      <c r="A872" s="1"/>
      <c r="D872" s="307"/>
      <c r="I872" s="308"/>
    </row>
    <row r="873">
      <c r="A873" s="1"/>
      <c r="D873" s="307"/>
      <c r="I873" s="308"/>
    </row>
    <row r="874">
      <c r="A874" s="1"/>
      <c r="D874" s="307"/>
      <c r="I874" s="308"/>
    </row>
    <row r="875">
      <c r="A875" s="1"/>
      <c r="D875" s="307"/>
      <c r="I875" s="308"/>
    </row>
    <row r="876">
      <c r="A876" s="1"/>
      <c r="D876" s="307"/>
      <c r="I876" s="308"/>
    </row>
    <row r="877">
      <c r="A877" s="1"/>
      <c r="D877" s="307"/>
      <c r="I877" s="308"/>
    </row>
    <row r="878">
      <c r="A878" s="1"/>
      <c r="D878" s="307"/>
      <c r="I878" s="308"/>
    </row>
    <row r="879">
      <c r="A879" s="1"/>
      <c r="D879" s="307"/>
      <c r="I879" s="308"/>
    </row>
    <row r="880">
      <c r="A880" s="1"/>
      <c r="D880" s="307"/>
      <c r="I880" s="308"/>
    </row>
    <row r="881">
      <c r="A881" s="1"/>
      <c r="D881" s="307"/>
      <c r="I881" s="308"/>
    </row>
    <row r="882">
      <c r="A882" s="1"/>
      <c r="D882" s="307"/>
      <c r="I882" s="308"/>
    </row>
    <row r="883">
      <c r="A883" s="1"/>
      <c r="D883" s="307"/>
      <c r="I883" s="308"/>
    </row>
    <row r="884">
      <c r="A884" s="1"/>
      <c r="D884" s="307"/>
      <c r="I884" s="308"/>
    </row>
    <row r="885">
      <c r="A885" s="1"/>
      <c r="D885" s="307"/>
      <c r="I885" s="308"/>
    </row>
    <row r="886">
      <c r="A886" s="1"/>
      <c r="D886" s="307"/>
      <c r="I886" s="308"/>
    </row>
    <row r="887">
      <c r="A887" s="1"/>
      <c r="D887" s="307"/>
      <c r="I887" s="308"/>
    </row>
    <row r="888">
      <c r="A888" s="1"/>
      <c r="D888" s="307"/>
      <c r="I888" s="308"/>
    </row>
    <row r="889">
      <c r="A889" s="1"/>
      <c r="D889" s="307"/>
      <c r="I889" s="308"/>
    </row>
    <row r="890">
      <c r="A890" s="1"/>
      <c r="D890" s="307"/>
      <c r="I890" s="308"/>
    </row>
    <row r="891">
      <c r="A891" s="1"/>
      <c r="D891" s="307"/>
      <c r="I891" s="308"/>
    </row>
    <row r="892">
      <c r="A892" s="1"/>
      <c r="D892" s="307"/>
      <c r="I892" s="308"/>
    </row>
    <row r="893">
      <c r="A893" s="1"/>
      <c r="D893" s="307"/>
      <c r="I893" s="308"/>
    </row>
    <row r="894">
      <c r="A894" s="1"/>
      <c r="D894" s="307"/>
      <c r="I894" s="308"/>
    </row>
    <row r="895">
      <c r="A895" s="1"/>
      <c r="D895" s="307"/>
      <c r="I895" s="308"/>
    </row>
    <row r="896">
      <c r="A896" s="1"/>
      <c r="D896" s="307"/>
      <c r="I896" s="308"/>
    </row>
    <row r="897">
      <c r="A897" s="1"/>
      <c r="D897" s="307"/>
      <c r="I897" s="308"/>
    </row>
    <row r="898">
      <c r="A898" s="1"/>
      <c r="D898" s="307"/>
      <c r="I898" s="308"/>
    </row>
    <row r="899">
      <c r="A899" s="1"/>
      <c r="D899" s="307"/>
      <c r="I899" s="308"/>
    </row>
    <row r="900">
      <c r="A900" s="1"/>
      <c r="D900" s="307"/>
      <c r="I900" s="308"/>
    </row>
    <row r="901">
      <c r="A901" s="1"/>
      <c r="D901" s="307"/>
      <c r="I901" s="308"/>
    </row>
    <row r="902">
      <c r="A902" s="1"/>
      <c r="D902" s="307"/>
      <c r="I902" s="308"/>
    </row>
    <row r="903">
      <c r="A903" s="1"/>
      <c r="D903" s="307"/>
      <c r="I903" s="308"/>
    </row>
    <row r="904">
      <c r="A904" s="1"/>
      <c r="D904" s="307"/>
      <c r="I904" s="308"/>
    </row>
    <row r="905">
      <c r="A905" s="1"/>
      <c r="D905" s="307"/>
      <c r="I905" s="308"/>
    </row>
    <row r="906">
      <c r="A906" s="1"/>
      <c r="D906" s="307"/>
      <c r="I906" s="308"/>
    </row>
    <row r="907">
      <c r="A907" s="1"/>
      <c r="D907" s="307"/>
      <c r="I907" s="308"/>
    </row>
    <row r="908">
      <c r="A908" s="1"/>
      <c r="D908" s="307"/>
      <c r="I908" s="308"/>
    </row>
    <row r="909">
      <c r="A909" s="1"/>
      <c r="D909" s="307"/>
      <c r="I909" s="308"/>
    </row>
    <row r="910">
      <c r="A910" s="1"/>
      <c r="D910" s="307"/>
      <c r="I910" s="308"/>
    </row>
    <row r="911">
      <c r="A911" s="1"/>
      <c r="D911" s="307"/>
      <c r="I911" s="308"/>
    </row>
    <row r="912">
      <c r="A912" s="1"/>
      <c r="D912" s="307"/>
      <c r="I912" s="308"/>
    </row>
    <row r="913">
      <c r="A913" s="1"/>
      <c r="D913" s="307"/>
      <c r="I913" s="308"/>
    </row>
    <row r="914">
      <c r="A914" s="1"/>
      <c r="D914" s="307"/>
      <c r="I914" s="308"/>
    </row>
    <row r="915">
      <c r="A915" s="1"/>
      <c r="D915" s="307"/>
      <c r="I915" s="308"/>
    </row>
    <row r="916">
      <c r="A916" s="1"/>
      <c r="D916" s="307"/>
      <c r="I916" s="308"/>
    </row>
    <row r="917">
      <c r="A917" s="1"/>
      <c r="D917" s="307"/>
      <c r="I917" s="308"/>
    </row>
    <row r="918">
      <c r="A918" s="1"/>
      <c r="D918" s="307"/>
      <c r="I918" s="308"/>
    </row>
    <row r="919">
      <c r="A919" s="1"/>
      <c r="D919" s="307"/>
      <c r="I919" s="308"/>
    </row>
    <row r="920">
      <c r="A920" s="1"/>
      <c r="D920" s="307"/>
      <c r="I920" s="308"/>
    </row>
    <row r="921">
      <c r="A921" s="1"/>
      <c r="D921" s="307"/>
      <c r="I921" s="308"/>
    </row>
    <row r="922">
      <c r="A922" s="1"/>
      <c r="D922" s="307"/>
      <c r="I922" s="308"/>
    </row>
    <row r="923">
      <c r="A923" s="1"/>
      <c r="D923" s="307"/>
      <c r="I923" s="308"/>
    </row>
    <row r="924">
      <c r="A924" s="1"/>
      <c r="D924" s="307"/>
      <c r="I924" s="308"/>
    </row>
    <row r="925">
      <c r="A925" s="1"/>
      <c r="D925" s="307"/>
      <c r="I925" s="308"/>
    </row>
    <row r="926">
      <c r="A926" s="1"/>
      <c r="D926" s="307"/>
      <c r="I926" s="308"/>
    </row>
    <row r="927">
      <c r="A927" s="1"/>
      <c r="D927" s="307"/>
      <c r="I927" s="308"/>
    </row>
    <row r="928">
      <c r="A928" s="1"/>
      <c r="D928" s="307"/>
      <c r="I928" s="308"/>
    </row>
    <row r="929">
      <c r="A929" s="1"/>
      <c r="D929" s="307"/>
      <c r="I929" s="308"/>
    </row>
    <row r="930">
      <c r="A930" s="1"/>
      <c r="D930" s="307"/>
      <c r="I930" s="308"/>
    </row>
    <row r="931">
      <c r="A931" s="1"/>
      <c r="D931" s="307"/>
      <c r="I931" s="308"/>
    </row>
    <row r="932">
      <c r="A932" s="1"/>
      <c r="D932" s="307"/>
      <c r="I932" s="308"/>
    </row>
    <row r="933">
      <c r="A933" s="1"/>
      <c r="D933" s="307"/>
      <c r="I933" s="308"/>
    </row>
    <row r="934">
      <c r="A934" s="1"/>
      <c r="D934" s="307"/>
      <c r="I934" s="308"/>
    </row>
    <row r="935">
      <c r="A935" s="1"/>
      <c r="D935" s="307"/>
      <c r="I935" s="308"/>
    </row>
    <row r="936">
      <c r="A936" s="1"/>
      <c r="D936" s="307"/>
      <c r="I936" s="308"/>
    </row>
    <row r="937">
      <c r="A937" s="1"/>
      <c r="D937" s="307"/>
      <c r="I937" s="308"/>
    </row>
    <row r="938">
      <c r="A938" s="1"/>
      <c r="D938" s="307"/>
      <c r="I938" s="308"/>
    </row>
    <row r="939">
      <c r="A939" s="1"/>
      <c r="D939" s="307"/>
      <c r="I939" s="308"/>
    </row>
    <row r="940">
      <c r="A940" s="1"/>
      <c r="D940" s="307"/>
      <c r="I940" s="308"/>
    </row>
    <row r="941">
      <c r="A941" s="1"/>
      <c r="D941" s="307"/>
      <c r="I941" s="308"/>
    </row>
    <row r="942">
      <c r="A942" s="1"/>
      <c r="D942" s="307"/>
      <c r="I942" s="308"/>
    </row>
    <row r="943">
      <c r="A943" s="1"/>
      <c r="D943" s="307"/>
      <c r="I943" s="308"/>
    </row>
    <row r="944">
      <c r="A944" s="1"/>
      <c r="D944" s="307"/>
      <c r="I944" s="308"/>
    </row>
    <row r="945">
      <c r="A945" s="1"/>
      <c r="D945" s="307"/>
      <c r="I945" s="308"/>
    </row>
    <row r="946">
      <c r="A946" s="1"/>
      <c r="D946" s="307"/>
      <c r="I946" s="308"/>
    </row>
    <row r="947">
      <c r="A947" s="1"/>
      <c r="D947" s="307"/>
      <c r="I947" s="308"/>
    </row>
    <row r="948">
      <c r="A948" s="1"/>
      <c r="D948" s="307"/>
      <c r="I948" s="308"/>
    </row>
    <row r="949">
      <c r="A949" s="1"/>
      <c r="D949" s="307"/>
      <c r="I949" s="308"/>
    </row>
    <row r="950">
      <c r="A950" s="1"/>
      <c r="D950" s="307"/>
      <c r="I950" s="308"/>
    </row>
    <row r="951">
      <c r="A951" s="1"/>
      <c r="D951" s="307"/>
      <c r="I951" s="308"/>
    </row>
    <row r="952">
      <c r="A952" s="1"/>
      <c r="D952" s="307"/>
      <c r="I952" s="308"/>
    </row>
    <row r="953">
      <c r="A953" s="1"/>
      <c r="D953" s="307"/>
      <c r="I953" s="308"/>
    </row>
    <row r="954">
      <c r="A954" s="1"/>
      <c r="D954" s="307"/>
      <c r="I954" s="308"/>
    </row>
    <row r="955">
      <c r="A955" s="1"/>
      <c r="D955" s="307"/>
      <c r="I955" s="308"/>
    </row>
  </sheetData>
  <mergeCells count="2">
    <mergeCell ref="A2:I2"/>
    <mergeCell ref="B60:H60"/>
  </mergeCells>
  <hyperlinks>
    <hyperlink r:id="rId1" ref="F55"/>
    <hyperlink r:id="rId2" ref="F56"/>
    <hyperlink r:id="rId3" ref="F57"/>
    <hyperlink r:id="rId4" ref="F58"/>
    <hyperlink r:id="rId5" ref="F59"/>
    <hyperlink r:id="rId6" ref="F61"/>
    <hyperlink r:id="rId7" ref="F62"/>
    <hyperlink r:id="rId8" ref="F63"/>
  </hyperlinks>
  <printOptions horizontalCentered="1"/>
  <pageMargins bottom="0.75" footer="0.0" header="0.0" left="0.7" right="0.7" top="0.75"/>
  <pageSetup fitToHeight="0" paperSize="9" cellComments="atEnd" orientation="portrait" pageOrder="overThenDown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9.14"/>
    <col customWidth="1" min="2" max="2" width="37.29"/>
    <col customWidth="1" min="3" max="3" width="15.86"/>
    <col customWidth="1" min="4" max="4" width="22.57"/>
    <col customWidth="1" min="5" max="6" width="24.0"/>
    <col customWidth="1" min="7" max="7" width="24.71"/>
    <col customWidth="1" min="8" max="8" width="18.29"/>
    <col customWidth="1" min="9" max="9" width="22.71"/>
    <col customWidth="1" min="10" max="11" width="26.43"/>
    <col customWidth="1" min="13" max="13" width="18.71"/>
    <col customWidth="1" min="15" max="15" width="20.14"/>
  </cols>
  <sheetData>
    <row r="1">
      <c r="A1" s="1"/>
      <c r="H1" s="482"/>
      <c r="I1" s="1"/>
      <c r="K1" s="1"/>
    </row>
    <row r="2">
      <c r="A2" s="1"/>
      <c r="H2" s="482"/>
      <c r="I2" s="1"/>
      <c r="K2" s="1"/>
    </row>
    <row r="3">
      <c r="A3" s="310" t="s">
        <v>8</v>
      </c>
      <c r="B3" s="310" t="s">
        <v>13</v>
      </c>
      <c r="C3" s="312" t="s">
        <v>1059</v>
      </c>
      <c r="D3" s="310" t="s">
        <v>5</v>
      </c>
      <c r="E3" s="312" t="s">
        <v>14</v>
      </c>
      <c r="F3" s="312" t="s">
        <v>286</v>
      </c>
      <c r="G3" s="312" t="s">
        <v>1061</v>
      </c>
      <c r="H3" s="483" t="s">
        <v>1062</v>
      </c>
      <c r="I3" s="312" t="s">
        <v>1065</v>
      </c>
      <c r="J3" s="311" t="s">
        <v>15</v>
      </c>
      <c r="K3" s="312" t="s">
        <v>11</v>
      </c>
    </row>
    <row r="4">
      <c r="A4" s="48">
        <v>1.0</v>
      </c>
      <c r="B4" s="35" t="s">
        <v>29</v>
      </c>
      <c r="C4" s="33"/>
      <c r="D4" s="33">
        <v>2020.0</v>
      </c>
      <c r="E4" s="231" t="s">
        <v>84</v>
      </c>
      <c r="F4" s="58" t="s">
        <v>1066</v>
      </c>
      <c r="G4" s="58" t="s">
        <v>1067</v>
      </c>
      <c r="H4" s="484"/>
      <c r="I4" s="33"/>
      <c r="J4" s="36">
        <v>9.61582391008E11</v>
      </c>
      <c r="K4" s="45" t="s">
        <v>43</v>
      </c>
    </row>
    <row r="5">
      <c r="A5" s="48">
        <v>2.0</v>
      </c>
      <c r="B5" s="35" t="s">
        <v>53</v>
      </c>
      <c r="C5" s="33"/>
      <c r="D5" s="33">
        <v>2021.0</v>
      </c>
      <c r="E5" s="231" t="s">
        <v>84</v>
      </c>
      <c r="F5" s="58" t="s">
        <v>1066</v>
      </c>
      <c r="G5" s="58" t="s">
        <v>1067</v>
      </c>
      <c r="H5" s="484"/>
      <c r="I5" s="33"/>
      <c r="J5" s="36">
        <v>9.61582391145E11</v>
      </c>
      <c r="K5" s="45" t="s">
        <v>59</v>
      </c>
    </row>
    <row r="6">
      <c r="A6" s="48">
        <v>3.0</v>
      </c>
      <c r="B6" s="35" t="s">
        <v>20</v>
      </c>
      <c r="C6" s="58"/>
      <c r="D6" s="58">
        <v>2022.0</v>
      </c>
      <c r="E6" s="231" t="s">
        <v>84</v>
      </c>
      <c r="F6" s="58" t="s">
        <v>1066</v>
      </c>
      <c r="G6" s="58" t="s">
        <v>1067</v>
      </c>
      <c r="H6" s="484"/>
      <c r="I6" s="58"/>
      <c r="J6" s="78">
        <v>9.6188430206E11</v>
      </c>
      <c r="K6" s="45" t="s">
        <v>50</v>
      </c>
    </row>
    <row r="7">
      <c r="A7" s="48">
        <v>4.0</v>
      </c>
      <c r="B7" s="35" t="s">
        <v>60</v>
      </c>
      <c r="C7" s="58"/>
      <c r="D7" s="58">
        <v>2022.0</v>
      </c>
      <c r="E7" s="231" t="s">
        <v>84</v>
      </c>
      <c r="F7" s="58" t="s">
        <v>1066</v>
      </c>
      <c r="G7" s="58" t="s">
        <v>1067</v>
      </c>
      <c r="H7" s="484"/>
      <c r="I7" s="58"/>
      <c r="J7" s="36">
        <v>9.61884301016E11</v>
      </c>
      <c r="K7" s="45" t="s">
        <v>66</v>
      </c>
    </row>
    <row r="8">
      <c r="A8" s="48">
        <v>5.0</v>
      </c>
      <c r="B8" s="35" t="s">
        <v>53</v>
      </c>
      <c r="C8" s="58"/>
      <c r="D8" s="58">
        <v>2022.0</v>
      </c>
      <c r="E8" s="231" t="s">
        <v>84</v>
      </c>
      <c r="F8" s="58" t="s">
        <v>1066</v>
      </c>
      <c r="G8" s="58" t="s">
        <v>1067</v>
      </c>
      <c r="H8" s="484"/>
      <c r="I8" s="58"/>
      <c r="J8" s="78">
        <v>9.61582391103E11</v>
      </c>
      <c r="K8" s="45" t="s">
        <v>77</v>
      </c>
    </row>
    <row r="9">
      <c r="A9" s="48">
        <v>6.0</v>
      </c>
      <c r="B9" s="486" t="s">
        <v>1075</v>
      </c>
      <c r="C9" s="273"/>
      <c r="D9" s="273">
        <v>2019.0</v>
      </c>
      <c r="E9" s="58" t="s">
        <v>1076</v>
      </c>
      <c r="F9" s="58" t="s">
        <v>1066</v>
      </c>
      <c r="G9" s="273" t="s">
        <v>1077</v>
      </c>
      <c r="H9" s="487"/>
      <c r="I9" s="273" t="s">
        <v>1078</v>
      </c>
      <c r="J9" s="488" t="s">
        <v>913</v>
      </c>
      <c r="K9" s="322" t="s">
        <v>1079</v>
      </c>
    </row>
    <row r="10">
      <c r="A10" s="48">
        <v>7.0</v>
      </c>
      <c r="B10" s="486" t="s">
        <v>1075</v>
      </c>
      <c r="C10" s="273"/>
      <c r="D10" s="273">
        <v>2019.0</v>
      </c>
      <c r="E10" s="58" t="s">
        <v>1076</v>
      </c>
      <c r="F10" s="58" t="s">
        <v>1066</v>
      </c>
      <c r="G10" s="273" t="s">
        <v>1077</v>
      </c>
      <c r="H10" s="487"/>
      <c r="I10" s="273" t="s">
        <v>1078</v>
      </c>
      <c r="J10" s="488" t="s">
        <v>914</v>
      </c>
      <c r="K10" s="322" t="s">
        <v>1083</v>
      </c>
    </row>
    <row r="11">
      <c r="A11" s="48">
        <v>8.0</v>
      </c>
      <c r="B11" s="489" t="s">
        <v>765</v>
      </c>
      <c r="C11" s="490"/>
      <c r="D11" s="490">
        <v>2022.0</v>
      </c>
      <c r="E11" s="231" t="s">
        <v>84</v>
      </c>
      <c r="F11" s="491" t="s">
        <v>1085</v>
      </c>
      <c r="G11" s="58" t="s">
        <v>1087</v>
      </c>
      <c r="H11" s="484"/>
      <c r="I11" s="58" t="s">
        <v>1088</v>
      </c>
      <c r="J11" s="493">
        <v>9.61582391152E11</v>
      </c>
      <c r="K11" s="58" t="s">
        <v>62</v>
      </c>
    </row>
    <row r="12">
      <c r="A12" s="48">
        <v>9.0</v>
      </c>
      <c r="B12" s="321" t="s">
        <v>159</v>
      </c>
      <c r="C12" s="371"/>
      <c r="D12" s="371">
        <v>2020.0</v>
      </c>
      <c r="E12" s="325"/>
      <c r="F12" s="325" t="s">
        <v>1091</v>
      </c>
      <c r="G12" s="325" t="s">
        <v>1092</v>
      </c>
      <c r="H12" s="494"/>
      <c r="I12" s="273" t="s">
        <v>1093</v>
      </c>
      <c r="J12" s="78" t="s">
        <v>406</v>
      </c>
      <c r="K12" s="94" t="s">
        <v>782</v>
      </c>
    </row>
    <row r="13">
      <c r="A13" s="48">
        <v>10.0</v>
      </c>
      <c r="B13" s="35" t="s">
        <v>117</v>
      </c>
      <c r="C13" s="47">
        <v>2023.0</v>
      </c>
      <c r="D13" s="47">
        <v>2023.0</v>
      </c>
      <c r="E13" s="231" t="s">
        <v>84</v>
      </c>
      <c r="F13" s="431" t="s">
        <v>1095</v>
      </c>
      <c r="G13" s="47" t="s">
        <v>1097</v>
      </c>
      <c r="H13" s="495" t="s">
        <v>1098</v>
      </c>
      <c r="I13" s="47"/>
      <c r="J13" s="86" t="s">
        <v>223</v>
      </c>
      <c r="K13" s="189"/>
    </row>
    <row r="14">
      <c r="A14" s="48">
        <v>11.0</v>
      </c>
      <c r="B14" s="35" t="s">
        <v>117</v>
      </c>
      <c r="C14" s="47">
        <v>2023.0</v>
      </c>
      <c r="D14" s="47">
        <v>2023.0</v>
      </c>
      <c r="E14" s="231" t="s">
        <v>84</v>
      </c>
      <c r="F14" s="431" t="s">
        <v>1095</v>
      </c>
      <c r="G14" s="47" t="s">
        <v>1097</v>
      </c>
      <c r="H14" s="495" t="s">
        <v>1098</v>
      </c>
      <c r="I14" s="47"/>
      <c r="J14" s="86" t="s">
        <v>224</v>
      </c>
      <c r="K14" s="189"/>
    </row>
    <row r="15">
      <c r="A15" s="48">
        <v>12.0</v>
      </c>
      <c r="B15" s="35" t="s">
        <v>739</v>
      </c>
      <c r="C15" s="48"/>
      <c r="D15" s="48">
        <v>2016.0</v>
      </c>
      <c r="E15" s="231" t="s">
        <v>84</v>
      </c>
      <c r="F15" s="48" t="s">
        <v>1102</v>
      </c>
      <c r="G15" s="48" t="s">
        <v>1102</v>
      </c>
      <c r="H15" s="496"/>
      <c r="I15" s="273" t="s">
        <v>1093</v>
      </c>
      <c r="J15" s="341" t="s">
        <v>1103</v>
      </c>
      <c r="K15" s="37"/>
    </row>
    <row r="16">
      <c r="A16" s="48">
        <v>13.0</v>
      </c>
      <c r="B16" s="498" t="s">
        <v>90</v>
      </c>
      <c r="C16" s="431">
        <v>2022.0</v>
      </c>
      <c r="D16" s="499">
        <v>2013.0</v>
      </c>
      <c r="E16" s="231" t="s">
        <v>84</v>
      </c>
      <c r="F16" s="431" t="s">
        <v>1095</v>
      </c>
      <c r="G16" s="426" t="s">
        <v>1106</v>
      </c>
      <c r="H16" s="501" t="s">
        <v>1107</v>
      </c>
      <c r="I16" s="499"/>
      <c r="J16" s="503" t="s">
        <v>381</v>
      </c>
      <c r="K16" s="189"/>
    </row>
    <row r="17">
      <c r="A17" s="48">
        <v>14.0</v>
      </c>
      <c r="B17" s="504" t="s">
        <v>172</v>
      </c>
      <c r="C17" s="426">
        <v>2022.0</v>
      </c>
      <c r="D17" s="505">
        <v>2011.0</v>
      </c>
      <c r="E17" s="231" t="s">
        <v>84</v>
      </c>
      <c r="F17" s="431" t="s">
        <v>1095</v>
      </c>
      <c r="G17" s="426" t="s">
        <v>1114</v>
      </c>
      <c r="H17" s="501" t="s">
        <v>1115</v>
      </c>
      <c r="I17" s="505"/>
      <c r="J17" s="503" t="s">
        <v>174</v>
      </c>
      <c r="K17" s="189"/>
    </row>
    <row r="18">
      <c r="A18" s="48">
        <v>15.0</v>
      </c>
      <c r="B18" s="218" t="s">
        <v>377</v>
      </c>
      <c r="C18" s="356"/>
      <c r="D18" s="356">
        <v>2012.0</v>
      </c>
      <c r="E18" s="231" t="s">
        <v>84</v>
      </c>
      <c r="F18" s="491" t="s">
        <v>1085</v>
      </c>
      <c r="G18" s="58" t="s">
        <v>1087</v>
      </c>
      <c r="H18" s="484"/>
      <c r="I18" s="58" t="s">
        <v>1088</v>
      </c>
      <c r="J18" s="342" t="s">
        <v>378</v>
      </c>
      <c r="K18" s="48" t="s">
        <v>86</v>
      </c>
    </row>
    <row r="19">
      <c r="A19" s="48">
        <v>16.0</v>
      </c>
      <c r="B19" s="84" t="s">
        <v>74</v>
      </c>
      <c r="C19" s="145"/>
      <c r="D19" s="145">
        <v>2012.0</v>
      </c>
      <c r="E19" s="231" t="s">
        <v>84</v>
      </c>
      <c r="F19" s="431" t="s">
        <v>1121</v>
      </c>
      <c r="G19" s="302"/>
      <c r="H19" s="507"/>
      <c r="I19" s="302"/>
      <c r="J19" s="508" t="s">
        <v>81</v>
      </c>
      <c r="K19" s="94" t="s">
        <v>93</v>
      </c>
    </row>
    <row r="20">
      <c r="A20" s="48">
        <v>17.0</v>
      </c>
      <c r="B20" s="498" t="s">
        <v>216</v>
      </c>
      <c r="C20" s="509"/>
      <c r="D20" s="509">
        <v>2022.0</v>
      </c>
      <c r="E20" s="325" t="s">
        <v>1123</v>
      </c>
      <c r="F20" s="325" t="s">
        <v>1091</v>
      </c>
      <c r="G20" s="273" t="s">
        <v>1124</v>
      </c>
      <c r="H20" s="487"/>
      <c r="I20" s="273" t="s">
        <v>1093</v>
      </c>
      <c r="J20" s="510" t="s">
        <v>217</v>
      </c>
      <c r="K20" s="94" t="s">
        <v>1126</v>
      </c>
    </row>
    <row r="21">
      <c r="A21" s="48">
        <v>18.0</v>
      </c>
      <c r="B21" s="35" t="s">
        <v>237</v>
      </c>
      <c r="C21" s="273"/>
      <c r="D21" s="273">
        <v>2019.0</v>
      </c>
      <c r="E21" s="231" t="s">
        <v>84</v>
      </c>
      <c r="F21" s="37"/>
      <c r="G21" s="37"/>
      <c r="H21" s="511"/>
      <c r="I21" s="189"/>
      <c r="J21" s="342" t="s">
        <v>534</v>
      </c>
      <c r="K21" s="48" t="s">
        <v>1128</v>
      </c>
    </row>
    <row r="22">
      <c r="A22" s="48">
        <v>19.0</v>
      </c>
      <c r="B22" s="35" t="s">
        <v>237</v>
      </c>
      <c r="C22" s="273"/>
      <c r="D22" s="273">
        <v>2019.0</v>
      </c>
      <c r="E22" s="231" t="s">
        <v>84</v>
      </c>
      <c r="F22" s="37"/>
      <c r="G22" s="37"/>
      <c r="H22" s="511"/>
      <c r="I22" s="189"/>
      <c r="J22" s="342" t="s">
        <v>1130</v>
      </c>
      <c r="K22" s="48" t="s">
        <v>1131</v>
      </c>
    </row>
    <row r="23">
      <c r="A23" s="48">
        <v>20.0</v>
      </c>
      <c r="B23" s="35" t="s">
        <v>237</v>
      </c>
      <c r="C23" s="98"/>
      <c r="D23" s="98">
        <v>2018.0</v>
      </c>
      <c r="E23" s="231" t="s">
        <v>84</v>
      </c>
      <c r="F23" s="37"/>
      <c r="G23" s="37"/>
      <c r="H23" s="511"/>
      <c r="I23" s="189"/>
      <c r="J23" s="342" t="s">
        <v>496</v>
      </c>
      <c r="K23" s="512" t="s">
        <v>1135</v>
      </c>
    </row>
    <row r="24">
      <c r="A24" s="48">
        <v>21.0</v>
      </c>
      <c r="B24" s="35" t="s">
        <v>237</v>
      </c>
      <c r="C24" s="98"/>
      <c r="D24" s="98">
        <v>2018.0</v>
      </c>
      <c r="E24" s="231" t="s">
        <v>84</v>
      </c>
      <c r="F24" s="37"/>
      <c r="G24" s="37"/>
      <c r="H24" s="511"/>
      <c r="I24" s="189"/>
      <c r="J24" s="342" t="s">
        <v>497</v>
      </c>
      <c r="K24" s="512" t="s">
        <v>1136</v>
      </c>
    </row>
    <row r="25">
      <c r="A25" s="48">
        <v>22.0</v>
      </c>
      <c r="B25" s="211" t="s">
        <v>237</v>
      </c>
      <c r="C25" s="513"/>
      <c r="D25" s="513">
        <v>2018.0</v>
      </c>
      <c r="E25" s="231" t="s">
        <v>84</v>
      </c>
      <c r="F25" s="37"/>
      <c r="G25" s="37"/>
      <c r="H25" s="511"/>
      <c r="I25" s="189"/>
      <c r="J25" s="336" t="s">
        <v>498</v>
      </c>
      <c r="K25" s="512" t="s">
        <v>1138</v>
      </c>
    </row>
    <row r="26">
      <c r="A26" s="48">
        <v>23.0</v>
      </c>
      <c r="B26" s="35" t="s">
        <v>237</v>
      </c>
      <c r="C26" s="514"/>
      <c r="D26" s="514">
        <v>2016.0</v>
      </c>
      <c r="E26" s="231" t="s">
        <v>84</v>
      </c>
      <c r="F26" s="37"/>
      <c r="G26" s="37"/>
      <c r="H26" s="511"/>
      <c r="I26" s="189"/>
      <c r="J26" s="342" t="s">
        <v>490</v>
      </c>
      <c r="K26" s="512" t="s">
        <v>1140</v>
      </c>
    </row>
    <row r="27">
      <c r="A27" s="48">
        <v>24.0</v>
      </c>
      <c r="B27" s="35" t="s">
        <v>237</v>
      </c>
      <c r="C27" s="515"/>
      <c r="D27" s="515">
        <v>2019.0</v>
      </c>
      <c r="E27" s="231" t="s">
        <v>84</v>
      </c>
      <c r="F27" s="37"/>
      <c r="G27" s="37"/>
      <c r="H27" s="511"/>
      <c r="I27" s="189"/>
      <c r="J27" s="488" t="s">
        <v>523</v>
      </c>
      <c r="K27" s="512" t="s">
        <v>1142</v>
      </c>
    </row>
    <row r="28">
      <c r="A28" s="48">
        <v>25.0</v>
      </c>
      <c r="B28" s="321" t="s">
        <v>237</v>
      </c>
      <c r="C28" s="517"/>
      <c r="D28" s="517">
        <v>2018.0</v>
      </c>
      <c r="E28" s="231" t="s">
        <v>84</v>
      </c>
      <c r="F28" s="197"/>
      <c r="G28" s="204"/>
      <c r="H28" s="252"/>
      <c r="I28" s="189"/>
      <c r="J28" s="336" t="s">
        <v>502</v>
      </c>
      <c r="K28" s="512" t="s">
        <v>1146</v>
      </c>
    </row>
    <row r="29">
      <c r="A29" s="48">
        <v>26.0</v>
      </c>
      <c r="B29" s="362" t="s">
        <v>503</v>
      </c>
      <c r="C29" s="518"/>
      <c r="D29" s="167">
        <v>2019.0</v>
      </c>
      <c r="E29" s="231" t="s">
        <v>84</v>
      </c>
      <c r="F29" s="37"/>
      <c r="G29" s="37"/>
      <c r="H29" s="511"/>
      <c r="I29" s="189"/>
      <c r="J29" s="336" t="s">
        <v>504</v>
      </c>
      <c r="K29" s="241" t="s">
        <v>1148</v>
      </c>
    </row>
    <row r="30">
      <c r="A30" s="48">
        <v>27.0</v>
      </c>
      <c r="B30" s="362" t="s">
        <v>237</v>
      </c>
      <c r="C30" s="275"/>
      <c r="D30" s="273">
        <v>2019.0</v>
      </c>
      <c r="E30" s="231" t="s">
        <v>84</v>
      </c>
      <c r="F30" s="37"/>
      <c r="G30" s="37"/>
      <c r="H30" s="511"/>
      <c r="I30" s="189"/>
      <c r="J30" s="488" t="s">
        <v>522</v>
      </c>
      <c r="K30" s="241" t="s">
        <v>1149</v>
      </c>
    </row>
    <row r="31">
      <c r="A31" s="48">
        <v>28.0</v>
      </c>
      <c r="B31" s="362" t="s">
        <v>237</v>
      </c>
      <c r="C31" s="518"/>
      <c r="D31" s="167">
        <v>2018.0</v>
      </c>
      <c r="E31" s="231" t="s">
        <v>84</v>
      </c>
      <c r="F31" s="37"/>
      <c r="G31" s="37"/>
      <c r="H31" s="511"/>
      <c r="I31" s="189"/>
      <c r="J31" s="336" t="s">
        <v>501</v>
      </c>
      <c r="K31" s="241" t="s">
        <v>1151</v>
      </c>
    </row>
    <row r="32">
      <c r="A32" s="48">
        <v>29.0</v>
      </c>
      <c r="B32" s="519" t="s">
        <v>237</v>
      </c>
      <c r="C32" s="520"/>
      <c r="D32" s="520">
        <v>2019.0</v>
      </c>
      <c r="E32" s="231" t="s">
        <v>84</v>
      </c>
      <c r="F32" s="37"/>
      <c r="G32" s="37"/>
      <c r="H32" s="511"/>
      <c r="I32" s="189"/>
      <c r="J32" s="342" t="s">
        <v>526</v>
      </c>
      <c r="K32" s="48" t="s">
        <v>1152</v>
      </c>
    </row>
    <row r="33">
      <c r="A33" s="48">
        <v>30.0</v>
      </c>
      <c r="B33" s="35" t="s">
        <v>237</v>
      </c>
      <c r="C33" s="73"/>
      <c r="D33" s="73">
        <v>2017.0</v>
      </c>
      <c r="E33" s="231" t="s">
        <v>84</v>
      </c>
      <c r="F33" s="37"/>
      <c r="G33" s="37"/>
      <c r="H33" s="511"/>
      <c r="I33" s="189"/>
      <c r="J33" s="342" t="s">
        <v>1155</v>
      </c>
      <c r="K33" s="48" t="s">
        <v>1156</v>
      </c>
    </row>
    <row r="34">
      <c r="A34" s="48">
        <v>31.0</v>
      </c>
      <c r="B34" s="35" t="s">
        <v>237</v>
      </c>
      <c r="C34" s="273"/>
      <c r="D34" s="273">
        <v>2019.0</v>
      </c>
      <c r="E34" s="231" t="s">
        <v>84</v>
      </c>
      <c r="F34" s="37"/>
      <c r="G34" s="37"/>
      <c r="H34" s="511"/>
      <c r="I34" s="189"/>
      <c r="J34" s="488" t="s">
        <v>238</v>
      </c>
      <c r="K34" s="48" t="s">
        <v>1157</v>
      </c>
    </row>
    <row r="35">
      <c r="A35" s="48">
        <v>32.0</v>
      </c>
      <c r="B35" s="35" t="s">
        <v>237</v>
      </c>
      <c r="C35" s="73"/>
      <c r="D35" s="73">
        <v>2017.0</v>
      </c>
      <c r="E35" s="231" t="s">
        <v>84</v>
      </c>
      <c r="F35" s="37"/>
      <c r="G35" s="37"/>
      <c r="H35" s="511"/>
      <c r="I35" s="189"/>
      <c r="J35" s="342" t="s">
        <v>1159</v>
      </c>
      <c r="K35" s="48" t="s">
        <v>1160</v>
      </c>
    </row>
    <row r="36">
      <c r="A36" s="48">
        <v>33.0</v>
      </c>
      <c r="B36" s="35" t="s">
        <v>231</v>
      </c>
      <c r="C36" s="167"/>
      <c r="D36" s="167">
        <v>2019.0</v>
      </c>
      <c r="E36" s="231" t="s">
        <v>84</v>
      </c>
      <c r="F36" s="37"/>
      <c r="G36" s="37"/>
      <c r="H36" s="511"/>
      <c r="I36" s="189"/>
      <c r="J36" s="342" t="s">
        <v>233</v>
      </c>
      <c r="K36" s="48" t="s">
        <v>1161</v>
      </c>
    </row>
    <row r="37">
      <c r="A37" s="48">
        <v>34.0</v>
      </c>
      <c r="B37" s="35" t="s">
        <v>508</v>
      </c>
      <c r="C37" s="273"/>
      <c r="D37" s="273">
        <v>2022.0</v>
      </c>
      <c r="E37" s="231" t="s">
        <v>84</v>
      </c>
      <c r="F37" s="37"/>
      <c r="G37" s="37"/>
      <c r="H37" s="511"/>
      <c r="I37" s="189"/>
      <c r="J37" s="328" t="s">
        <v>726</v>
      </c>
      <c r="K37" s="48" t="s">
        <v>1162</v>
      </c>
    </row>
    <row r="38">
      <c r="A38" s="48">
        <v>35.0</v>
      </c>
      <c r="B38" s="35" t="s">
        <v>508</v>
      </c>
      <c r="C38" s="273"/>
      <c r="D38" s="273">
        <v>2022.0</v>
      </c>
      <c r="E38" s="231" t="s">
        <v>84</v>
      </c>
      <c r="F38" s="37"/>
      <c r="G38" s="37"/>
      <c r="H38" s="511"/>
      <c r="I38" s="189"/>
      <c r="J38" s="328" t="s">
        <v>715</v>
      </c>
      <c r="K38" s="48" t="s">
        <v>1166</v>
      </c>
    </row>
    <row r="39">
      <c r="A39" s="48">
        <v>36.0</v>
      </c>
      <c r="B39" s="35" t="s">
        <v>508</v>
      </c>
      <c r="C39" s="273"/>
      <c r="D39" s="273">
        <v>2022.0</v>
      </c>
      <c r="E39" s="231" t="s">
        <v>84</v>
      </c>
      <c r="F39" s="37"/>
      <c r="G39" s="37"/>
      <c r="H39" s="511"/>
      <c r="I39" s="189"/>
      <c r="J39" s="328" t="s">
        <v>731</v>
      </c>
      <c r="K39" s="48" t="s">
        <v>1168</v>
      </c>
    </row>
    <row r="40">
      <c r="A40" s="48">
        <v>37.0</v>
      </c>
      <c r="B40" s="35" t="s">
        <v>508</v>
      </c>
      <c r="C40" s="273"/>
      <c r="D40" s="273">
        <v>2022.0</v>
      </c>
      <c r="E40" s="231" t="s">
        <v>84</v>
      </c>
      <c r="F40" s="37"/>
      <c r="G40" s="37"/>
      <c r="H40" s="511"/>
      <c r="I40" s="189"/>
      <c r="J40" s="328" t="s">
        <v>725</v>
      </c>
      <c r="K40" s="48" t="s">
        <v>1169</v>
      </c>
    </row>
    <row r="41">
      <c r="A41" s="48">
        <v>38.0</v>
      </c>
      <c r="B41" s="35" t="s">
        <v>508</v>
      </c>
      <c r="C41" s="520"/>
      <c r="D41" s="520">
        <v>2022.0</v>
      </c>
      <c r="E41" s="231" t="s">
        <v>84</v>
      </c>
      <c r="F41" s="37"/>
      <c r="G41" s="37"/>
      <c r="H41" s="511"/>
      <c r="I41" s="189"/>
      <c r="J41" s="328" t="s">
        <v>717</v>
      </c>
      <c r="K41" s="48" t="s">
        <v>1170</v>
      </c>
    </row>
    <row r="42">
      <c r="A42" s="48">
        <v>39.0</v>
      </c>
      <c r="B42" s="35" t="s">
        <v>508</v>
      </c>
      <c r="C42" s="273"/>
      <c r="D42" s="273">
        <v>2022.0</v>
      </c>
      <c r="E42" s="231" t="s">
        <v>84</v>
      </c>
      <c r="F42" s="37"/>
      <c r="G42" s="37"/>
      <c r="H42" s="511"/>
      <c r="I42" s="189"/>
      <c r="J42" s="328" t="s">
        <v>719</v>
      </c>
      <c r="K42" s="48" t="s">
        <v>1172</v>
      </c>
    </row>
    <row r="43">
      <c r="A43" s="48">
        <v>40.0</v>
      </c>
      <c r="B43" s="35" t="s">
        <v>508</v>
      </c>
      <c r="C43" s="273"/>
      <c r="D43" s="273">
        <v>2022.0</v>
      </c>
      <c r="E43" s="231" t="s">
        <v>84</v>
      </c>
      <c r="F43" s="37"/>
      <c r="G43" s="37"/>
      <c r="H43" s="511"/>
      <c r="I43" s="189"/>
      <c r="J43" s="328" t="s">
        <v>722</v>
      </c>
      <c r="K43" s="48" t="s">
        <v>1173</v>
      </c>
    </row>
    <row r="44">
      <c r="A44" s="48">
        <v>41.0</v>
      </c>
      <c r="B44" s="35" t="s">
        <v>508</v>
      </c>
      <c r="C44" s="273"/>
      <c r="D44" s="273">
        <v>2022.0</v>
      </c>
      <c r="E44" s="231" t="s">
        <v>84</v>
      </c>
      <c r="F44" s="37"/>
      <c r="G44" s="37"/>
      <c r="H44" s="511"/>
      <c r="I44" s="189"/>
      <c r="J44" s="328" t="s">
        <v>734</v>
      </c>
      <c r="K44" s="48" t="s">
        <v>1174</v>
      </c>
    </row>
    <row r="45">
      <c r="A45" s="48">
        <v>42.0</v>
      </c>
      <c r="B45" s="218" t="s">
        <v>375</v>
      </c>
      <c r="C45" s="58">
        <v>2022.0</v>
      </c>
      <c r="D45" s="58">
        <v>2006.0</v>
      </c>
      <c r="E45" s="78" t="s">
        <v>1175</v>
      </c>
      <c r="F45" s="78" t="s">
        <v>1176</v>
      </c>
      <c r="G45" s="47" t="s">
        <v>1097</v>
      </c>
      <c r="H45" s="524" t="s">
        <v>1178</v>
      </c>
      <c r="I45" s="526"/>
      <c r="J45" s="78" t="s">
        <v>376</v>
      </c>
      <c r="K45" s="45" t="s">
        <v>183</v>
      </c>
    </row>
    <row r="46">
      <c r="A46" s="48">
        <v>43.0</v>
      </c>
      <c r="B46" s="84" t="s">
        <v>383</v>
      </c>
      <c r="C46" s="47">
        <v>2022.0</v>
      </c>
      <c r="D46" s="47">
        <v>2010.0</v>
      </c>
      <c r="E46" s="78" t="s">
        <v>1175</v>
      </c>
      <c r="F46" s="78" t="s">
        <v>1175</v>
      </c>
      <c r="G46" s="47" t="s">
        <v>1097</v>
      </c>
      <c r="H46" s="524" t="s">
        <v>1182</v>
      </c>
      <c r="I46" s="526"/>
      <c r="J46" s="86" t="s">
        <v>384</v>
      </c>
      <c r="K46" s="45" t="s">
        <v>472</v>
      </c>
    </row>
    <row r="47">
      <c r="A47" s="48">
        <v>44.0</v>
      </c>
      <c r="B47" s="35" t="s">
        <v>410</v>
      </c>
      <c r="C47" s="58">
        <v>2020.0</v>
      </c>
      <c r="D47" s="58">
        <v>2012.0</v>
      </c>
      <c r="E47" s="78" t="s">
        <v>1175</v>
      </c>
      <c r="F47" s="78" t="s">
        <v>1175</v>
      </c>
      <c r="G47" s="47" t="s">
        <v>1097</v>
      </c>
      <c r="H47" s="524" t="s">
        <v>1184</v>
      </c>
      <c r="I47" s="526"/>
      <c r="J47" s="78" t="s">
        <v>411</v>
      </c>
      <c r="K47" s="530" t="s">
        <v>532</v>
      </c>
    </row>
    <row r="48">
      <c r="A48" s="48">
        <v>45.0</v>
      </c>
      <c r="B48" s="35" t="s">
        <v>94</v>
      </c>
      <c r="C48" s="33"/>
      <c r="D48" s="33">
        <v>2022.0</v>
      </c>
      <c r="E48" s="78" t="s">
        <v>1175</v>
      </c>
      <c r="F48" s="78" t="s">
        <v>1175</v>
      </c>
      <c r="G48" s="78"/>
      <c r="H48" s="531"/>
      <c r="I48" s="526"/>
      <c r="J48" s="78" t="s">
        <v>95</v>
      </c>
      <c r="K48" s="530" t="s">
        <v>104</v>
      </c>
    </row>
    <row r="49">
      <c r="A49" s="48">
        <v>46.0</v>
      </c>
      <c r="B49" s="35" t="s">
        <v>94</v>
      </c>
      <c r="C49" s="33"/>
      <c r="D49" s="33">
        <v>2022.0</v>
      </c>
      <c r="E49" s="78" t="s">
        <v>1175</v>
      </c>
      <c r="F49" s="78" t="s">
        <v>1175</v>
      </c>
      <c r="G49" s="78"/>
      <c r="H49" s="531"/>
      <c r="I49" s="526"/>
      <c r="J49" s="78" t="s">
        <v>106</v>
      </c>
      <c r="K49" s="530" t="s">
        <v>128</v>
      </c>
    </row>
    <row r="50">
      <c r="A50" s="48">
        <v>47.0</v>
      </c>
      <c r="B50" s="35" t="s">
        <v>94</v>
      </c>
      <c r="C50" s="532"/>
      <c r="D50" s="532">
        <v>2022.0</v>
      </c>
      <c r="E50" s="78" t="s">
        <v>1175</v>
      </c>
      <c r="F50" s="78" t="s">
        <v>1175</v>
      </c>
      <c r="G50" s="86"/>
      <c r="H50" s="531"/>
      <c r="I50" s="526"/>
      <c r="J50" s="86" t="s">
        <v>133</v>
      </c>
      <c r="K50" s="530" t="s">
        <v>144</v>
      </c>
    </row>
    <row r="51">
      <c r="A51" s="48">
        <v>48.0</v>
      </c>
      <c r="B51" s="35" t="s">
        <v>94</v>
      </c>
      <c r="C51" s="532"/>
      <c r="D51" s="532">
        <v>2022.0</v>
      </c>
      <c r="E51" s="78" t="s">
        <v>1175</v>
      </c>
      <c r="F51" s="78" t="s">
        <v>1176</v>
      </c>
      <c r="G51" s="86" t="s">
        <v>1191</v>
      </c>
      <c r="H51" s="531"/>
      <c r="I51" s="386" t="s">
        <v>1192</v>
      </c>
      <c r="J51" s="86" t="s">
        <v>151</v>
      </c>
      <c r="K51" s="530" t="s">
        <v>158</v>
      </c>
    </row>
    <row r="52">
      <c r="A52" s="48">
        <v>49.0</v>
      </c>
      <c r="B52" s="35" t="s">
        <v>159</v>
      </c>
      <c r="C52" s="532"/>
      <c r="D52" s="532">
        <v>2025.0</v>
      </c>
      <c r="E52" s="78" t="s">
        <v>1175</v>
      </c>
      <c r="F52" s="78" t="s">
        <v>1176</v>
      </c>
      <c r="G52" s="86" t="s">
        <v>1191</v>
      </c>
      <c r="H52" s="531"/>
      <c r="I52" s="386" t="s">
        <v>1192</v>
      </c>
      <c r="J52" s="86" t="s">
        <v>160</v>
      </c>
      <c r="K52" s="530" t="s">
        <v>164</v>
      </c>
    </row>
    <row r="53">
      <c r="A53" s="48">
        <v>50.0</v>
      </c>
      <c r="B53" s="486" t="s">
        <v>240</v>
      </c>
      <c r="C53" s="520"/>
      <c r="D53" s="520">
        <v>2023.0</v>
      </c>
      <c r="E53" s="78" t="s">
        <v>1175</v>
      </c>
      <c r="F53" s="78" t="s">
        <v>1175</v>
      </c>
      <c r="G53" s="488"/>
      <c r="H53" s="531"/>
      <c r="I53" s="526"/>
      <c r="J53" s="488" t="s">
        <v>241</v>
      </c>
      <c r="K53" s="322" t="s">
        <v>1195</v>
      </c>
    </row>
    <row r="54">
      <c r="A54" s="48">
        <v>51.0</v>
      </c>
      <c r="B54" s="486" t="s">
        <v>240</v>
      </c>
      <c r="C54" s="520"/>
      <c r="D54" s="520">
        <v>2023.0</v>
      </c>
      <c r="E54" s="78" t="s">
        <v>1175</v>
      </c>
      <c r="F54" s="78" t="s">
        <v>1176</v>
      </c>
      <c r="G54" s="488"/>
      <c r="H54" s="531"/>
      <c r="I54" s="526"/>
      <c r="J54" s="488" t="s">
        <v>244</v>
      </c>
      <c r="K54" s="322" t="s">
        <v>1197</v>
      </c>
    </row>
    <row r="55">
      <c r="A55" s="48">
        <v>52.0</v>
      </c>
      <c r="B55" s="486" t="s">
        <v>1075</v>
      </c>
      <c r="C55" s="520"/>
      <c r="D55" s="520">
        <v>2019.0</v>
      </c>
      <c r="E55" s="78" t="s">
        <v>1175</v>
      </c>
      <c r="F55" s="78" t="s">
        <v>1176</v>
      </c>
      <c r="G55" s="86" t="s">
        <v>1191</v>
      </c>
      <c r="H55" s="531"/>
      <c r="I55" s="386" t="s">
        <v>1192</v>
      </c>
      <c r="J55" s="488" t="s">
        <v>911</v>
      </c>
      <c r="K55" s="322" t="s">
        <v>1198</v>
      </c>
    </row>
    <row r="56">
      <c r="A56" s="48">
        <v>53.0</v>
      </c>
      <c r="B56" s="533" t="s">
        <v>833</v>
      </c>
      <c r="C56" s="534"/>
      <c r="D56" s="534">
        <v>2006.0</v>
      </c>
      <c r="E56" s="78" t="s">
        <v>1175</v>
      </c>
      <c r="F56" s="78" t="s">
        <v>1175</v>
      </c>
      <c r="G56" s="535"/>
      <c r="H56" s="531"/>
      <c r="I56" s="526"/>
      <c r="J56" s="336" t="s">
        <v>838</v>
      </c>
      <c r="K56" s="537" t="s">
        <v>1202</v>
      </c>
    </row>
    <row r="57">
      <c r="A57" s="48">
        <v>54.0</v>
      </c>
      <c r="B57" s="363" t="s">
        <v>844</v>
      </c>
      <c r="C57" s="73"/>
      <c r="D57" s="73">
        <v>2012.0</v>
      </c>
      <c r="E57" s="78" t="s">
        <v>1175</v>
      </c>
      <c r="F57" s="78" t="s">
        <v>1175</v>
      </c>
      <c r="G57" s="535"/>
      <c r="H57" s="531"/>
      <c r="I57" s="526"/>
      <c r="J57" s="342" t="s">
        <v>861</v>
      </c>
      <c r="K57" s="252" t="s">
        <v>1204</v>
      </c>
    </row>
    <row r="58">
      <c r="A58" s="1"/>
      <c r="H58" s="482"/>
      <c r="I58" s="1"/>
      <c r="K58" s="1"/>
    </row>
    <row r="59">
      <c r="A59" s="541" t="s">
        <v>1206</v>
      </c>
      <c r="H59" s="482"/>
      <c r="I59" s="1"/>
      <c r="K59" s="1"/>
    </row>
    <row r="60">
      <c r="A60" s="543" t="s">
        <v>8</v>
      </c>
      <c r="B60" s="543" t="s">
        <v>1208</v>
      </c>
      <c r="C60" s="543" t="s">
        <v>1209</v>
      </c>
      <c r="D60" s="543" t="s">
        <v>5</v>
      </c>
      <c r="E60" s="543" t="s">
        <v>1210</v>
      </c>
      <c r="F60" s="543" t="s">
        <v>196</v>
      </c>
      <c r="G60" s="543" t="s">
        <v>1211</v>
      </c>
      <c r="H60" s="546" t="s">
        <v>1212</v>
      </c>
      <c r="I60" s="543" t="s">
        <v>1214</v>
      </c>
      <c r="J60" s="543" t="s">
        <v>1215</v>
      </c>
      <c r="K60" s="543" t="s">
        <v>1216</v>
      </c>
      <c r="L60" s="548" t="s">
        <v>1217</v>
      </c>
      <c r="M60" s="548" t="s">
        <v>1218</v>
      </c>
      <c r="N60" s="543" t="s">
        <v>1219</v>
      </c>
      <c r="O60" s="550" t="s">
        <v>1220</v>
      </c>
    </row>
    <row r="61">
      <c r="A61" s="33">
        <v>5.0</v>
      </c>
      <c r="B61" s="35" t="s">
        <v>20</v>
      </c>
      <c r="C61" s="44" t="s">
        <v>232</v>
      </c>
      <c r="D61" s="58">
        <v>2022.0</v>
      </c>
      <c r="E61" s="257">
        <v>9.6188430206E11</v>
      </c>
      <c r="F61" s="47" t="s">
        <v>84</v>
      </c>
      <c r="G61" s="560" t="str">
        <f t="shared" ref="G61:G63" si="1">TODAY()-DATEVALUE(L61)</f>
        <v>#VALUE!</v>
      </c>
      <c r="H61" s="561"/>
      <c r="I61" s="37"/>
      <c r="J61" s="45"/>
      <c r="K61" s="37"/>
      <c r="L61" s="562">
        <v>46068.0</v>
      </c>
      <c r="M61" s="565" t="str">
        <f t="shared" ref="M61:M63" si="2">30000000/30*G61</f>
        <v>#VALUE!</v>
      </c>
      <c r="N61" s="566">
        <v>3.5E7</v>
      </c>
      <c r="O61" s="565">
        <f t="shared" ref="O61:O63" si="3">N61/200</f>
        <v>175000</v>
      </c>
    </row>
    <row r="62">
      <c r="A62" s="33">
        <v>8.0</v>
      </c>
      <c r="B62" s="35" t="s">
        <v>208</v>
      </c>
      <c r="C62" s="44" t="s">
        <v>279</v>
      </c>
      <c r="D62" s="58">
        <v>2022.0</v>
      </c>
      <c r="E62" s="575">
        <v>9.61582391152E11</v>
      </c>
      <c r="F62" s="47" t="s">
        <v>84</v>
      </c>
      <c r="G62" s="560" t="str">
        <f t="shared" si="1"/>
        <v>#VALUE!</v>
      </c>
      <c r="H62" s="125"/>
      <c r="I62" s="37"/>
      <c r="J62" s="94"/>
      <c r="K62" s="37"/>
      <c r="L62" s="562">
        <v>46068.0</v>
      </c>
      <c r="M62" s="565" t="str">
        <f t="shared" si="2"/>
        <v>#VALUE!</v>
      </c>
      <c r="N62" s="565">
        <f t="shared" ref="N62:N63" si="4">N61</f>
        <v>35000000</v>
      </c>
      <c r="O62" s="565">
        <f t="shared" si="3"/>
        <v>175000</v>
      </c>
    </row>
    <row r="63">
      <c r="A63" s="33">
        <v>11.0</v>
      </c>
      <c r="B63" s="35" t="s">
        <v>53</v>
      </c>
      <c r="C63" s="44" t="s">
        <v>300</v>
      </c>
      <c r="D63" s="58">
        <v>2024.0</v>
      </c>
      <c r="E63" s="257">
        <v>9.6158239166E11</v>
      </c>
      <c r="F63" s="47" t="s">
        <v>84</v>
      </c>
      <c r="G63" s="560" t="str">
        <f t="shared" si="1"/>
        <v>#VALUE!</v>
      </c>
      <c r="H63" s="125"/>
      <c r="I63" s="37"/>
      <c r="J63" s="45"/>
      <c r="K63" s="37"/>
      <c r="L63" s="562">
        <v>46068.0</v>
      </c>
      <c r="M63" s="565" t="str">
        <f t="shared" si="2"/>
        <v>#VALUE!</v>
      </c>
      <c r="N63" s="565">
        <f t="shared" si="4"/>
        <v>35000000</v>
      </c>
      <c r="O63" s="565">
        <f t="shared" si="3"/>
        <v>175000</v>
      </c>
    </row>
    <row r="64">
      <c r="A64" s="195" t="s">
        <v>355</v>
      </c>
      <c r="B64" s="224" t="s">
        <v>256</v>
      </c>
      <c r="C64" s="227"/>
      <c r="D64" s="225"/>
      <c r="E64" s="225"/>
      <c r="F64" s="228"/>
      <c r="G64" s="277"/>
      <c r="H64" s="246"/>
      <c r="I64" s="246"/>
      <c r="J64" s="246"/>
      <c r="K64" s="246"/>
      <c r="L64" s="37"/>
      <c r="M64" s="565"/>
      <c r="N64" s="225"/>
      <c r="O64" s="225"/>
    </row>
    <row r="65">
      <c r="A65" s="195" t="s">
        <v>374</v>
      </c>
      <c r="B65" s="52" t="s">
        <v>220</v>
      </c>
      <c r="C65" s="236"/>
      <c r="D65" s="63"/>
      <c r="E65" s="63"/>
      <c r="F65" s="228"/>
      <c r="G65" s="580"/>
      <c r="H65" s="195"/>
      <c r="I65" s="246"/>
      <c r="J65" s="246"/>
      <c r="K65" s="246"/>
      <c r="L65" s="37"/>
      <c r="M65" s="565"/>
      <c r="N65" s="225"/>
      <c r="O65" s="225"/>
    </row>
    <row r="66">
      <c r="A66" s="33">
        <v>1.0</v>
      </c>
      <c r="B66" s="218" t="s">
        <v>375</v>
      </c>
      <c r="C66" s="44" t="s">
        <v>427</v>
      </c>
      <c r="D66" s="58">
        <v>2006.0</v>
      </c>
      <c r="E66" s="257" t="s">
        <v>376</v>
      </c>
      <c r="F66" s="47" t="s">
        <v>263</v>
      </c>
      <c r="G66" s="560" t="str">
        <f t="shared" ref="G66:G68" si="5">TODAY()-DATEVALUE(L66)</f>
        <v>#VALUE!</v>
      </c>
      <c r="H66" s="258"/>
      <c r="I66" s="37"/>
      <c r="J66" s="45"/>
      <c r="K66" s="37"/>
      <c r="L66" s="562">
        <v>46068.0</v>
      </c>
      <c r="M66" s="565" t="str">
        <f t="shared" ref="M66:M68" si="6">45000000/30*G66</f>
        <v>#VALUE!</v>
      </c>
      <c r="N66" s="566">
        <v>4.0E7</v>
      </c>
      <c r="O66" s="565">
        <f t="shared" ref="O66:O68" si="7">N66/200</f>
        <v>200000</v>
      </c>
    </row>
    <row r="67">
      <c r="A67" s="58">
        <v>2.0</v>
      </c>
      <c r="B67" s="218" t="s">
        <v>377</v>
      </c>
      <c r="C67" s="44" t="s">
        <v>434</v>
      </c>
      <c r="D67" s="33">
        <v>2012.0</v>
      </c>
      <c r="E67" s="257" t="s">
        <v>378</v>
      </c>
      <c r="F67" s="87" t="s">
        <v>437</v>
      </c>
      <c r="G67" s="560" t="str">
        <f t="shared" si="5"/>
        <v>#VALUE!</v>
      </c>
      <c r="H67" s="258"/>
      <c r="I67" s="37"/>
      <c r="J67" s="94"/>
      <c r="K67" s="37"/>
      <c r="L67" s="562">
        <v>46068.0</v>
      </c>
      <c r="M67" s="565" t="str">
        <f t="shared" si="6"/>
        <v>#VALUE!</v>
      </c>
      <c r="N67" s="565">
        <f t="shared" ref="N67:N68" si="8">N66</f>
        <v>40000000</v>
      </c>
      <c r="O67" s="565">
        <f t="shared" si="7"/>
        <v>200000</v>
      </c>
    </row>
    <row r="68">
      <c r="A68" s="33">
        <v>6.0</v>
      </c>
      <c r="B68" s="84" t="s">
        <v>383</v>
      </c>
      <c r="C68" s="92" t="s">
        <v>470</v>
      </c>
      <c r="D68" s="47">
        <v>2010.0</v>
      </c>
      <c r="E68" s="268" t="s">
        <v>384</v>
      </c>
      <c r="F68" s="47" t="s">
        <v>263</v>
      </c>
      <c r="G68" s="560" t="str">
        <f t="shared" si="5"/>
        <v>#VALUE!</v>
      </c>
      <c r="H68" s="270"/>
      <c r="I68" s="37"/>
      <c r="J68" s="45"/>
      <c r="K68" s="37"/>
      <c r="L68" s="562">
        <v>46068.0</v>
      </c>
      <c r="M68" s="565" t="str">
        <f t="shared" si="6"/>
        <v>#VALUE!</v>
      </c>
      <c r="N68" s="565">
        <f t="shared" si="8"/>
        <v>40000000</v>
      </c>
      <c r="O68" s="565">
        <f t="shared" si="7"/>
        <v>200000</v>
      </c>
    </row>
    <row r="69">
      <c r="A69" s="246" t="s">
        <v>403</v>
      </c>
      <c r="B69" s="247" t="s">
        <v>176</v>
      </c>
      <c r="C69" s="250"/>
      <c r="D69" s="248"/>
      <c r="E69" s="248"/>
      <c r="F69" s="228"/>
      <c r="G69" s="586"/>
      <c r="H69" s="587"/>
      <c r="I69" s="587"/>
      <c r="J69" s="587"/>
      <c r="K69" s="587"/>
      <c r="L69" s="37"/>
      <c r="M69" s="565"/>
      <c r="N69" s="225"/>
      <c r="O69" s="225"/>
    </row>
    <row r="70">
      <c r="A70" s="33">
        <v>3.0</v>
      </c>
      <c r="B70" s="35" t="s">
        <v>410</v>
      </c>
      <c r="C70" s="99" t="s">
        <v>528</v>
      </c>
      <c r="D70" s="58">
        <v>2012.0</v>
      </c>
      <c r="E70" s="257" t="s">
        <v>411</v>
      </c>
      <c r="F70" s="47" t="s">
        <v>263</v>
      </c>
      <c r="G70" s="560" t="str">
        <f>TODAY()-DATEVALUE(L70)</f>
        <v>#VALUE!</v>
      </c>
      <c r="H70" s="258"/>
      <c r="I70" s="37"/>
      <c r="J70" s="530"/>
      <c r="K70" s="37"/>
      <c r="L70" s="562">
        <v>46068.0</v>
      </c>
      <c r="M70" s="565" t="str">
        <f>45000000/30*G70</f>
        <v>#VALUE!</v>
      </c>
      <c r="N70" s="566">
        <v>3.6E7</v>
      </c>
      <c r="O70" s="565">
        <f>N70/200</f>
        <v>180000</v>
      </c>
    </row>
    <row r="71">
      <c r="A71" s="591">
        <v>4.0</v>
      </c>
      <c r="B71" s="592" t="s">
        <v>216</v>
      </c>
      <c r="C71" s="593" t="s">
        <v>539</v>
      </c>
      <c r="D71" s="591">
        <v>2022.0</v>
      </c>
      <c r="E71" s="594" t="s">
        <v>217</v>
      </c>
      <c r="F71" s="595" t="s">
        <v>1308</v>
      </c>
      <c r="G71" s="133"/>
      <c r="H71" s="133"/>
      <c r="I71" s="37"/>
      <c r="J71" s="94"/>
      <c r="K71" s="37"/>
      <c r="L71" s="37"/>
      <c r="M71" s="565"/>
      <c r="N71" s="565"/>
      <c r="O71" s="565"/>
    </row>
    <row r="72">
      <c r="A72" s="33">
        <v>8.0</v>
      </c>
      <c r="B72" s="35" t="s">
        <v>221</v>
      </c>
      <c r="C72" s="99" t="s">
        <v>652</v>
      </c>
      <c r="D72" s="33">
        <v>2022.0</v>
      </c>
      <c r="E72" s="257" t="s">
        <v>222</v>
      </c>
      <c r="F72" s="47" t="s">
        <v>84</v>
      </c>
      <c r="G72" s="560" t="str">
        <f t="shared" ref="G72:G75" si="9">TODAY()-DATEVALUE(L72)</f>
        <v>#VALUE!</v>
      </c>
      <c r="H72" s="133"/>
      <c r="I72" s="37"/>
      <c r="J72" s="530"/>
      <c r="K72" s="37"/>
      <c r="L72" s="562">
        <v>46068.0</v>
      </c>
      <c r="M72" s="565" t="str">
        <f>45000000/30*G72</f>
        <v>#VALUE!</v>
      </c>
      <c r="N72" s="566">
        <v>4.0E7</v>
      </c>
      <c r="O72" s="565">
        <f t="shared" ref="O72:O75" si="10">N72/200</f>
        <v>200000</v>
      </c>
    </row>
    <row r="73">
      <c r="A73" s="33">
        <v>12.0</v>
      </c>
      <c r="B73" s="35" t="s">
        <v>117</v>
      </c>
      <c r="C73" s="116" t="s">
        <v>720</v>
      </c>
      <c r="D73" s="113">
        <v>2023.0</v>
      </c>
      <c r="E73" s="343" t="s">
        <v>223</v>
      </c>
      <c r="F73" s="87" t="s">
        <v>84</v>
      </c>
      <c r="G73" s="560" t="str">
        <f t="shared" si="9"/>
        <v>#VALUE!</v>
      </c>
      <c r="H73" s="597"/>
      <c r="I73" s="37"/>
      <c r="J73" s="530"/>
      <c r="K73" s="37"/>
      <c r="L73" s="562">
        <v>46068.0</v>
      </c>
      <c r="M73" s="565" t="str">
        <f t="shared" ref="M73:M75" si="11">25000000/30*G73</f>
        <v>#VALUE!</v>
      </c>
      <c r="N73" s="566">
        <v>2.5E7</v>
      </c>
      <c r="O73" s="565">
        <f t="shared" si="10"/>
        <v>125000</v>
      </c>
    </row>
    <row r="74">
      <c r="A74" s="33">
        <v>13.0</v>
      </c>
      <c r="B74" s="35" t="s">
        <v>117</v>
      </c>
      <c r="C74" s="116" t="s">
        <v>723</v>
      </c>
      <c r="D74" s="113">
        <v>2023.0</v>
      </c>
      <c r="E74" s="343" t="s">
        <v>224</v>
      </c>
      <c r="F74" s="87" t="s">
        <v>84</v>
      </c>
      <c r="G74" s="560" t="str">
        <f t="shared" si="9"/>
        <v>#VALUE!</v>
      </c>
      <c r="H74" s="597"/>
      <c r="I74" s="37"/>
      <c r="J74" s="530"/>
      <c r="K74" s="37"/>
      <c r="L74" s="562">
        <v>46068.0</v>
      </c>
      <c r="M74" s="565" t="str">
        <f t="shared" si="11"/>
        <v>#VALUE!</v>
      </c>
      <c r="N74" s="566">
        <v>2.5E7</v>
      </c>
      <c r="O74" s="565">
        <f t="shared" si="10"/>
        <v>125000</v>
      </c>
    </row>
    <row r="75">
      <c r="A75" s="33">
        <v>14.0</v>
      </c>
      <c r="B75" s="35" t="s">
        <v>117</v>
      </c>
      <c r="C75" s="116" t="s">
        <v>727</v>
      </c>
      <c r="D75" s="113">
        <v>2023.0</v>
      </c>
      <c r="E75" s="343" t="s">
        <v>227</v>
      </c>
      <c r="F75" s="87" t="s">
        <v>84</v>
      </c>
      <c r="G75" s="560" t="str">
        <f t="shared" si="9"/>
        <v>#VALUE!</v>
      </c>
      <c r="H75" s="597"/>
      <c r="I75" s="37"/>
      <c r="J75" s="530"/>
      <c r="K75" s="37"/>
      <c r="L75" s="562">
        <v>46068.0</v>
      </c>
      <c r="M75" s="565" t="str">
        <f t="shared" si="11"/>
        <v>#VALUE!</v>
      </c>
      <c r="N75" s="566">
        <v>2.5E7</v>
      </c>
      <c r="O75" s="565">
        <f t="shared" si="10"/>
        <v>125000</v>
      </c>
    </row>
    <row r="76">
      <c r="A76" s="246" t="s">
        <v>441</v>
      </c>
      <c r="B76" s="224" t="s">
        <v>264</v>
      </c>
      <c r="C76" s="261"/>
      <c r="D76" s="260"/>
      <c r="E76" s="260"/>
      <c r="F76" s="228"/>
      <c r="G76" s="277"/>
      <c r="H76" s="246"/>
      <c r="I76" s="587"/>
      <c r="J76" s="587"/>
      <c r="K76" s="587"/>
      <c r="L76" s="37"/>
      <c r="M76" s="565" t="str">
        <f>sum(M61:M75)</f>
        <v>#VALUE!</v>
      </c>
      <c r="N76" s="225"/>
      <c r="O76" s="225"/>
    </row>
    <row r="77">
      <c r="A77" s="1"/>
      <c r="H77" s="482"/>
      <c r="I77" s="1"/>
      <c r="K77" s="1"/>
    </row>
    <row r="78">
      <c r="A78" s="246" t="s">
        <v>473</v>
      </c>
      <c r="B78" s="284"/>
      <c r="C78" s="286" t="s">
        <v>142</v>
      </c>
      <c r="D78" s="287"/>
      <c r="E78" s="287"/>
      <c r="F78" s="289"/>
      <c r="G78" s="287"/>
      <c r="H78" s="290"/>
      <c r="I78" s="291"/>
      <c r="J78" s="290"/>
      <c r="K78" s="290"/>
      <c r="L78" s="290"/>
      <c r="M78" s="290"/>
    </row>
    <row r="79">
      <c r="A79" s="98">
        <v>1.0</v>
      </c>
      <c r="B79" s="35" t="s">
        <v>237</v>
      </c>
      <c r="C79" s="73">
        <v>2017.0</v>
      </c>
      <c r="D79" s="85" t="s">
        <v>1326</v>
      </c>
      <c r="E79" s="121" t="s">
        <v>1155</v>
      </c>
      <c r="F79" s="87" t="s">
        <v>84</v>
      </c>
      <c r="G79" s="139"/>
      <c r="H79" s="139"/>
      <c r="I79" s="85"/>
      <c r="J79" s="252"/>
      <c r="L79" s="47"/>
      <c r="M79" s="87"/>
    </row>
    <row r="80">
      <c r="A80" s="73">
        <v>2.0</v>
      </c>
      <c r="B80" s="35" t="s">
        <v>237</v>
      </c>
      <c r="C80" s="73">
        <v>2017.0</v>
      </c>
      <c r="D80" s="85" t="s">
        <v>1329</v>
      </c>
      <c r="E80" s="121" t="s">
        <v>1159</v>
      </c>
      <c r="F80" s="87" t="s">
        <v>84</v>
      </c>
      <c r="G80" s="139"/>
      <c r="H80" s="139"/>
      <c r="I80" s="197"/>
      <c r="J80" s="252"/>
      <c r="L80" s="47"/>
      <c r="M80" s="87"/>
    </row>
    <row r="81">
      <c r="A81" s="73">
        <v>12.0</v>
      </c>
      <c r="B81" s="211" t="s">
        <v>237</v>
      </c>
      <c r="C81" s="167"/>
      <c r="D81" s="170" t="s">
        <v>1333</v>
      </c>
      <c r="E81" s="213" t="s">
        <v>1334</v>
      </c>
      <c r="F81" s="47" t="s">
        <v>84</v>
      </c>
      <c r="G81" s="139"/>
      <c r="H81" s="213"/>
      <c r="I81" s="170"/>
      <c r="J81" s="252"/>
      <c r="L81" s="47"/>
      <c r="M81" s="259"/>
    </row>
    <row r="82">
      <c r="A82" s="98">
        <v>13.0</v>
      </c>
      <c r="B82" s="35" t="s">
        <v>237</v>
      </c>
      <c r="C82" s="167">
        <v>2018.0</v>
      </c>
      <c r="D82" s="170" t="s">
        <v>1335</v>
      </c>
      <c r="E82" s="219" t="s">
        <v>501</v>
      </c>
      <c r="F82" s="87" t="s">
        <v>84</v>
      </c>
      <c r="G82" s="139"/>
      <c r="H82" s="139"/>
      <c r="I82" s="170"/>
      <c r="J82" s="252"/>
      <c r="L82" s="47"/>
      <c r="M82" s="87"/>
    </row>
    <row r="83">
      <c r="A83" s="98">
        <v>15.0</v>
      </c>
      <c r="B83" s="35" t="s">
        <v>503</v>
      </c>
      <c r="C83" s="167">
        <v>2019.0</v>
      </c>
      <c r="D83" s="170" t="s">
        <v>1339</v>
      </c>
      <c r="E83" s="214" t="s">
        <v>504</v>
      </c>
      <c r="F83" s="87" t="s">
        <v>84</v>
      </c>
      <c r="G83" s="139"/>
      <c r="H83" s="139"/>
      <c r="I83" s="204"/>
      <c r="J83" s="252"/>
      <c r="L83" s="47"/>
      <c r="M83" s="87"/>
    </row>
    <row r="84">
      <c r="A84" s="73">
        <v>16.0</v>
      </c>
      <c r="B84" s="35" t="s">
        <v>231</v>
      </c>
      <c r="C84" s="167">
        <v>2019.0</v>
      </c>
      <c r="D84" s="170" t="s">
        <v>1089</v>
      </c>
      <c r="E84" s="199" t="s">
        <v>233</v>
      </c>
      <c r="F84" s="87" t="s">
        <v>84</v>
      </c>
      <c r="G84" s="139"/>
      <c r="H84" s="139"/>
      <c r="I84" s="204"/>
      <c r="J84" s="252"/>
      <c r="L84" s="47"/>
      <c r="M84" s="87"/>
    </row>
    <row r="85">
      <c r="A85" s="98">
        <v>27.0</v>
      </c>
      <c r="B85" s="35" t="s">
        <v>237</v>
      </c>
      <c r="C85" s="273">
        <v>2019.0</v>
      </c>
      <c r="D85" s="322" t="s">
        <v>1230</v>
      </c>
      <c r="E85" s="600" t="s">
        <v>238</v>
      </c>
      <c r="F85" s="87" t="s">
        <v>84</v>
      </c>
      <c r="G85" s="139"/>
      <c r="H85" s="139"/>
      <c r="I85" s="322"/>
      <c r="J85" s="252"/>
      <c r="L85" s="47"/>
      <c r="M85" s="87"/>
    </row>
    <row r="86">
      <c r="A86" s="73">
        <v>28.0</v>
      </c>
      <c r="B86" s="35" t="s">
        <v>237</v>
      </c>
      <c r="C86" s="273">
        <v>2019.0</v>
      </c>
      <c r="D86" s="322" t="s">
        <v>1244</v>
      </c>
      <c r="E86" s="600" t="s">
        <v>522</v>
      </c>
      <c r="F86" s="87" t="s">
        <v>84</v>
      </c>
      <c r="G86" s="139"/>
      <c r="H86" s="139"/>
      <c r="I86" s="322"/>
      <c r="J86" s="252"/>
      <c r="L86" s="47"/>
      <c r="M86" s="87"/>
    </row>
    <row r="87">
      <c r="A87" s="73">
        <v>30.0</v>
      </c>
      <c r="B87" s="390" t="s">
        <v>240</v>
      </c>
      <c r="C87" s="273">
        <v>2023.0</v>
      </c>
      <c r="D87" s="601" t="s">
        <v>1348</v>
      </c>
      <c r="E87" s="600" t="s">
        <v>241</v>
      </c>
      <c r="F87" s="259" t="s">
        <v>84</v>
      </c>
      <c r="G87" s="139"/>
      <c r="H87" s="139"/>
      <c r="I87" s="602"/>
      <c r="J87" s="603"/>
      <c r="L87" s="47"/>
      <c r="M87" s="87"/>
    </row>
    <row r="88">
      <c r="A88" s="98">
        <v>31.0</v>
      </c>
      <c r="B88" s="390" t="s">
        <v>240</v>
      </c>
      <c r="C88" s="273">
        <v>2023.0</v>
      </c>
      <c r="D88" s="601" t="s">
        <v>1352</v>
      </c>
      <c r="E88" s="600" t="s">
        <v>244</v>
      </c>
      <c r="F88" s="259" t="s">
        <v>84</v>
      </c>
      <c r="G88" s="139"/>
      <c r="H88" s="139"/>
      <c r="I88" s="602"/>
      <c r="J88" s="603"/>
      <c r="L88" s="47"/>
      <c r="M88" s="87"/>
    </row>
    <row r="89">
      <c r="A89" s="98">
        <v>79.0</v>
      </c>
      <c r="B89" s="35" t="s">
        <v>508</v>
      </c>
      <c r="C89" s="520">
        <v>2022.0</v>
      </c>
      <c r="D89" s="320" t="s">
        <v>1354</v>
      </c>
      <c r="E89" s="604" t="s">
        <v>719</v>
      </c>
      <c r="F89" s="87" t="s">
        <v>84</v>
      </c>
      <c r="G89" s="139"/>
      <c r="H89" s="139"/>
      <c r="I89" s="320"/>
      <c r="J89" s="605"/>
      <c r="L89" s="47"/>
      <c r="M89" s="87"/>
    </row>
    <row r="90">
      <c r="A90" s="73">
        <v>90.0</v>
      </c>
      <c r="B90" s="35" t="s">
        <v>508</v>
      </c>
      <c r="C90" s="520">
        <v>2022.0</v>
      </c>
      <c r="D90" s="320" t="s">
        <v>1356</v>
      </c>
      <c r="E90" s="604" t="s">
        <v>734</v>
      </c>
      <c r="F90" s="87" t="s">
        <v>84</v>
      </c>
      <c r="G90" s="139"/>
      <c r="H90" s="139"/>
      <c r="I90" s="320"/>
      <c r="J90" s="605"/>
      <c r="L90" s="47"/>
      <c r="M90" s="87"/>
    </row>
    <row r="91">
      <c r="A91" s="246" t="s">
        <v>790</v>
      </c>
      <c r="B91" s="379"/>
      <c r="C91" s="379" t="s">
        <v>275</v>
      </c>
      <c r="D91" s="380"/>
      <c r="E91" s="381"/>
      <c r="F91" s="381"/>
      <c r="G91" s="381"/>
      <c r="H91" s="381"/>
      <c r="I91" s="381"/>
      <c r="J91" s="381"/>
      <c r="K91" s="383"/>
      <c r="L91" s="383"/>
      <c r="M91" s="384"/>
    </row>
    <row r="92">
      <c r="A92" s="1"/>
      <c r="H92" s="482"/>
      <c r="I92" s="1"/>
      <c r="K92" s="1"/>
    </row>
    <row r="93">
      <c r="A93" s="1"/>
      <c r="H93" s="482"/>
      <c r="I93" s="1"/>
      <c r="K93" s="1"/>
    </row>
    <row r="94">
      <c r="A94" s="1"/>
      <c r="H94" s="482"/>
      <c r="I94" s="1"/>
      <c r="K94" s="1"/>
    </row>
    <row r="95">
      <c r="A95" s="1"/>
      <c r="H95" s="482"/>
      <c r="I95" s="1"/>
      <c r="K95" s="1"/>
    </row>
    <row r="96">
      <c r="A96" s="1"/>
      <c r="H96" s="482"/>
      <c r="I96" s="1"/>
      <c r="K96" s="1"/>
    </row>
    <row r="97">
      <c r="A97" s="1"/>
      <c r="H97" s="482"/>
      <c r="I97" s="1"/>
      <c r="K97" s="1"/>
    </row>
    <row r="98">
      <c r="A98" s="1"/>
      <c r="H98" s="482"/>
      <c r="I98" s="1"/>
      <c r="K98" s="1"/>
    </row>
    <row r="99">
      <c r="A99" s="1"/>
      <c r="H99" s="482"/>
      <c r="I99" s="1"/>
      <c r="K99" s="1"/>
    </row>
    <row r="100">
      <c r="A100" s="1"/>
      <c r="H100" s="482"/>
      <c r="I100" s="1"/>
      <c r="K100" s="1"/>
    </row>
    <row r="101">
      <c r="A101" s="1"/>
      <c r="H101" s="482"/>
      <c r="I101" s="1"/>
      <c r="K101" s="1"/>
    </row>
    <row r="102">
      <c r="A102" s="1"/>
      <c r="H102" s="482"/>
      <c r="I102" s="1"/>
      <c r="K102" s="1"/>
    </row>
    <row r="103">
      <c r="A103" s="1"/>
      <c r="H103" s="482"/>
      <c r="I103" s="1"/>
      <c r="K103" s="1"/>
    </row>
    <row r="104">
      <c r="A104" s="1"/>
      <c r="H104" s="482"/>
      <c r="I104" s="1"/>
      <c r="K104" s="1"/>
    </row>
    <row r="105">
      <c r="A105" s="1"/>
      <c r="H105" s="482"/>
      <c r="I105" s="1"/>
      <c r="K105" s="1"/>
    </row>
    <row r="106">
      <c r="A106" s="1"/>
      <c r="H106" s="482"/>
      <c r="I106" s="1"/>
      <c r="K106" s="1"/>
    </row>
    <row r="107">
      <c r="A107" s="1"/>
      <c r="H107" s="482"/>
      <c r="I107" s="1"/>
      <c r="K107" s="1"/>
    </row>
    <row r="108">
      <c r="A108" s="1"/>
      <c r="H108" s="482"/>
      <c r="I108" s="1"/>
      <c r="K108" s="1"/>
    </row>
    <row r="109">
      <c r="A109" s="1"/>
      <c r="H109" s="482"/>
      <c r="I109" s="1"/>
      <c r="K109" s="1"/>
    </row>
    <row r="110">
      <c r="A110" s="1"/>
      <c r="H110" s="482"/>
      <c r="I110" s="1"/>
      <c r="K110" s="1"/>
    </row>
    <row r="111">
      <c r="A111" s="1"/>
      <c r="H111" s="482"/>
      <c r="I111" s="1"/>
      <c r="K111" s="1"/>
    </row>
    <row r="112">
      <c r="A112" s="1"/>
      <c r="H112" s="482"/>
      <c r="I112" s="1"/>
      <c r="K112" s="1"/>
    </row>
    <row r="113">
      <c r="A113" s="1"/>
      <c r="H113" s="482"/>
      <c r="I113" s="1"/>
      <c r="K113" s="1"/>
    </row>
    <row r="114">
      <c r="A114" s="1"/>
      <c r="H114" s="482"/>
      <c r="I114" s="1"/>
      <c r="K114" s="1"/>
    </row>
    <row r="115">
      <c r="A115" s="1"/>
      <c r="H115" s="482"/>
      <c r="I115" s="1"/>
      <c r="K115" s="1"/>
    </row>
    <row r="116">
      <c r="A116" s="1"/>
      <c r="H116" s="482"/>
      <c r="I116" s="1"/>
      <c r="K116" s="1"/>
    </row>
    <row r="117">
      <c r="A117" s="1"/>
      <c r="H117" s="482"/>
      <c r="I117" s="1"/>
      <c r="K117" s="1"/>
    </row>
    <row r="118">
      <c r="A118" s="1"/>
      <c r="H118" s="482"/>
      <c r="I118" s="1"/>
      <c r="K118" s="1"/>
    </row>
    <row r="119">
      <c r="A119" s="1"/>
      <c r="H119" s="482"/>
      <c r="I119" s="1"/>
      <c r="K119" s="1"/>
    </row>
    <row r="120">
      <c r="A120" s="1"/>
      <c r="H120" s="482"/>
      <c r="I120" s="1"/>
      <c r="K120" s="1"/>
    </row>
    <row r="121">
      <c r="A121" s="1"/>
      <c r="H121" s="482"/>
      <c r="I121" s="1"/>
      <c r="K121" s="1"/>
    </row>
    <row r="122">
      <c r="A122" s="1"/>
      <c r="H122" s="482"/>
      <c r="I122" s="1"/>
      <c r="K122" s="1"/>
    </row>
    <row r="123">
      <c r="A123" s="1"/>
      <c r="H123" s="482"/>
      <c r="I123" s="1"/>
      <c r="K123" s="1"/>
    </row>
    <row r="124">
      <c r="A124" s="1"/>
      <c r="H124" s="482"/>
      <c r="I124" s="1"/>
      <c r="K124" s="1"/>
    </row>
    <row r="125">
      <c r="A125" s="1"/>
      <c r="H125" s="482"/>
      <c r="I125" s="1"/>
      <c r="K125" s="1"/>
    </row>
    <row r="126">
      <c r="A126" s="1"/>
      <c r="H126" s="482"/>
      <c r="I126" s="1"/>
      <c r="K126" s="1"/>
    </row>
    <row r="127">
      <c r="A127" s="1"/>
      <c r="H127" s="482"/>
      <c r="I127" s="1"/>
      <c r="K127" s="1"/>
    </row>
    <row r="128">
      <c r="A128" s="1"/>
      <c r="H128" s="482"/>
      <c r="I128" s="1"/>
      <c r="K128" s="1"/>
    </row>
    <row r="129">
      <c r="A129" s="1"/>
      <c r="H129" s="482"/>
      <c r="I129" s="1"/>
      <c r="K129" s="1"/>
    </row>
    <row r="130">
      <c r="A130" s="1"/>
      <c r="H130" s="482"/>
      <c r="I130" s="1"/>
      <c r="K130" s="1"/>
    </row>
    <row r="131">
      <c r="A131" s="1"/>
      <c r="H131" s="482"/>
      <c r="I131" s="1"/>
      <c r="K131" s="1"/>
    </row>
    <row r="132">
      <c r="A132" s="1"/>
      <c r="H132" s="482"/>
      <c r="I132" s="1"/>
      <c r="K132" s="1"/>
    </row>
    <row r="133">
      <c r="A133" s="1"/>
      <c r="H133" s="482"/>
      <c r="I133" s="1"/>
      <c r="K133" s="1"/>
    </row>
    <row r="134">
      <c r="A134" s="1"/>
      <c r="H134" s="482"/>
      <c r="I134" s="1"/>
      <c r="K134" s="1"/>
    </row>
    <row r="135">
      <c r="A135" s="1"/>
      <c r="H135" s="482"/>
      <c r="I135" s="1"/>
      <c r="K135" s="1"/>
    </row>
    <row r="136">
      <c r="A136" s="1"/>
      <c r="H136" s="482"/>
      <c r="I136" s="1"/>
      <c r="K136" s="1"/>
    </row>
    <row r="137">
      <c r="A137" s="1"/>
      <c r="H137" s="482"/>
      <c r="I137" s="1"/>
      <c r="K137" s="1"/>
    </row>
    <row r="138">
      <c r="A138" s="1"/>
      <c r="H138" s="482"/>
      <c r="I138" s="1"/>
      <c r="K138" s="1"/>
    </row>
    <row r="139">
      <c r="A139" s="1"/>
      <c r="H139" s="482"/>
      <c r="I139" s="1"/>
      <c r="K139" s="1"/>
    </row>
    <row r="140">
      <c r="A140" s="1"/>
      <c r="H140" s="482"/>
      <c r="I140" s="1"/>
      <c r="K140" s="1"/>
    </row>
    <row r="141">
      <c r="A141" s="1"/>
      <c r="H141" s="482"/>
      <c r="I141" s="1"/>
      <c r="K141" s="1"/>
    </row>
    <row r="142">
      <c r="A142" s="1"/>
      <c r="H142" s="482"/>
      <c r="I142" s="1"/>
      <c r="K142" s="1"/>
    </row>
    <row r="143">
      <c r="A143" s="1"/>
      <c r="H143" s="482"/>
      <c r="I143" s="1"/>
      <c r="K143" s="1"/>
    </row>
    <row r="144">
      <c r="A144" s="1"/>
      <c r="H144" s="482"/>
      <c r="I144" s="1"/>
      <c r="K144" s="1"/>
    </row>
    <row r="145">
      <c r="A145" s="1"/>
      <c r="H145" s="482"/>
      <c r="I145" s="1"/>
      <c r="K145" s="1"/>
    </row>
    <row r="146">
      <c r="A146" s="1"/>
      <c r="H146" s="482"/>
      <c r="I146" s="1"/>
      <c r="K146" s="1"/>
    </row>
    <row r="147">
      <c r="A147" s="1"/>
      <c r="H147" s="482"/>
      <c r="I147" s="1"/>
      <c r="K147" s="1"/>
    </row>
    <row r="148">
      <c r="A148" s="1"/>
      <c r="H148" s="482"/>
      <c r="I148" s="1"/>
      <c r="K148" s="1"/>
    </row>
    <row r="149">
      <c r="A149" s="1"/>
      <c r="H149" s="482"/>
      <c r="I149" s="1"/>
      <c r="K149" s="1"/>
    </row>
    <row r="150">
      <c r="A150" s="1"/>
      <c r="H150" s="482"/>
      <c r="I150" s="1"/>
      <c r="K150" s="1"/>
    </row>
    <row r="151">
      <c r="A151" s="1"/>
      <c r="H151" s="482"/>
      <c r="I151" s="1"/>
      <c r="K151" s="1"/>
    </row>
    <row r="152">
      <c r="A152" s="1"/>
      <c r="H152" s="482"/>
      <c r="I152" s="1"/>
      <c r="K152" s="1"/>
    </row>
    <row r="153">
      <c r="A153" s="1"/>
      <c r="H153" s="482"/>
      <c r="I153" s="1"/>
      <c r="K153" s="1"/>
    </row>
    <row r="154">
      <c r="A154" s="1"/>
      <c r="H154" s="482"/>
      <c r="I154" s="1"/>
      <c r="K154" s="1"/>
    </row>
    <row r="155">
      <c r="A155" s="1"/>
      <c r="H155" s="482"/>
      <c r="I155" s="1"/>
      <c r="K155" s="1"/>
    </row>
    <row r="156">
      <c r="A156" s="1"/>
      <c r="H156" s="482"/>
      <c r="I156" s="1"/>
      <c r="K156" s="1"/>
    </row>
    <row r="157">
      <c r="A157" s="1"/>
      <c r="H157" s="482"/>
      <c r="I157" s="1"/>
      <c r="K157" s="1"/>
    </row>
    <row r="158">
      <c r="A158" s="1"/>
      <c r="H158" s="482"/>
      <c r="I158" s="1"/>
      <c r="K158" s="1"/>
    </row>
    <row r="159">
      <c r="A159" s="1"/>
      <c r="H159" s="482"/>
      <c r="I159" s="1"/>
      <c r="K159" s="1"/>
    </row>
    <row r="160">
      <c r="A160" s="1"/>
      <c r="H160" s="482"/>
      <c r="I160" s="1"/>
      <c r="K160" s="1"/>
    </row>
    <row r="161">
      <c r="A161" s="1"/>
      <c r="H161" s="482"/>
      <c r="I161" s="1"/>
      <c r="K161" s="1"/>
    </row>
    <row r="162">
      <c r="A162" s="1"/>
      <c r="H162" s="482"/>
      <c r="I162" s="1"/>
      <c r="K162" s="1"/>
    </row>
    <row r="163">
      <c r="A163" s="1"/>
      <c r="H163" s="482"/>
      <c r="I163" s="1"/>
      <c r="K163" s="1"/>
    </row>
    <row r="164">
      <c r="A164" s="1"/>
      <c r="H164" s="482"/>
      <c r="I164" s="1"/>
      <c r="K164" s="1"/>
    </row>
    <row r="165">
      <c r="A165" s="1"/>
      <c r="H165" s="482"/>
      <c r="I165" s="1"/>
      <c r="K165" s="1"/>
    </row>
    <row r="166">
      <c r="A166" s="1"/>
      <c r="H166" s="482"/>
      <c r="I166" s="1"/>
      <c r="K166" s="1"/>
    </row>
    <row r="167">
      <c r="A167" s="1"/>
      <c r="H167" s="482"/>
      <c r="I167" s="1"/>
      <c r="K167" s="1"/>
    </row>
    <row r="168">
      <c r="A168" s="1"/>
      <c r="H168" s="482"/>
      <c r="I168" s="1"/>
      <c r="K168" s="1"/>
    </row>
    <row r="169">
      <c r="A169" s="1"/>
      <c r="H169" s="482"/>
      <c r="I169" s="1"/>
      <c r="K169" s="1"/>
    </row>
    <row r="170">
      <c r="A170" s="1"/>
      <c r="H170" s="482"/>
      <c r="I170" s="1"/>
      <c r="K170" s="1"/>
    </row>
    <row r="171">
      <c r="A171" s="1"/>
      <c r="H171" s="482"/>
      <c r="I171" s="1"/>
      <c r="K171" s="1"/>
    </row>
    <row r="172">
      <c r="A172" s="1"/>
      <c r="H172" s="482"/>
      <c r="I172" s="1"/>
      <c r="K172" s="1"/>
    </row>
    <row r="173">
      <c r="A173" s="1"/>
      <c r="H173" s="482"/>
      <c r="I173" s="1"/>
      <c r="K173" s="1"/>
    </row>
    <row r="174">
      <c r="A174" s="1"/>
      <c r="H174" s="482"/>
      <c r="I174" s="1"/>
      <c r="K174" s="1"/>
    </row>
    <row r="175">
      <c r="A175" s="1"/>
      <c r="H175" s="482"/>
      <c r="I175" s="1"/>
      <c r="K175" s="1"/>
    </row>
    <row r="176">
      <c r="A176" s="1"/>
      <c r="H176" s="482"/>
      <c r="I176" s="1"/>
      <c r="K176" s="1"/>
    </row>
    <row r="177">
      <c r="A177" s="1"/>
      <c r="H177" s="482"/>
      <c r="I177" s="1"/>
      <c r="K177" s="1"/>
    </row>
    <row r="178">
      <c r="A178" s="1"/>
      <c r="H178" s="482"/>
      <c r="I178" s="1"/>
      <c r="K178" s="1"/>
    </row>
    <row r="179">
      <c r="A179" s="1"/>
      <c r="H179" s="482"/>
      <c r="I179" s="1"/>
      <c r="K179" s="1"/>
    </row>
    <row r="180">
      <c r="A180" s="1"/>
      <c r="H180" s="482"/>
      <c r="I180" s="1"/>
      <c r="K180" s="1"/>
    </row>
    <row r="181">
      <c r="A181" s="1"/>
      <c r="H181" s="482"/>
      <c r="I181" s="1"/>
      <c r="K181" s="1"/>
    </row>
    <row r="182">
      <c r="A182" s="1"/>
      <c r="H182" s="482"/>
      <c r="I182" s="1"/>
      <c r="K182" s="1"/>
    </row>
    <row r="183">
      <c r="A183" s="1"/>
      <c r="H183" s="482"/>
      <c r="I183" s="1"/>
      <c r="K183" s="1"/>
    </row>
    <row r="184">
      <c r="A184" s="1"/>
      <c r="H184" s="482"/>
      <c r="I184" s="1"/>
      <c r="K184" s="1"/>
    </row>
    <row r="185">
      <c r="A185" s="1"/>
      <c r="H185" s="482"/>
      <c r="I185" s="1"/>
      <c r="K185" s="1"/>
    </row>
    <row r="186">
      <c r="A186" s="1"/>
      <c r="H186" s="482"/>
      <c r="I186" s="1"/>
      <c r="K186" s="1"/>
    </row>
    <row r="187">
      <c r="A187" s="1"/>
      <c r="H187" s="482"/>
      <c r="I187" s="1"/>
      <c r="K187" s="1"/>
    </row>
    <row r="188">
      <c r="A188" s="1"/>
      <c r="H188" s="482"/>
      <c r="I188" s="1"/>
      <c r="K188" s="1"/>
    </row>
    <row r="189">
      <c r="A189" s="1"/>
      <c r="H189" s="482"/>
      <c r="I189" s="1"/>
      <c r="K189" s="1"/>
    </row>
    <row r="190">
      <c r="A190" s="1"/>
      <c r="H190" s="482"/>
      <c r="I190" s="1"/>
      <c r="K190" s="1"/>
    </row>
    <row r="191">
      <c r="A191" s="1"/>
      <c r="H191" s="482"/>
      <c r="I191" s="1"/>
      <c r="K191" s="1"/>
    </row>
    <row r="192">
      <c r="A192" s="1"/>
      <c r="H192" s="482"/>
      <c r="I192" s="1"/>
      <c r="K192" s="1"/>
    </row>
    <row r="193">
      <c r="A193" s="1"/>
      <c r="H193" s="482"/>
      <c r="I193" s="1"/>
      <c r="K193" s="1"/>
    </row>
    <row r="194">
      <c r="A194" s="1"/>
      <c r="H194" s="482"/>
      <c r="I194" s="1"/>
      <c r="K194" s="1"/>
    </row>
    <row r="195">
      <c r="A195" s="1"/>
      <c r="H195" s="482"/>
      <c r="I195" s="1"/>
      <c r="K195" s="1"/>
    </row>
    <row r="196">
      <c r="A196" s="1"/>
      <c r="H196" s="482"/>
      <c r="I196" s="1"/>
      <c r="K196" s="1"/>
    </row>
    <row r="197">
      <c r="A197" s="1"/>
      <c r="H197" s="482"/>
      <c r="I197" s="1"/>
      <c r="K197" s="1"/>
    </row>
    <row r="198">
      <c r="A198" s="1"/>
      <c r="H198" s="482"/>
      <c r="I198" s="1"/>
      <c r="K198" s="1"/>
    </row>
    <row r="199">
      <c r="A199" s="1"/>
      <c r="H199" s="482"/>
      <c r="I199" s="1"/>
      <c r="K199" s="1"/>
    </row>
    <row r="200">
      <c r="A200" s="1"/>
      <c r="H200" s="482"/>
      <c r="I200" s="1"/>
      <c r="K200" s="1"/>
    </row>
    <row r="201">
      <c r="A201" s="1"/>
      <c r="H201" s="482"/>
      <c r="I201" s="1"/>
      <c r="K201" s="1"/>
    </row>
    <row r="202">
      <c r="A202" s="1"/>
      <c r="H202" s="482"/>
      <c r="I202" s="1"/>
      <c r="K202" s="1"/>
    </row>
    <row r="203">
      <c r="A203" s="1"/>
      <c r="H203" s="482"/>
      <c r="I203" s="1"/>
      <c r="K203" s="1"/>
    </row>
    <row r="204">
      <c r="A204" s="1"/>
      <c r="H204" s="482"/>
      <c r="I204" s="1"/>
      <c r="K204" s="1"/>
    </row>
    <row r="205">
      <c r="A205" s="1"/>
      <c r="H205" s="482"/>
      <c r="I205" s="1"/>
      <c r="K205" s="1"/>
    </row>
    <row r="206">
      <c r="A206" s="1"/>
      <c r="H206" s="482"/>
      <c r="I206" s="1"/>
      <c r="K206" s="1"/>
    </row>
    <row r="207">
      <c r="A207" s="1"/>
      <c r="H207" s="482"/>
      <c r="I207" s="1"/>
      <c r="K207" s="1"/>
    </row>
    <row r="208">
      <c r="A208" s="1"/>
      <c r="H208" s="482"/>
      <c r="I208" s="1"/>
      <c r="K208" s="1"/>
    </row>
    <row r="209">
      <c r="A209" s="1"/>
      <c r="H209" s="482"/>
      <c r="I209" s="1"/>
      <c r="K209" s="1"/>
    </row>
    <row r="210">
      <c r="A210" s="1"/>
      <c r="H210" s="482"/>
      <c r="I210" s="1"/>
      <c r="K210" s="1"/>
    </row>
    <row r="211">
      <c r="A211" s="1"/>
      <c r="H211" s="482"/>
      <c r="I211" s="1"/>
      <c r="K211" s="1"/>
    </row>
    <row r="212">
      <c r="A212" s="1"/>
      <c r="H212" s="482"/>
      <c r="I212" s="1"/>
      <c r="K212" s="1"/>
    </row>
    <row r="213">
      <c r="A213" s="1"/>
      <c r="H213" s="482"/>
      <c r="I213" s="1"/>
      <c r="K213" s="1"/>
    </row>
    <row r="214">
      <c r="A214" s="1"/>
      <c r="H214" s="482"/>
      <c r="I214" s="1"/>
      <c r="K214" s="1"/>
    </row>
    <row r="215">
      <c r="A215" s="1"/>
      <c r="H215" s="482"/>
      <c r="I215" s="1"/>
      <c r="K215" s="1"/>
    </row>
    <row r="216">
      <c r="A216" s="1"/>
      <c r="H216" s="482"/>
      <c r="I216" s="1"/>
      <c r="K216" s="1"/>
    </row>
    <row r="217">
      <c r="A217" s="1"/>
      <c r="H217" s="482"/>
      <c r="I217" s="1"/>
      <c r="K217" s="1"/>
    </row>
    <row r="218">
      <c r="A218" s="1"/>
      <c r="H218" s="482"/>
      <c r="I218" s="1"/>
      <c r="K218" s="1"/>
    </row>
    <row r="219">
      <c r="A219" s="1"/>
      <c r="H219" s="482"/>
      <c r="I219" s="1"/>
      <c r="K219" s="1"/>
    </row>
    <row r="220">
      <c r="A220" s="1"/>
      <c r="H220" s="482"/>
      <c r="I220" s="1"/>
      <c r="K220" s="1"/>
    </row>
    <row r="221">
      <c r="A221" s="1"/>
      <c r="H221" s="482"/>
      <c r="I221" s="1"/>
      <c r="K221" s="1"/>
    </row>
    <row r="222">
      <c r="A222" s="1"/>
      <c r="H222" s="482"/>
      <c r="I222" s="1"/>
      <c r="K222" s="1"/>
    </row>
    <row r="223">
      <c r="A223" s="1"/>
      <c r="H223" s="482"/>
      <c r="I223" s="1"/>
      <c r="K223" s="1"/>
    </row>
    <row r="224">
      <c r="A224" s="1"/>
      <c r="H224" s="482"/>
      <c r="I224" s="1"/>
      <c r="K224" s="1"/>
    </row>
    <row r="225">
      <c r="A225" s="1"/>
      <c r="H225" s="482"/>
      <c r="I225" s="1"/>
      <c r="K225" s="1"/>
    </row>
    <row r="226">
      <c r="A226" s="1"/>
      <c r="H226" s="482"/>
      <c r="I226" s="1"/>
      <c r="K226" s="1"/>
    </row>
    <row r="227">
      <c r="A227" s="1"/>
      <c r="H227" s="482"/>
      <c r="I227" s="1"/>
      <c r="K227" s="1"/>
    </row>
    <row r="228">
      <c r="A228" s="1"/>
      <c r="H228" s="482"/>
      <c r="I228" s="1"/>
      <c r="K228" s="1"/>
    </row>
    <row r="229">
      <c r="A229" s="1"/>
      <c r="H229" s="482"/>
      <c r="I229" s="1"/>
      <c r="K229" s="1"/>
    </row>
    <row r="230">
      <c r="A230" s="1"/>
      <c r="H230" s="482"/>
      <c r="I230" s="1"/>
      <c r="K230" s="1"/>
    </row>
    <row r="231">
      <c r="A231" s="1"/>
      <c r="H231" s="482"/>
      <c r="I231" s="1"/>
      <c r="K231" s="1"/>
    </row>
    <row r="232">
      <c r="A232" s="1"/>
      <c r="H232" s="482"/>
      <c r="I232" s="1"/>
      <c r="K232" s="1"/>
    </row>
    <row r="233">
      <c r="A233" s="1"/>
      <c r="H233" s="482"/>
      <c r="I233" s="1"/>
      <c r="K233" s="1"/>
    </row>
    <row r="234">
      <c r="A234" s="1"/>
      <c r="H234" s="482"/>
      <c r="I234" s="1"/>
      <c r="K234" s="1"/>
    </row>
    <row r="235">
      <c r="A235" s="1"/>
      <c r="H235" s="482"/>
      <c r="I235" s="1"/>
      <c r="K235" s="1"/>
    </row>
    <row r="236">
      <c r="A236" s="1"/>
      <c r="H236" s="482"/>
      <c r="I236" s="1"/>
      <c r="K236" s="1"/>
    </row>
    <row r="237">
      <c r="A237" s="1"/>
      <c r="H237" s="482"/>
      <c r="I237" s="1"/>
      <c r="K237" s="1"/>
    </row>
    <row r="238">
      <c r="A238" s="1"/>
      <c r="H238" s="482"/>
      <c r="I238" s="1"/>
      <c r="K238" s="1"/>
    </row>
    <row r="239">
      <c r="A239" s="1"/>
      <c r="H239" s="482"/>
      <c r="I239" s="1"/>
      <c r="K239" s="1"/>
    </row>
    <row r="240">
      <c r="A240" s="1"/>
      <c r="H240" s="482"/>
      <c r="I240" s="1"/>
      <c r="K240" s="1"/>
    </row>
    <row r="241">
      <c r="A241" s="1"/>
      <c r="H241" s="482"/>
      <c r="I241" s="1"/>
      <c r="K241" s="1"/>
    </row>
    <row r="242">
      <c r="A242" s="1"/>
      <c r="H242" s="482"/>
      <c r="I242" s="1"/>
      <c r="K242" s="1"/>
    </row>
    <row r="243">
      <c r="A243" s="1"/>
      <c r="H243" s="482"/>
      <c r="I243" s="1"/>
      <c r="K243" s="1"/>
    </row>
    <row r="244">
      <c r="A244" s="1"/>
      <c r="H244" s="482"/>
      <c r="I244" s="1"/>
      <c r="K244" s="1"/>
    </row>
    <row r="245">
      <c r="A245" s="1"/>
      <c r="H245" s="482"/>
      <c r="I245" s="1"/>
      <c r="K245" s="1"/>
    </row>
    <row r="246">
      <c r="A246" s="1"/>
      <c r="H246" s="482"/>
      <c r="I246" s="1"/>
      <c r="K246" s="1"/>
    </row>
    <row r="247">
      <c r="A247" s="1"/>
      <c r="H247" s="482"/>
      <c r="I247" s="1"/>
      <c r="K247" s="1"/>
    </row>
    <row r="248">
      <c r="A248" s="1"/>
      <c r="H248" s="482"/>
      <c r="I248" s="1"/>
      <c r="K248" s="1"/>
    </row>
    <row r="249">
      <c r="A249" s="1"/>
      <c r="H249" s="482"/>
      <c r="I249" s="1"/>
      <c r="K249" s="1"/>
    </row>
    <row r="250">
      <c r="A250" s="1"/>
      <c r="H250" s="482"/>
      <c r="I250" s="1"/>
      <c r="K250" s="1"/>
    </row>
    <row r="251">
      <c r="A251" s="1"/>
      <c r="H251" s="482"/>
      <c r="I251" s="1"/>
      <c r="K251" s="1"/>
    </row>
    <row r="252">
      <c r="A252" s="1"/>
      <c r="H252" s="482"/>
      <c r="I252" s="1"/>
      <c r="K252" s="1"/>
    </row>
    <row r="253">
      <c r="A253" s="1"/>
      <c r="H253" s="482"/>
      <c r="I253" s="1"/>
      <c r="K253" s="1"/>
    </row>
    <row r="254">
      <c r="A254" s="1"/>
      <c r="H254" s="482"/>
      <c r="I254" s="1"/>
      <c r="K254" s="1"/>
    </row>
    <row r="255">
      <c r="A255" s="1"/>
      <c r="H255" s="482"/>
      <c r="I255" s="1"/>
      <c r="K255" s="1"/>
    </row>
    <row r="256">
      <c r="A256" s="1"/>
      <c r="H256" s="482"/>
      <c r="I256" s="1"/>
      <c r="K256" s="1"/>
    </row>
    <row r="257">
      <c r="A257" s="1"/>
      <c r="H257" s="482"/>
      <c r="I257" s="1"/>
      <c r="K257" s="1"/>
    </row>
    <row r="258">
      <c r="A258" s="1"/>
      <c r="H258" s="482"/>
      <c r="I258" s="1"/>
      <c r="K258" s="1"/>
    </row>
    <row r="259">
      <c r="A259" s="1"/>
      <c r="H259" s="482"/>
      <c r="I259" s="1"/>
      <c r="K259" s="1"/>
    </row>
    <row r="260">
      <c r="A260" s="1"/>
      <c r="H260" s="482"/>
      <c r="I260" s="1"/>
      <c r="K260" s="1"/>
    </row>
    <row r="261">
      <c r="A261" s="1"/>
      <c r="H261" s="482"/>
      <c r="I261" s="1"/>
      <c r="K261" s="1"/>
    </row>
    <row r="262">
      <c r="A262" s="1"/>
      <c r="H262" s="482"/>
      <c r="I262" s="1"/>
      <c r="K262" s="1"/>
    </row>
    <row r="263">
      <c r="A263" s="1"/>
      <c r="H263" s="482"/>
      <c r="I263" s="1"/>
      <c r="K263" s="1"/>
    </row>
    <row r="264">
      <c r="A264" s="1"/>
      <c r="H264" s="482"/>
      <c r="I264" s="1"/>
      <c r="K264" s="1"/>
    </row>
    <row r="265">
      <c r="A265" s="1"/>
      <c r="H265" s="482"/>
      <c r="I265" s="1"/>
      <c r="K265" s="1"/>
    </row>
    <row r="266">
      <c r="A266" s="1"/>
      <c r="H266" s="482"/>
      <c r="I266" s="1"/>
      <c r="K266" s="1"/>
    </row>
    <row r="267">
      <c r="A267" s="1"/>
      <c r="H267" s="482"/>
      <c r="I267" s="1"/>
      <c r="K267" s="1"/>
    </row>
    <row r="268">
      <c r="A268" s="1"/>
      <c r="H268" s="482"/>
      <c r="I268" s="1"/>
      <c r="K268" s="1"/>
    </row>
    <row r="269">
      <c r="A269" s="1"/>
      <c r="H269" s="482"/>
      <c r="I269" s="1"/>
      <c r="K269" s="1"/>
    </row>
    <row r="270">
      <c r="A270" s="1"/>
      <c r="H270" s="482"/>
      <c r="I270" s="1"/>
      <c r="K270" s="1"/>
    </row>
    <row r="271">
      <c r="A271" s="1"/>
      <c r="H271" s="482"/>
      <c r="I271" s="1"/>
      <c r="K271" s="1"/>
    </row>
    <row r="272">
      <c r="A272" s="1"/>
      <c r="H272" s="482"/>
      <c r="I272" s="1"/>
      <c r="K272" s="1"/>
    </row>
    <row r="273">
      <c r="A273" s="1"/>
      <c r="H273" s="482"/>
      <c r="I273" s="1"/>
      <c r="K273" s="1"/>
    </row>
    <row r="274">
      <c r="A274" s="1"/>
      <c r="H274" s="482"/>
      <c r="I274" s="1"/>
      <c r="K274" s="1"/>
    </row>
    <row r="275">
      <c r="A275" s="1"/>
      <c r="H275" s="482"/>
      <c r="I275" s="1"/>
      <c r="K275" s="1"/>
    </row>
    <row r="276">
      <c r="A276" s="1"/>
      <c r="H276" s="482"/>
      <c r="I276" s="1"/>
      <c r="K276" s="1"/>
    </row>
    <row r="277">
      <c r="A277" s="1"/>
      <c r="H277" s="482"/>
      <c r="I277" s="1"/>
      <c r="K277" s="1"/>
    </row>
    <row r="278">
      <c r="A278" s="1"/>
      <c r="H278" s="482"/>
      <c r="I278" s="1"/>
      <c r="K278" s="1"/>
    </row>
    <row r="279">
      <c r="A279" s="1"/>
      <c r="H279" s="482"/>
      <c r="I279" s="1"/>
      <c r="K279" s="1"/>
    </row>
    <row r="280">
      <c r="A280" s="1"/>
      <c r="H280" s="482"/>
      <c r="I280" s="1"/>
      <c r="K280" s="1"/>
    </row>
    <row r="281">
      <c r="A281" s="1"/>
      <c r="H281" s="482"/>
      <c r="I281" s="1"/>
      <c r="K281" s="1"/>
    </row>
    <row r="282">
      <c r="A282" s="1"/>
      <c r="H282" s="482"/>
      <c r="I282" s="1"/>
      <c r="K282" s="1"/>
    </row>
    <row r="283">
      <c r="A283" s="1"/>
      <c r="H283" s="482"/>
      <c r="I283" s="1"/>
      <c r="K283" s="1"/>
    </row>
    <row r="284">
      <c r="A284" s="1"/>
      <c r="H284" s="482"/>
      <c r="I284" s="1"/>
      <c r="K284" s="1"/>
    </row>
    <row r="285">
      <c r="A285" s="1"/>
      <c r="H285" s="482"/>
      <c r="I285" s="1"/>
      <c r="K285" s="1"/>
    </row>
    <row r="286">
      <c r="A286" s="1"/>
      <c r="H286" s="482"/>
      <c r="I286" s="1"/>
      <c r="K286" s="1"/>
    </row>
    <row r="287">
      <c r="A287" s="1"/>
      <c r="H287" s="482"/>
      <c r="I287" s="1"/>
      <c r="K287" s="1"/>
    </row>
    <row r="288">
      <c r="A288" s="1"/>
      <c r="H288" s="482"/>
      <c r="I288" s="1"/>
      <c r="K288" s="1"/>
    </row>
    <row r="289">
      <c r="A289" s="1"/>
      <c r="H289" s="482"/>
      <c r="I289" s="1"/>
      <c r="K289" s="1"/>
    </row>
    <row r="290">
      <c r="A290" s="1"/>
      <c r="H290" s="482"/>
      <c r="I290" s="1"/>
      <c r="K290" s="1"/>
    </row>
    <row r="291">
      <c r="A291" s="1"/>
      <c r="H291" s="482"/>
      <c r="I291" s="1"/>
      <c r="K291" s="1"/>
    </row>
    <row r="292">
      <c r="A292" s="1"/>
      <c r="H292" s="482"/>
      <c r="I292" s="1"/>
      <c r="K292" s="1"/>
    </row>
    <row r="293">
      <c r="A293" s="1"/>
      <c r="H293" s="482"/>
      <c r="I293" s="1"/>
      <c r="K293" s="1"/>
    </row>
    <row r="294">
      <c r="A294" s="1"/>
      <c r="H294" s="482"/>
      <c r="I294" s="1"/>
      <c r="K294" s="1"/>
    </row>
    <row r="295">
      <c r="A295" s="1"/>
      <c r="H295" s="482"/>
      <c r="I295" s="1"/>
      <c r="K295" s="1"/>
    </row>
    <row r="296">
      <c r="A296" s="1"/>
      <c r="H296" s="482"/>
      <c r="I296" s="1"/>
      <c r="K296" s="1"/>
    </row>
    <row r="297">
      <c r="A297" s="1"/>
      <c r="H297" s="482"/>
      <c r="I297" s="1"/>
      <c r="K297" s="1"/>
    </row>
    <row r="298">
      <c r="A298" s="1"/>
      <c r="H298" s="482"/>
      <c r="I298" s="1"/>
      <c r="K298" s="1"/>
    </row>
    <row r="299">
      <c r="A299" s="1"/>
      <c r="H299" s="482"/>
      <c r="I299" s="1"/>
      <c r="K299" s="1"/>
    </row>
    <row r="300">
      <c r="A300" s="1"/>
      <c r="H300" s="482"/>
      <c r="I300" s="1"/>
      <c r="K300" s="1"/>
    </row>
    <row r="301">
      <c r="A301" s="1"/>
      <c r="H301" s="482"/>
      <c r="I301" s="1"/>
      <c r="K301" s="1"/>
    </row>
    <row r="302">
      <c r="A302" s="1"/>
      <c r="H302" s="482"/>
      <c r="I302" s="1"/>
      <c r="K302" s="1"/>
    </row>
    <row r="303">
      <c r="A303" s="1"/>
      <c r="H303" s="482"/>
      <c r="I303" s="1"/>
      <c r="K303" s="1"/>
    </row>
    <row r="304">
      <c r="A304" s="1"/>
      <c r="H304" s="482"/>
      <c r="I304" s="1"/>
      <c r="K304" s="1"/>
    </row>
    <row r="305">
      <c r="A305" s="1"/>
      <c r="H305" s="482"/>
      <c r="I305" s="1"/>
      <c r="K305" s="1"/>
    </row>
    <row r="306">
      <c r="A306" s="1"/>
      <c r="H306" s="482"/>
      <c r="I306" s="1"/>
      <c r="K306" s="1"/>
    </row>
    <row r="307">
      <c r="A307" s="1"/>
      <c r="H307" s="482"/>
      <c r="I307" s="1"/>
      <c r="K307" s="1"/>
    </row>
    <row r="308">
      <c r="A308" s="1"/>
      <c r="H308" s="482"/>
      <c r="I308" s="1"/>
      <c r="K308" s="1"/>
    </row>
    <row r="309">
      <c r="A309" s="1"/>
      <c r="H309" s="482"/>
      <c r="I309" s="1"/>
      <c r="K309" s="1"/>
    </row>
    <row r="310">
      <c r="A310" s="1"/>
      <c r="H310" s="482"/>
      <c r="I310" s="1"/>
      <c r="K310" s="1"/>
    </row>
    <row r="311">
      <c r="A311" s="1"/>
      <c r="H311" s="482"/>
      <c r="I311" s="1"/>
      <c r="K311" s="1"/>
    </row>
    <row r="312">
      <c r="A312" s="1"/>
      <c r="H312" s="482"/>
      <c r="I312" s="1"/>
      <c r="K312" s="1"/>
    </row>
    <row r="313">
      <c r="A313" s="1"/>
      <c r="H313" s="482"/>
      <c r="I313" s="1"/>
      <c r="K313" s="1"/>
    </row>
    <row r="314">
      <c r="A314" s="1"/>
      <c r="H314" s="482"/>
      <c r="I314" s="1"/>
      <c r="K314" s="1"/>
    </row>
    <row r="315">
      <c r="A315" s="1"/>
      <c r="H315" s="482"/>
      <c r="I315" s="1"/>
      <c r="K315" s="1"/>
    </row>
    <row r="316">
      <c r="A316" s="1"/>
      <c r="H316" s="482"/>
      <c r="I316" s="1"/>
      <c r="K316" s="1"/>
    </row>
    <row r="317">
      <c r="A317" s="1"/>
      <c r="H317" s="482"/>
      <c r="I317" s="1"/>
      <c r="K317" s="1"/>
    </row>
    <row r="318">
      <c r="A318" s="1"/>
      <c r="H318" s="482"/>
      <c r="I318" s="1"/>
      <c r="K318" s="1"/>
    </row>
    <row r="319">
      <c r="A319" s="1"/>
      <c r="H319" s="482"/>
      <c r="I319" s="1"/>
      <c r="K319" s="1"/>
    </row>
    <row r="320">
      <c r="A320" s="1"/>
      <c r="H320" s="482"/>
      <c r="I320" s="1"/>
      <c r="K320" s="1"/>
    </row>
    <row r="321">
      <c r="A321" s="1"/>
      <c r="H321" s="482"/>
      <c r="I321" s="1"/>
      <c r="K321" s="1"/>
    </row>
    <row r="322">
      <c r="A322" s="1"/>
      <c r="H322" s="482"/>
      <c r="I322" s="1"/>
      <c r="K322" s="1"/>
    </row>
    <row r="323">
      <c r="A323" s="1"/>
      <c r="H323" s="482"/>
      <c r="I323" s="1"/>
      <c r="K323" s="1"/>
    </row>
    <row r="324">
      <c r="A324" s="1"/>
      <c r="H324" s="482"/>
      <c r="I324" s="1"/>
      <c r="K324" s="1"/>
    </row>
    <row r="325">
      <c r="A325" s="1"/>
      <c r="H325" s="482"/>
      <c r="I325" s="1"/>
      <c r="K325" s="1"/>
    </row>
    <row r="326">
      <c r="A326" s="1"/>
      <c r="H326" s="482"/>
      <c r="I326" s="1"/>
      <c r="K326" s="1"/>
    </row>
    <row r="327">
      <c r="A327" s="1"/>
      <c r="H327" s="482"/>
      <c r="I327" s="1"/>
      <c r="K327" s="1"/>
    </row>
    <row r="328">
      <c r="A328" s="1"/>
      <c r="H328" s="482"/>
      <c r="I328" s="1"/>
      <c r="K328" s="1"/>
    </row>
    <row r="329">
      <c r="A329" s="1"/>
      <c r="H329" s="482"/>
      <c r="I329" s="1"/>
      <c r="K329" s="1"/>
    </row>
    <row r="330">
      <c r="A330" s="1"/>
      <c r="H330" s="482"/>
      <c r="I330" s="1"/>
      <c r="K330" s="1"/>
    </row>
    <row r="331">
      <c r="A331" s="1"/>
      <c r="H331" s="482"/>
      <c r="I331" s="1"/>
      <c r="K331" s="1"/>
    </row>
    <row r="332">
      <c r="A332" s="1"/>
      <c r="H332" s="482"/>
      <c r="I332" s="1"/>
      <c r="K332" s="1"/>
    </row>
    <row r="333">
      <c r="A333" s="1"/>
      <c r="H333" s="482"/>
      <c r="I333" s="1"/>
      <c r="K333" s="1"/>
    </row>
    <row r="334">
      <c r="A334" s="1"/>
      <c r="H334" s="482"/>
      <c r="I334" s="1"/>
      <c r="K334" s="1"/>
    </row>
    <row r="335">
      <c r="A335" s="1"/>
      <c r="H335" s="482"/>
      <c r="I335" s="1"/>
      <c r="K335" s="1"/>
    </row>
    <row r="336">
      <c r="A336" s="1"/>
      <c r="H336" s="482"/>
      <c r="I336" s="1"/>
      <c r="K336" s="1"/>
    </row>
    <row r="337">
      <c r="A337" s="1"/>
      <c r="H337" s="482"/>
      <c r="I337" s="1"/>
      <c r="K337" s="1"/>
    </row>
    <row r="338">
      <c r="A338" s="1"/>
      <c r="H338" s="482"/>
      <c r="I338" s="1"/>
      <c r="K338" s="1"/>
    </row>
    <row r="339">
      <c r="A339" s="1"/>
      <c r="H339" s="482"/>
      <c r="I339" s="1"/>
      <c r="K339" s="1"/>
    </row>
    <row r="340">
      <c r="A340" s="1"/>
      <c r="H340" s="482"/>
      <c r="I340" s="1"/>
      <c r="K340" s="1"/>
    </row>
    <row r="341">
      <c r="A341" s="1"/>
      <c r="H341" s="482"/>
      <c r="I341" s="1"/>
      <c r="K341" s="1"/>
    </row>
    <row r="342">
      <c r="A342" s="1"/>
      <c r="H342" s="482"/>
      <c r="I342" s="1"/>
      <c r="K342" s="1"/>
    </row>
    <row r="343">
      <c r="A343" s="1"/>
      <c r="H343" s="482"/>
      <c r="I343" s="1"/>
      <c r="K343" s="1"/>
    </row>
    <row r="344">
      <c r="A344" s="1"/>
      <c r="H344" s="482"/>
      <c r="I344" s="1"/>
      <c r="K344" s="1"/>
    </row>
    <row r="345">
      <c r="A345" s="1"/>
      <c r="H345" s="482"/>
      <c r="I345" s="1"/>
      <c r="K345" s="1"/>
    </row>
    <row r="346">
      <c r="A346" s="1"/>
      <c r="H346" s="482"/>
      <c r="I346" s="1"/>
      <c r="K346" s="1"/>
    </row>
    <row r="347">
      <c r="A347" s="1"/>
      <c r="H347" s="482"/>
      <c r="I347" s="1"/>
      <c r="K347" s="1"/>
    </row>
    <row r="348">
      <c r="A348" s="1"/>
      <c r="H348" s="482"/>
      <c r="I348" s="1"/>
      <c r="K348" s="1"/>
    </row>
    <row r="349">
      <c r="A349" s="1"/>
      <c r="H349" s="482"/>
      <c r="I349" s="1"/>
      <c r="K349" s="1"/>
    </row>
    <row r="350">
      <c r="A350" s="1"/>
      <c r="H350" s="482"/>
      <c r="I350" s="1"/>
      <c r="K350" s="1"/>
    </row>
    <row r="351">
      <c r="A351" s="1"/>
      <c r="H351" s="482"/>
      <c r="I351" s="1"/>
      <c r="K351" s="1"/>
    </row>
    <row r="352">
      <c r="A352" s="1"/>
      <c r="H352" s="482"/>
      <c r="I352" s="1"/>
      <c r="K352" s="1"/>
    </row>
    <row r="353">
      <c r="A353" s="1"/>
      <c r="H353" s="482"/>
      <c r="I353" s="1"/>
      <c r="K353" s="1"/>
    </row>
    <row r="354">
      <c r="A354" s="1"/>
      <c r="H354" s="482"/>
      <c r="I354" s="1"/>
      <c r="K354" s="1"/>
    </row>
    <row r="355">
      <c r="A355" s="1"/>
      <c r="H355" s="482"/>
      <c r="I355" s="1"/>
      <c r="K355" s="1"/>
    </row>
    <row r="356">
      <c r="A356" s="1"/>
      <c r="H356" s="482"/>
      <c r="I356" s="1"/>
      <c r="K356" s="1"/>
    </row>
    <row r="357">
      <c r="A357" s="1"/>
      <c r="H357" s="482"/>
      <c r="I357" s="1"/>
      <c r="K357" s="1"/>
    </row>
    <row r="358">
      <c r="A358" s="1"/>
      <c r="H358" s="482"/>
      <c r="I358" s="1"/>
      <c r="K358" s="1"/>
    </row>
    <row r="359">
      <c r="A359" s="1"/>
      <c r="H359" s="482"/>
      <c r="I359" s="1"/>
      <c r="K359" s="1"/>
    </row>
    <row r="360">
      <c r="A360" s="1"/>
      <c r="H360" s="482"/>
      <c r="I360" s="1"/>
      <c r="K360" s="1"/>
    </row>
    <row r="361">
      <c r="A361" s="1"/>
      <c r="H361" s="482"/>
      <c r="I361" s="1"/>
      <c r="K361" s="1"/>
    </row>
    <row r="362">
      <c r="A362" s="1"/>
      <c r="H362" s="482"/>
      <c r="I362" s="1"/>
      <c r="K362" s="1"/>
    </row>
    <row r="363">
      <c r="A363" s="1"/>
      <c r="H363" s="482"/>
      <c r="I363" s="1"/>
      <c r="K363" s="1"/>
    </row>
    <row r="364">
      <c r="A364" s="1"/>
      <c r="H364" s="482"/>
      <c r="I364" s="1"/>
      <c r="K364" s="1"/>
    </row>
    <row r="365">
      <c r="A365" s="1"/>
      <c r="H365" s="482"/>
      <c r="I365" s="1"/>
      <c r="K365" s="1"/>
    </row>
    <row r="366">
      <c r="A366" s="1"/>
      <c r="H366" s="482"/>
      <c r="I366" s="1"/>
      <c r="K366" s="1"/>
    </row>
    <row r="367">
      <c r="A367" s="1"/>
      <c r="H367" s="482"/>
      <c r="I367" s="1"/>
      <c r="K367" s="1"/>
    </row>
    <row r="368">
      <c r="A368" s="1"/>
      <c r="H368" s="482"/>
      <c r="I368" s="1"/>
      <c r="K368" s="1"/>
    </row>
    <row r="369">
      <c r="A369" s="1"/>
      <c r="H369" s="482"/>
      <c r="I369" s="1"/>
      <c r="K369" s="1"/>
    </row>
    <row r="370">
      <c r="A370" s="1"/>
      <c r="H370" s="482"/>
      <c r="I370" s="1"/>
      <c r="K370" s="1"/>
    </row>
    <row r="371">
      <c r="A371" s="1"/>
      <c r="H371" s="482"/>
      <c r="I371" s="1"/>
      <c r="K371" s="1"/>
    </row>
    <row r="372">
      <c r="A372" s="1"/>
      <c r="H372" s="482"/>
      <c r="I372" s="1"/>
      <c r="K372" s="1"/>
    </row>
    <row r="373">
      <c r="A373" s="1"/>
      <c r="H373" s="482"/>
      <c r="I373" s="1"/>
      <c r="K373" s="1"/>
    </row>
    <row r="374">
      <c r="A374" s="1"/>
      <c r="H374" s="482"/>
      <c r="I374" s="1"/>
      <c r="K374" s="1"/>
    </row>
    <row r="375">
      <c r="A375" s="1"/>
      <c r="H375" s="482"/>
      <c r="I375" s="1"/>
      <c r="K375" s="1"/>
    </row>
    <row r="376">
      <c r="A376" s="1"/>
      <c r="H376" s="482"/>
      <c r="I376" s="1"/>
      <c r="K376" s="1"/>
    </row>
    <row r="377">
      <c r="A377" s="1"/>
      <c r="H377" s="482"/>
      <c r="I377" s="1"/>
      <c r="K377" s="1"/>
    </row>
    <row r="378">
      <c r="A378" s="1"/>
      <c r="H378" s="482"/>
      <c r="I378" s="1"/>
      <c r="K378" s="1"/>
    </row>
    <row r="379">
      <c r="A379" s="1"/>
      <c r="H379" s="482"/>
      <c r="I379" s="1"/>
      <c r="K379" s="1"/>
    </row>
    <row r="380">
      <c r="A380" s="1"/>
      <c r="H380" s="482"/>
      <c r="I380" s="1"/>
      <c r="K380" s="1"/>
    </row>
    <row r="381">
      <c r="A381" s="1"/>
      <c r="H381" s="482"/>
      <c r="I381" s="1"/>
      <c r="K381" s="1"/>
    </row>
    <row r="382">
      <c r="A382" s="1"/>
      <c r="H382" s="482"/>
      <c r="I382" s="1"/>
      <c r="K382" s="1"/>
    </row>
    <row r="383">
      <c r="A383" s="1"/>
      <c r="H383" s="482"/>
      <c r="I383" s="1"/>
      <c r="K383" s="1"/>
    </row>
    <row r="384">
      <c r="A384" s="1"/>
      <c r="H384" s="482"/>
      <c r="I384" s="1"/>
      <c r="K384" s="1"/>
    </row>
    <row r="385">
      <c r="A385" s="1"/>
      <c r="H385" s="482"/>
      <c r="I385" s="1"/>
      <c r="K385" s="1"/>
    </row>
    <row r="386">
      <c r="A386" s="1"/>
      <c r="H386" s="482"/>
      <c r="I386" s="1"/>
      <c r="K386" s="1"/>
    </row>
    <row r="387">
      <c r="A387" s="1"/>
      <c r="H387" s="482"/>
      <c r="I387" s="1"/>
      <c r="K387" s="1"/>
    </row>
    <row r="388">
      <c r="A388" s="1"/>
      <c r="H388" s="482"/>
      <c r="I388" s="1"/>
      <c r="K388" s="1"/>
    </row>
    <row r="389">
      <c r="A389" s="1"/>
      <c r="H389" s="482"/>
      <c r="I389" s="1"/>
      <c r="K389" s="1"/>
    </row>
    <row r="390">
      <c r="A390" s="1"/>
      <c r="H390" s="482"/>
      <c r="I390" s="1"/>
      <c r="K390" s="1"/>
    </row>
    <row r="391">
      <c r="A391" s="1"/>
      <c r="H391" s="482"/>
      <c r="I391" s="1"/>
      <c r="K391" s="1"/>
    </row>
    <row r="392">
      <c r="A392" s="1"/>
      <c r="H392" s="482"/>
      <c r="I392" s="1"/>
      <c r="K392" s="1"/>
    </row>
    <row r="393">
      <c r="A393" s="1"/>
      <c r="H393" s="482"/>
      <c r="I393" s="1"/>
      <c r="K393" s="1"/>
    </row>
    <row r="394">
      <c r="A394" s="1"/>
      <c r="H394" s="482"/>
      <c r="I394" s="1"/>
      <c r="K394" s="1"/>
    </row>
    <row r="395">
      <c r="A395" s="1"/>
      <c r="H395" s="482"/>
      <c r="I395" s="1"/>
      <c r="K395" s="1"/>
    </row>
    <row r="396">
      <c r="A396" s="1"/>
      <c r="H396" s="482"/>
      <c r="I396" s="1"/>
      <c r="K396" s="1"/>
    </row>
    <row r="397">
      <c r="A397" s="1"/>
      <c r="H397" s="482"/>
      <c r="I397" s="1"/>
      <c r="K397" s="1"/>
    </row>
    <row r="398">
      <c r="A398" s="1"/>
      <c r="H398" s="482"/>
      <c r="I398" s="1"/>
      <c r="K398" s="1"/>
    </row>
    <row r="399">
      <c r="A399" s="1"/>
      <c r="H399" s="482"/>
      <c r="I399" s="1"/>
      <c r="K399" s="1"/>
    </row>
    <row r="400">
      <c r="A400" s="1"/>
      <c r="H400" s="482"/>
      <c r="I400" s="1"/>
      <c r="K400" s="1"/>
    </row>
    <row r="401">
      <c r="A401" s="1"/>
      <c r="H401" s="482"/>
      <c r="I401" s="1"/>
      <c r="K401" s="1"/>
    </row>
    <row r="402">
      <c r="A402" s="1"/>
      <c r="H402" s="482"/>
      <c r="I402" s="1"/>
      <c r="K402" s="1"/>
    </row>
    <row r="403">
      <c r="A403" s="1"/>
      <c r="H403" s="482"/>
      <c r="I403" s="1"/>
      <c r="K403" s="1"/>
    </row>
    <row r="404">
      <c r="A404" s="1"/>
      <c r="H404" s="482"/>
      <c r="I404" s="1"/>
      <c r="K404" s="1"/>
    </row>
    <row r="405">
      <c r="A405" s="1"/>
      <c r="H405" s="482"/>
      <c r="I405" s="1"/>
      <c r="K405" s="1"/>
    </row>
    <row r="406">
      <c r="A406" s="1"/>
      <c r="H406" s="482"/>
      <c r="I406" s="1"/>
      <c r="K406" s="1"/>
    </row>
    <row r="407">
      <c r="A407" s="1"/>
      <c r="H407" s="482"/>
      <c r="I407" s="1"/>
      <c r="K407" s="1"/>
    </row>
    <row r="408">
      <c r="A408" s="1"/>
      <c r="H408" s="482"/>
      <c r="I408" s="1"/>
      <c r="K408" s="1"/>
    </row>
    <row r="409">
      <c r="A409" s="1"/>
      <c r="H409" s="482"/>
      <c r="I409" s="1"/>
      <c r="K409" s="1"/>
    </row>
    <row r="410">
      <c r="A410" s="1"/>
      <c r="H410" s="482"/>
      <c r="I410" s="1"/>
      <c r="K410" s="1"/>
    </row>
    <row r="411">
      <c r="A411" s="1"/>
      <c r="H411" s="482"/>
      <c r="I411" s="1"/>
      <c r="K411" s="1"/>
    </row>
    <row r="412">
      <c r="A412" s="1"/>
      <c r="H412" s="482"/>
      <c r="I412" s="1"/>
      <c r="K412" s="1"/>
    </row>
    <row r="413">
      <c r="A413" s="1"/>
      <c r="H413" s="482"/>
      <c r="I413" s="1"/>
      <c r="K413" s="1"/>
    </row>
    <row r="414">
      <c r="A414" s="1"/>
      <c r="H414" s="482"/>
      <c r="I414" s="1"/>
      <c r="K414" s="1"/>
    </row>
    <row r="415">
      <c r="A415" s="1"/>
      <c r="H415" s="482"/>
      <c r="I415" s="1"/>
      <c r="K415" s="1"/>
    </row>
    <row r="416">
      <c r="A416" s="1"/>
      <c r="H416" s="482"/>
      <c r="I416" s="1"/>
      <c r="K416" s="1"/>
    </row>
    <row r="417">
      <c r="A417" s="1"/>
      <c r="H417" s="482"/>
      <c r="I417" s="1"/>
      <c r="K417" s="1"/>
    </row>
    <row r="418">
      <c r="A418" s="1"/>
      <c r="H418" s="482"/>
      <c r="I418" s="1"/>
      <c r="K418" s="1"/>
    </row>
    <row r="419">
      <c r="A419" s="1"/>
      <c r="H419" s="482"/>
      <c r="I419" s="1"/>
      <c r="K419" s="1"/>
    </row>
    <row r="420">
      <c r="A420" s="1"/>
      <c r="H420" s="482"/>
      <c r="I420" s="1"/>
      <c r="K420" s="1"/>
    </row>
    <row r="421">
      <c r="A421" s="1"/>
      <c r="H421" s="482"/>
      <c r="I421" s="1"/>
      <c r="K421" s="1"/>
    </row>
    <row r="422">
      <c r="A422" s="1"/>
      <c r="H422" s="482"/>
      <c r="I422" s="1"/>
      <c r="K422" s="1"/>
    </row>
    <row r="423">
      <c r="A423" s="1"/>
      <c r="H423" s="482"/>
      <c r="I423" s="1"/>
      <c r="K423" s="1"/>
    </row>
    <row r="424">
      <c r="A424" s="1"/>
      <c r="H424" s="482"/>
      <c r="I424" s="1"/>
      <c r="K424" s="1"/>
    </row>
    <row r="425">
      <c r="A425" s="1"/>
      <c r="H425" s="482"/>
      <c r="I425" s="1"/>
      <c r="K425" s="1"/>
    </row>
    <row r="426">
      <c r="A426" s="1"/>
      <c r="H426" s="482"/>
      <c r="I426" s="1"/>
      <c r="K426" s="1"/>
    </row>
    <row r="427">
      <c r="A427" s="1"/>
      <c r="H427" s="482"/>
      <c r="I427" s="1"/>
      <c r="K427" s="1"/>
    </row>
    <row r="428">
      <c r="A428" s="1"/>
      <c r="H428" s="482"/>
      <c r="I428" s="1"/>
      <c r="K428" s="1"/>
    </row>
    <row r="429">
      <c r="A429" s="1"/>
      <c r="H429" s="482"/>
      <c r="I429" s="1"/>
      <c r="K429" s="1"/>
    </row>
    <row r="430">
      <c r="A430" s="1"/>
      <c r="H430" s="482"/>
      <c r="I430" s="1"/>
      <c r="K430" s="1"/>
    </row>
    <row r="431">
      <c r="A431" s="1"/>
      <c r="H431" s="482"/>
      <c r="I431" s="1"/>
      <c r="K431" s="1"/>
    </row>
    <row r="432">
      <c r="A432" s="1"/>
      <c r="H432" s="482"/>
      <c r="I432" s="1"/>
      <c r="K432" s="1"/>
    </row>
    <row r="433">
      <c r="A433" s="1"/>
      <c r="H433" s="482"/>
      <c r="I433" s="1"/>
      <c r="K433" s="1"/>
    </row>
    <row r="434">
      <c r="A434" s="1"/>
      <c r="H434" s="482"/>
      <c r="I434" s="1"/>
      <c r="K434" s="1"/>
    </row>
    <row r="435">
      <c r="A435" s="1"/>
      <c r="H435" s="482"/>
      <c r="I435" s="1"/>
      <c r="K435" s="1"/>
    </row>
    <row r="436">
      <c r="A436" s="1"/>
      <c r="H436" s="482"/>
      <c r="I436" s="1"/>
      <c r="K436" s="1"/>
    </row>
    <row r="437">
      <c r="A437" s="1"/>
      <c r="H437" s="482"/>
      <c r="I437" s="1"/>
      <c r="K437" s="1"/>
    </row>
    <row r="438">
      <c r="A438" s="1"/>
      <c r="H438" s="482"/>
      <c r="I438" s="1"/>
      <c r="K438" s="1"/>
    </row>
    <row r="439">
      <c r="A439" s="1"/>
      <c r="H439" s="482"/>
      <c r="I439" s="1"/>
      <c r="K439" s="1"/>
    </row>
    <row r="440">
      <c r="A440" s="1"/>
      <c r="H440" s="482"/>
      <c r="I440" s="1"/>
      <c r="K440" s="1"/>
    </row>
    <row r="441">
      <c r="A441" s="1"/>
      <c r="H441" s="482"/>
      <c r="I441" s="1"/>
      <c r="K441" s="1"/>
    </row>
    <row r="442">
      <c r="A442" s="1"/>
      <c r="H442" s="482"/>
      <c r="I442" s="1"/>
      <c r="K442" s="1"/>
    </row>
    <row r="443">
      <c r="A443" s="1"/>
      <c r="H443" s="482"/>
      <c r="I443" s="1"/>
      <c r="K443" s="1"/>
    </row>
    <row r="444">
      <c r="A444" s="1"/>
      <c r="H444" s="482"/>
      <c r="I444" s="1"/>
      <c r="K444" s="1"/>
    </row>
    <row r="445">
      <c r="A445" s="1"/>
      <c r="H445" s="482"/>
      <c r="I445" s="1"/>
      <c r="K445" s="1"/>
    </row>
    <row r="446">
      <c r="A446" s="1"/>
      <c r="H446" s="482"/>
      <c r="I446" s="1"/>
      <c r="K446" s="1"/>
    </row>
    <row r="447">
      <c r="A447" s="1"/>
      <c r="H447" s="482"/>
      <c r="I447" s="1"/>
      <c r="K447" s="1"/>
    </row>
    <row r="448">
      <c r="A448" s="1"/>
      <c r="H448" s="482"/>
      <c r="I448" s="1"/>
      <c r="K448" s="1"/>
    </row>
    <row r="449">
      <c r="A449" s="1"/>
      <c r="H449" s="482"/>
      <c r="I449" s="1"/>
      <c r="K449" s="1"/>
    </row>
    <row r="450">
      <c r="A450" s="1"/>
      <c r="H450" s="482"/>
      <c r="I450" s="1"/>
      <c r="K450" s="1"/>
    </row>
    <row r="451">
      <c r="A451" s="1"/>
      <c r="H451" s="482"/>
      <c r="I451" s="1"/>
      <c r="K451" s="1"/>
    </row>
    <row r="452">
      <c r="A452" s="1"/>
      <c r="H452" s="482"/>
      <c r="I452" s="1"/>
      <c r="K452" s="1"/>
    </row>
    <row r="453">
      <c r="A453" s="1"/>
      <c r="H453" s="482"/>
      <c r="I453" s="1"/>
      <c r="K453" s="1"/>
    </row>
    <row r="454">
      <c r="A454" s="1"/>
      <c r="H454" s="482"/>
      <c r="I454" s="1"/>
      <c r="K454" s="1"/>
    </row>
    <row r="455">
      <c r="A455" s="1"/>
      <c r="H455" s="482"/>
      <c r="I455" s="1"/>
      <c r="K455" s="1"/>
    </row>
    <row r="456">
      <c r="A456" s="1"/>
      <c r="H456" s="482"/>
      <c r="I456" s="1"/>
      <c r="K456" s="1"/>
    </row>
    <row r="457">
      <c r="A457" s="1"/>
      <c r="H457" s="482"/>
      <c r="I457" s="1"/>
      <c r="K457" s="1"/>
    </row>
    <row r="458">
      <c r="A458" s="1"/>
      <c r="H458" s="482"/>
      <c r="I458" s="1"/>
      <c r="K458" s="1"/>
    </row>
    <row r="459">
      <c r="A459" s="1"/>
      <c r="H459" s="482"/>
      <c r="I459" s="1"/>
      <c r="K459" s="1"/>
    </row>
    <row r="460">
      <c r="A460" s="1"/>
      <c r="H460" s="482"/>
      <c r="I460" s="1"/>
      <c r="K460" s="1"/>
    </row>
    <row r="461">
      <c r="A461" s="1"/>
      <c r="H461" s="482"/>
      <c r="I461" s="1"/>
      <c r="K461" s="1"/>
    </row>
    <row r="462">
      <c r="A462" s="1"/>
      <c r="H462" s="482"/>
      <c r="I462" s="1"/>
      <c r="K462" s="1"/>
    </row>
    <row r="463">
      <c r="A463" s="1"/>
      <c r="H463" s="482"/>
      <c r="I463" s="1"/>
      <c r="K463" s="1"/>
    </row>
    <row r="464">
      <c r="A464" s="1"/>
      <c r="H464" s="482"/>
      <c r="I464" s="1"/>
      <c r="K464" s="1"/>
    </row>
    <row r="465">
      <c r="A465" s="1"/>
      <c r="H465" s="482"/>
      <c r="I465" s="1"/>
      <c r="K465" s="1"/>
    </row>
    <row r="466">
      <c r="A466" s="1"/>
      <c r="H466" s="482"/>
      <c r="I466" s="1"/>
      <c r="K466" s="1"/>
    </row>
    <row r="467">
      <c r="A467" s="1"/>
      <c r="H467" s="482"/>
      <c r="I467" s="1"/>
      <c r="K467" s="1"/>
    </row>
    <row r="468">
      <c r="A468" s="1"/>
      <c r="H468" s="482"/>
      <c r="I468" s="1"/>
      <c r="K468" s="1"/>
    </row>
    <row r="469">
      <c r="A469" s="1"/>
      <c r="H469" s="482"/>
      <c r="I469" s="1"/>
      <c r="K469" s="1"/>
    </row>
    <row r="470">
      <c r="A470" s="1"/>
      <c r="H470" s="482"/>
      <c r="I470" s="1"/>
      <c r="K470" s="1"/>
    </row>
    <row r="471">
      <c r="A471" s="1"/>
      <c r="H471" s="482"/>
      <c r="I471" s="1"/>
      <c r="K471" s="1"/>
    </row>
    <row r="472">
      <c r="A472" s="1"/>
      <c r="H472" s="482"/>
      <c r="I472" s="1"/>
      <c r="K472" s="1"/>
    </row>
    <row r="473">
      <c r="A473" s="1"/>
      <c r="H473" s="482"/>
      <c r="I473" s="1"/>
      <c r="K473" s="1"/>
    </row>
    <row r="474">
      <c r="A474" s="1"/>
      <c r="H474" s="482"/>
      <c r="I474" s="1"/>
      <c r="K474" s="1"/>
    </row>
    <row r="475">
      <c r="A475" s="1"/>
      <c r="H475" s="482"/>
      <c r="I475" s="1"/>
      <c r="K475" s="1"/>
    </row>
    <row r="476">
      <c r="A476" s="1"/>
      <c r="H476" s="482"/>
      <c r="I476" s="1"/>
      <c r="K476" s="1"/>
    </row>
    <row r="477">
      <c r="A477" s="1"/>
      <c r="H477" s="482"/>
      <c r="I477" s="1"/>
      <c r="K477" s="1"/>
    </row>
    <row r="478">
      <c r="A478" s="1"/>
      <c r="H478" s="482"/>
      <c r="I478" s="1"/>
      <c r="K478" s="1"/>
    </row>
    <row r="479">
      <c r="A479" s="1"/>
      <c r="H479" s="482"/>
      <c r="I479" s="1"/>
      <c r="K479" s="1"/>
    </row>
    <row r="480">
      <c r="A480" s="1"/>
      <c r="H480" s="482"/>
      <c r="I480" s="1"/>
      <c r="K480" s="1"/>
    </row>
    <row r="481">
      <c r="A481" s="1"/>
      <c r="H481" s="482"/>
      <c r="I481" s="1"/>
      <c r="K481" s="1"/>
    </row>
    <row r="482">
      <c r="A482" s="1"/>
      <c r="H482" s="482"/>
      <c r="I482" s="1"/>
      <c r="K482" s="1"/>
    </row>
    <row r="483">
      <c r="A483" s="1"/>
      <c r="H483" s="482"/>
      <c r="I483" s="1"/>
      <c r="K483" s="1"/>
    </row>
    <row r="484">
      <c r="A484" s="1"/>
      <c r="H484" s="482"/>
      <c r="I484" s="1"/>
      <c r="K484" s="1"/>
    </row>
    <row r="485">
      <c r="A485" s="1"/>
      <c r="H485" s="482"/>
      <c r="I485" s="1"/>
      <c r="K485" s="1"/>
    </row>
    <row r="486">
      <c r="A486" s="1"/>
      <c r="H486" s="482"/>
      <c r="I486" s="1"/>
      <c r="K486" s="1"/>
    </row>
    <row r="487">
      <c r="A487" s="1"/>
      <c r="H487" s="482"/>
      <c r="I487" s="1"/>
      <c r="K487" s="1"/>
    </row>
    <row r="488">
      <c r="A488" s="1"/>
      <c r="H488" s="482"/>
      <c r="I488" s="1"/>
      <c r="K488" s="1"/>
    </row>
    <row r="489">
      <c r="A489" s="1"/>
      <c r="H489" s="482"/>
      <c r="I489" s="1"/>
      <c r="K489" s="1"/>
    </row>
    <row r="490">
      <c r="A490" s="1"/>
      <c r="H490" s="482"/>
      <c r="I490" s="1"/>
      <c r="K490" s="1"/>
    </row>
    <row r="491">
      <c r="A491" s="1"/>
      <c r="H491" s="482"/>
      <c r="I491" s="1"/>
      <c r="K491" s="1"/>
    </row>
    <row r="492">
      <c r="A492" s="1"/>
      <c r="H492" s="482"/>
      <c r="I492" s="1"/>
      <c r="K492" s="1"/>
    </row>
    <row r="493">
      <c r="A493" s="1"/>
      <c r="H493" s="482"/>
      <c r="I493" s="1"/>
      <c r="K493" s="1"/>
    </row>
    <row r="494">
      <c r="A494" s="1"/>
      <c r="H494" s="482"/>
      <c r="I494" s="1"/>
      <c r="K494" s="1"/>
    </row>
    <row r="495">
      <c r="A495" s="1"/>
      <c r="H495" s="482"/>
      <c r="I495" s="1"/>
      <c r="K495" s="1"/>
    </row>
    <row r="496">
      <c r="A496" s="1"/>
      <c r="H496" s="482"/>
      <c r="I496" s="1"/>
      <c r="K496" s="1"/>
    </row>
    <row r="497">
      <c r="A497" s="1"/>
      <c r="H497" s="482"/>
      <c r="I497" s="1"/>
      <c r="K497" s="1"/>
    </row>
    <row r="498">
      <c r="A498" s="1"/>
      <c r="H498" s="482"/>
      <c r="I498" s="1"/>
      <c r="K498" s="1"/>
    </row>
    <row r="499">
      <c r="A499" s="1"/>
      <c r="H499" s="482"/>
      <c r="I499" s="1"/>
      <c r="K499" s="1"/>
    </row>
    <row r="500">
      <c r="A500" s="1"/>
      <c r="H500" s="482"/>
      <c r="I500" s="1"/>
      <c r="K500" s="1"/>
    </row>
    <row r="501">
      <c r="A501" s="1"/>
      <c r="H501" s="482"/>
      <c r="I501" s="1"/>
      <c r="K501" s="1"/>
    </row>
    <row r="502">
      <c r="A502" s="1"/>
      <c r="H502" s="482"/>
      <c r="I502" s="1"/>
      <c r="K502" s="1"/>
    </row>
    <row r="503">
      <c r="A503" s="1"/>
      <c r="H503" s="482"/>
      <c r="I503" s="1"/>
      <c r="K503" s="1"/>
    </row>
    <row r="504">
      <c r="A504" s="1"/>
      <c r="H504" s="482"/>
      <c r="I504" s="1"/>
      <c r="K504" s="1"/>
    </row>
    <row r="505">
      <c r="A505" s="1"/>
      <c r="H505" s="482"/>
      <c r="I505" s="1"/>
      <c r="K505" s="1"/>
    </row>
    <row r="506">
      <c r="A506" s="1"/>
      <c r="H506" s="482"/>
      <c r="I506" s="1"/>
      <c r="K506" s="1"/>
    </row>
    <row r="507">
      <c r="A507" s="1"/>
      <c r="H507" s="482"/>
      <c r="I507" s="1"/>
      <c r="K507" s="1"/>
    </row>
    <row r="508">
      <c r="A508" s="1"/>
      <c r="H508" s="482"/>
      <c r="I508" s="1"/>
      <c r="K508" s="1"/>
    </row>
    <row r="509">
      <c r="A509" s="1"/>
      <c r="H509" s="482"/>
      <c r="I509" s="1"/>
      <c r="K509" s="1"/>
    </row>
    <row r="510">
      <c r="A510" s="1"/>
      <c r="H510" s="482"/>
      <c r="I510" s="1"/>
      <c r="K510" s="1"/>
    </row>
    <row r="511">
      <c r="A511" s="1"/>
      <c r="H511" s="482"/>
      <c r="I511" s="1"/>
      <c r="K511" s="1"/>
    </row>
    <row r="512">
      <c r="A512" s="1"/>
      <c r="H512" s="482"/>
      <c r="I512" s="1"/>
      <c r="K512" s="1"/>
    </row>
    <row r="513">
      <c r="A513" s="1"/>
      <c r="H513" s="482"/>
      <c r="I513" s="1"/>
      <c r="K513" s="1"/>
    </row>
    <row r="514">
      <c r="A514" s="1"/>
      <c r="H514" s="482"/>
      <c r="I514" s="1"/>
      <c r="K514" s="1"/>
    </row>
    <row r="515">
      <c r="A515" s="1"/>
      <c r="H515" s="482"/>
      <c r="I515" s="1"/>
      <c r="K515" s="1"/>
    </row>
    <row r="516">
      <c r="A516" s="1"/>
      <c r="H516" s="482"/>
      <c r="I516" s="1"/>
      <c r="K516" s="1"/>
    </row>
    <row r="517">
      <c r="A517" s="1"/>
      <c r="H517" s="482"/>
      <c r="I517" s="1"/>
      <c r="K517" s="1"/>
    </row>
    <row r="518">
      <c r="A518" s="1"/>
      <c r="H518" s="482"/>
      <c r="I518" s="1"/>
      <c r="K518" s="1"/>
    </row>
    <row r="519">
      <c r="A519" s="1"/>
      <c r="H519" s="482"/>
      <c r="I519" s="1"/>
      <c r="K519" s="1"/>
    </row>
    <row r="520">
      <c r="A520" s="1"/>
      <c r="H520" s="482"/>
      <c r="I520" s="1"/>
      <c r="K520" s="1"/>
    </row>
    <row r="521">
      <c r="A521" s="1"/>
      <c r="H521" s="482"/>
      <c r="I521" s="1"/>
      <c r="K521" s="1"/>
    </row>
    <row r="522">
      <c r="A522" s="1"/>
      <c r="H522" s="482"/>
      <c r="I522" s="1"/>
      <c r="K522" s="1"/>
    </row>
    <row r="523">
      <c r="A523" s="1"/>
      <c r="H523" s="482"/>
      <c r="I523" s="1"/>
      <c r="K523" s="1"/>
    </row>
    <row r="524">
      <c r="A524" s="1"/>
      <c r="H524" s="482"/>
      <c r="I524" s="1"/>
      <c r="K524" s="1"/>
    </row>
    <row r="525">
      <c r="A525" s="1"/>
      <c r="H525" s="482"/>
      <c r="I525" s="1"/>
      <c r="K525" s="1"/>
    </row>
    <row r="526">
      <c r="A526" s="1"/>
      <c r="H526" s="482"/>
      <c r="I526" s="1"/>
      <c r="K526" s="1"/>
    </row>
    <row r="527">
      <c r="A527" s="1"/>
      <c r="H527" s="482"/>
      <c r="I527" s="1"/>
      <c r="K527" s="1"/>
    </row>
    <row r="528">
      <c r="A528" s="1"/>
      <c r="H528" s="482"/>
      <c r="I528" s="1"/>
      <c r="K528" s="1"/>
    </row>
    <row r="529">
      <c r="A529" s="1"/>
      <c r="H529" s="482"/>
      <c r="I529" s="1"/>
      <c r="K529" s="1"/>
    </row>
    <row r="530">
      <c r="A530" s="1"/>
      <c r="H530" s="482"/>
      <c r="I530" s="1"/>
      <c r="K530" s="1"/>
    </row>
    <row r="531">
      <c r="A531" s="1"/>
      <c r="H531" s="482"/>
      <c r="I531" s="1"/>
      <c r="K531" s="1"/>
    </row>
    <row r="532">
      <c r="A532" s="1"/>
      <c r="H532" s="482"/>
      <c r="I532" s="1"/>
      <c r="K532" s="1"/>
    </row>
    <row r="533">
      <c r="A533" s="1"/>
      <c r="H533" s="482"/>
      <c r="I533" s="1"/>
      <c r="K533" s="1"/>
    </row>
    <row r="534">
      <c r="A534" s="1"/>
      <c r="H534" s="482"/>
      <c r="I534" s="1"/>
      <c r="K534" s="1"/>
    </row>
    <row r="535">
      <c r="A535" s="1"/>
      <c r="H535" s="482"/>
      <c r="I535" s="1"/>
      <c r="K535" s="1"/>
    </row>
    <row r="536">
      <c r="A536" s="1"/>
      <c r="H536" s="482"/>
      <c r="I536" s="1"/>
      <c r="K536" s="1"/>
    </row>
    <row r="537">
      <c r="A537" s="1"/>
      <c r="H537" s="482"/>
      <c r="I537" s="1"/>
      <c r="K537" s="1"/>
    </row>
    <row r="538">
      <c r="A538" s="1"/>
      <c r="H538" s="482"/>
      <c r="I538" s="1"/>
      <c r="K538" s="1"/>
    </row>
    <row r="539">
      <c r="A539" s="1"/>
      <c r="H539" s="482"/>
      <c r="I539" s="1"/>
      <c r="K539" s="1"/>
    </row>
    <row r="540">
      <c r="A540" s="1"/>
      <c r="H540" s="482"/>
      <c r="I540" s="1"/>
      <c r="K540" s="1"/>
    </row>
    <row r="541">
      <c r="A541" s="1"/>
      <c r="H541" s="482"/>
      <c r="I541" s="1"/>
      <c r="K541" s="1"/>
    </row>
    <row r="542">
      <c r="A542" s="1"/>
      <c r="H542" s="482"/>
      <c r="I542" s="1"/>
      <c r="K542" s="1"/>
    </row>
    <row r="543">
      <c r="A543" s="1"/>
      <c r="H543" s="482"/>
      <c r="I543" s="1"/>
      <c r="K543" s="1"/>
    </row>
    <row r="544">
      <c r="A544" s="1"/>
      <c r="H544" s="482"/>
      <c r="I544" s="1"/>
      <c r="K544" s="1"/>
    </row>
    <row r="545">
      <c r="A545" s="1"/>
      <c r="H545" s="482"/>
      <c r="I545" s="1"/>
      <c r="K545" s="1"/>
    </row>
    <row r="546">
      <c r="A546" s="1"/>
      <c r="H546" s="482"/>
      <c r="I546" s="1"/>
      <c r="K546" s="1"/>
    </row>
    <row r="547">
      <c r="A547" s="1"/>
      <c r="H547" s="482"/>
      <c r="I547" s="1"/>
      <c r="K547" s="1"/>
    </row>
    <row r="548">
      <c r="A548" s="1"/>
      <c r="H548" s="482"/>
      <c r="I548" s="1"/>
      <c r="K548" s="1"/>
    </row>
    <row r="549">
      <c r="A549" s="1"/>
      <c r="H549" s="482"/>
      <c r="I549" s="1"/>
      <c r="K549" s="1"/>
    </row>
    <row r="550">
      <c r="A550" s="1"/>
      <c r="H550" s="482"/>
      <c r="I550" s="1"/>
      <c r="K550" s="1"/>
    </row>
    <row r="551">
      <c r="A551" s="1"/>
      <c r="H551" s="482"/>
      <c r="I551" s="1"/>
      <c r="K551" s="1"/>
    </row>
    <row r="552">
      <c r="A552" s="1"/>
      <c r="H552" s="482"/>
      <c r="I552" s="1"/>
      <c r="K552" s="1"/>
    </row>
    <row r="553">
      <c r="A553" s="1"/>
      <c r="H553" s="482"/>
      <c r="I553" s="1"/>
      <c r="K553" s="1"/>
    </row>
    <row r="554">
      <c r="A554" s="1"/>
      <c r="H554" s="482"/>
      <c r="I554" s="1"/>
      <c r="K554" s="1"/>
    </row>
    <row r="555">
      <c r="A555" s="1"/>
      <c r="H555" s="482"/>
      <c r="I555" s="1"/>
      <c r="K555" s="1"/>
    </row>
    <row r="556">
      <c r="A556" s="1"/>
      <c r="H556" s="482"/>
      <c r="I556" s="1"/>
      <c r="K556" s="1"/>
    </row>
    <row r="557">
      <c r="A557" s="1"/>
      <c r="H557" s="482"/>
      <c r="I557" s="1"/>
      <c r="K557" s="1"/>
    </row>
    <row r="558">
      <c r="A558" s="1"/>
      <c r="H558" s="482"/>
      <c r="I558" s="1"/>
      <c r="K558" s="1"/>
    </row>
    <row r="559">
      <c r="A559" s="1"/>
      <c r="H559" s="482"/>
      <c r="I559" s="1"/>
      <c r="K559" s="1"/>
    </row>
    <row r="560">
      <c r="A560" s="1"/>
      <c r="H560" s="482"/>
      <c r="I560" s="1"/>
      <c r="K560" s="1"/>
    </row>
    <row r="561">
      <c r="A561" s="1"/>
      <c r="H561" s="482"/>
      <c r="I561" s="1"/>
      <c r="K561" s="1"/>
    </row>
    <row r="562">
      <c r="A562" s="1"/>
      <c r="H562" s="482"/>
      <c r="I562" s="1"/>
      <c r="K562" s="1"/>
    </row>
    <row r="563">
      <c r="A563" s="1"/>
      <c r="H563" s="482"/>
      <c r="I563" s="1"/>
      <c r="K563" s="1"/>
    </row>
    <row r="564">
      <c r="A564" s="1"/>
      <c r="H564" s="482"/>
      <c r="I564" s="1"/>
      <c r="K564" s="1"/>
    </row>
    <row r="565">
      <c r="A565" s="1"/>
      <c r="H565" s="482"/>
      <c r="I565" s="1"/>
      <c r="K565" s="1"/>
    </row>
    <row r="566">
      <c r="A566" s="1"/>
      <c r="H566" s="482"/>
      <c r="I566" s="1"/>
      <c r="K566" s="1"/>
    </row>
    <row r="567">
      <c r="A567" s="1"/>
      <c r="H567" s="482"/>
      <c r="I567" s="1"/>
      <c r="K567" s="1"/>
    </row>
    <row r="568">
      <c r="A568" s="1"/>
      <c r="H568" s="482"/>
      <c r="I568" s="1"/>
      <c r="K568" s="1"/>
    </row>
    <row r="569">
      <c r="A569" s="1"/>
      <c r="H569" s="482"/>
      <c r="I569" s="1"/>
      <c r="K569" s="1"/>
    </row>
    <row r="570">
      <c r="A570" s="1"/>
      <c r="H570" s="482"/>
      <c r="I570" s="1"/>
      <c r="K570" s="1"/>
    </row>
    <row r="571">
      <c r="A571" s="1"/>
      <c r="H571" s="482"/>
      <c r="I571" s="1"/>
      <c r="K571" s="1"/>
    </row>
    <row r="572">
      <c r="A572" s="1"/>
      <c r="H572" s="482"/>
      <c r="I572" s="1"/>
      <c r="K572" s="1"/>
    </row>
    <row r="573">
      <c r="A573" s="1"/>
      <c r="H573" s="482"/>
      <c r="I573" s="1"/>
      <c r="K573" s="1"/>
    </row>
    <row r="574">
      <c r="A574" s="1"/>
      <c r="H574" s="482"/>
      <c r="I574" s="1"/>
      <c r="K574" s="1"/>
    </row>
    <row r="575">
      <c r="A575" s="1"/>
      <c r="H575" s="482"/>
      <c r="I575" s="1"/>
      <c r="K575" s="1"/>
    </row>
    <row r="576">
      <c r="A576" s="1"/>
      <c r="H576" s="482"/>
      <c r="I576" s="1"/>
      <c r="K576" s="1"/>
    </row>
    <row r="577">
      <c r="A577" s="1"/>
      <c r="H577" s="482"/>
      <c r="I577" s="1"/>
      <c r="K577" s="1"/>
    </row>
    <row r="578">
      <c r="A578" s="1"/>
      <c r="H578" s="482"/>
      <c r="I578" s="1"/>
      <c r="K578" s="1"/>
    </row>
    <row r="579">
      <c r="A579" s="1"/>
      <c r="H579" s="482"/>
      <c r="I579" s="1"/>
      <c r="K579" s="1"/>
    </row>
    <row r="580">
      <c r="A580" s="1"/>
      <c r="H580" s="482"/>
      <c r="I580" s="1"/>
      <c r="K580" s="1"/>
    </row>
    <row r="581">
      <c r="A581" s="1"/>
      <c r="H581" s="482"/>
      <c r="I581" s="1"/>
      <c r="K581" s="1"/>
    </row>
    <row r="582">
      <c r="A582" s="1"/>
      <c r="H582" s="482"/>
      <c r="I582" s="1"/>
      <c r="K582" s="1"/>
    </row>
    <row r="583">
      <c r="A583" s="1"/>
      <c r="H583" s="482"/>
      <c r="I583" s="1"/>
      <c r="K583" s="1"/>
    </row>
    <row r="584">
      <c r="A584" s="1"/>
      <c r="H584" s="482"/>
      <c r="I584" s="1"/>
      <c r="K584" s="1"/>
    </row>
    <row r="585">
      <c r="A585" s="1"/>
      <c r="H585" s="482"/>
      <c r="I585" s="1"/>
      <c r="K585" s="1"/>
    </row>
    <row r="586">
      <c r="A586" s="1"/>
      <c r="H586" s="482"/>
      <c r="I586" s="1"/>
      <c r="K586" s="1"/>
    </row>
    <row r="587">
      <c r="A587" s="1"/>
      <c r="H587" s="482"/>
      <c r="I587" s="1"/>
      <c r="K587" s="1"/>
    </row>
    <row r="588">
      <c r="A588" s="1"/>
      <c r="H588" s="482"/>
      <c r="I588" s="1"/>
      <c r="K588" s="1"/>
    </row>
    <row r="589">
      <c r="A589" s="1"/>
      <c r="H589" s="482"/>
      <c r="I589" s="1"/>
      <c r="K589" s="1"/>
    </row>
    <row r="590">
      <c r="A590" s="1"/>
      <c r="H590" s="482"/>
      <c r="I590" s="1"/>
      <c r="K590" s="1"/>
    </row>
    <row r="591">
      <c r="A591" s="1"/>
      <c r="H591" s="482"/>
      <c r="I591" s="1"/>
      <c r="K591" s="1"/>
    </row>
    <row r="592">
      <c r="A592" s="1"/>
      <c r="H592" s="482"/>
      <c r="I592" s="1"/>
      <c r="K592" s="1"/>
    </row>
    <row r="593">
      <c r="A593" s="1"/>
      <c r="H593" s="482"/>
      <c r="I593" s="1"/>
      <c r="K593" s="1"/>
    </row>
    <row r="594">
      <c r="A594" s="1"/>
      <c r="H594" s="482"/>
      <c r="I594" s="1"/>
      <c r="K594" s="1"/>
    </row>
    <row r="595">
      <c r="A595" s="1"/>
      <c r="H595" s="482"/>
      <c r="I595" s="1"/>
      <c r="K595" s="1"/>
    </row>
    <row r="596">
      <c r="A596" s="1"/>
      <c r="H596" s="482"/>
      <c r="I596" s="1"/>
      <c r="K596" s="1"/>
    </row>
    <row r="597">
      <c r="A597" s="1"/>
      <c r="H597" s="482"/>
      <c r="I597" s="1"/>
      <c r="K597" s="1"/>
    </row>
    <row r="598">
      <c r="A598" s="1"/>
      <c r="H598" s="482"/>
      <c r="I598" s="1"/>
      <c r="K598" s="1"/>
    </row>
    <row r="599">
      <c r="A599" s="1"/>
      <c r="H599" s="482"/>
      <c r="I599" s="1"/>
      <c r="K599" s="1"/>
    </row>
    <row r="600">
      <c r="A600" s="1"/>
      <c r="H600" s="482"/>
      <c r="I600" s="1"/>
      <c r="K600" s="1"/>
    </row>
    <row r="601">
      <c r="A601" s="1"/>
      <c r="H601" s="482"/>
      <c r="I601" s="1"/>
      <c r="K601" s="1"/>
    </row>
    <row r="602">
      <c r="A602" s="1"/>
      <c r="H602" s="482"/>
      <c r="I602" s="1"/>
      <c r="K602" s="1"/>
    </row>
    <row r="603">
      <c r="A603" s="1"/>
      <c r="H603" s="482"/>
      <c r="I603" s="1"/>
      <c r="K603" s="1"/>
    </row>
    <row r="604">
      <c r="A604" s="1"/>
      <c r="H604" s="482"/>
      <c r="I604" s="1"/>
      <c r="K604" s="1"/>
    </row>
    <row r="605">
      <c r="A605" s="1"/>
      <c r="H605" s="482"/>
      <c r="I605" s="1"/>
      <c r="K605" s="1"/>
    </row>
    <row r="606">
      <c r="A606" s="1"/>
      <c r="H606" s="482"/>
      <c r="I606" s="1"/>
      <c r="K606" s="1"/>
    </row>
    <row r="607">
      <c r="A607" s="1"/>
      <c r="H607" s="482"/>
      <c r="I607" s="1"/>
      <c r="K607" s="1"/>
    </row>
    <row r="608">
      <c r="A608" s="1"/>
      <c r="H608" s="482"/>
      <c r="I608" s="1"/>
      <c r="K608" s="1"/>
    </row>
    <row r="609">
      <c r="A609" s="1"/>
      <c r="H609" s="482"/>
      <c r="I609" s="1"/>
      <c r="K609" s="1"/>
    </row>
    <row r="610">
      <c r="A610" s="1"/>
      <c r="H610" s="482"/>
      <c r="I610" s="1"/>
      <c r="K610" s="1"/>
    </row>
    <row r="611">
      <c r="A611" s="1"/>
      <c r="H611" s="482"/>
      <c r="I611" s="1"/>
      <c r="K611" s="1"/>
    </row>
    <row r="612">
      <c r="A612" s="1"/>
      <c r="H612" s="482"/>
      <c r="I612" s="1"/>
      <c r="K612" s="1"/>
    </row>
    <row r="613">
      <c r="A613" s="1"/>
      <c r="H613" s="482"/>
      <c r="I613" s="1"/>
      <c r="K613" s="1"/>
    </row>
    <row r="614">
      <c r="A614" s="1"/>
      <c r="H614" s="482"/>
      <c r="I614" s="1"/>
      <c r="K614" s="1"/>
    </row>
    <row r="615">
      <c r="A615" s="1"/>
      <c r="H615" s="482"/>
      <c r="I615" s="1"/>
      <c r="K615" s="1"/>
    </row>
    <row r="616">
      <c r="A616" s="1"/>
      <c r="H616" s="482"/>
      <c r="I616" s="1"/>
      <c r="K616" s="1"/>
    </row>
    <row r="617">
      <c r="A617" s="1"/>
      <c r="H617" s="482"/>
      <c r="I617" s="1"/>
      <c r="K617" s="1"/>
    </row>
    <row r="618">
      <c r="A618" s="1"/>
      <c r="H618" s="482"/>
      <c r="I618" s="1"/>
      <c r="K618" s="1"/>
    </row>
    <row r="619">
      <c r="A619" s="1"/>
      <c r="H619" s="482"/>
      <c r="I619" s="1"/>
      <c r="K619" s="1"/>
    </row>
    <row r="620">
      <c r="A620" s="1"/>
      <c r="H620" s="482"/>
      <c r="I620" s="1"/>
      <c r="K620" s="1"/>
    </row>
    <row r="621">
      <c r="A621" s="1"/>
      <c r="H621" s="482"/>
      <c r="I621" s="1"/>
      <c r="K621" s="1"/>
    </row>
    <row r="622">
      <c r="A622" s="1"/>
      <c r="H622" s="482"/>
      <c r="I622" s="1"/>
      <c r="K622" s="1"/>
    </row>
    <row r="623">
      <c r="A623" s="1"/>
      <c r="H623" s="482"/>
      <c r="I623" s="1"/>
      <c r="K623" s="1"/>
    </row>
    <row r="624">
      <c r="A624" s="1"/>
      <c r="H624" s="482"/>
      <c r="I624" s="1"/>
      <c r="K624" s="1"/>
    </row>
    <row r="625">
      <c r="A625" s="1"/>
      <c r="H625" s="482"/>
      <c r="I625" s="1"/>
      <c r="K625" s="1"/>
    </row>
    <row r="626">
      <c r="A626" s="1"/>
      <c r="H626" s="482"/>
      <c r="I626" s="1"/>
      <c r="K626" s="1"/>
    </row>
    <row r="627">
      <c r="A627" s="1"/>
      <c r="H627" s="482"/>
      <c r="I627" s="1"/>
      <c r="K627" s="1"/>
    </row>
    <row r="628">
      <c r="A628" s="1"/>
      <c r="H628" s="482"/>
      <c r="I628" s="1"/>
      <c r="K628" s="1"/>
    </row>
    <row r="629">
      <c r="A629" s="1"/>
      <c r="H629" s="482"/>
      <c r="I629" s="1"/>
      <c r="K629" s="1"/>
    </row>
    <row r="630">
      <c r="A630" s="1"/>
      <c r="H630" s="482"/>
      <c r="I630" s="1"/>
      <c r="K630" s="1"/>
    </row>
    <row r="631">
      <c r="A631" s="1"/>
      <c r="H631" s="482"/>
      <c r="I631" s="1"/>
      <c r="K631" s="1"/>
    </row>
    <row r="632">
      <c r="A632" s="1"/>
      <c r="H632" s="482"/>
      <c r="I632" s="1"/>
      <c r="K632" s="1"/>
    </row>
    <row r="633">
      <c r="A633" s="1"/>
      <c r="H633" s="482"/>
      <c r="I633" s="1"/>
      <c r="K633" s="1"/>
    </row>
    <row r="634">
      <c r="A634" s="1"/>
      <c r="H634" s="482"/>
      <c r="I634" s="1"/>
      <c r="K634" s="1"/>
    </row>
    <row r="635">
      <c r="A635" s="1"/>
      <c r="H635" s="482"/>
      <c r="I635" s="1"/>
      <c r="K635" s="1"/>
    </row>
    <row r="636">
      <c r="A636" s="1"/>
      <c r="H636" s="482"/>
      <c r="I636" s="1"/>
      <c r="K636" s="1"/>
    </row>
    <row r="637">
      <c r="A637" s="1"/>
      <c r="H637" s="482"/>
      <c r="I637" s="1"/>
      <c r="K637" s="1"/>
    </row>
    <row r="638">
      <c r="A638" s="1"/>
      <c r="H638" s="482"/>
      <c r="I638" s="1"/>
      <c r="K638" s="1"/>
    </row>
    <row r="639">
      <c r="A639" s="1"/>
      <c r="H639" s="482"/>
      <c r="I639" s="1"/>
      <c r="K639" s="1"/>
    </row>
    <row r="640">
      <c r="A640" s="1"/>
      <c r="H640" s="482"/>
      <c r="I640" s="1"/>
      <c r="K640" s="1"/>
    </row>
    <row r="641">
      <c r="A641" s="1"/>
      <c r="H641" s="482"/>
      <c r="I641" s="1"/>
      <c r="K641" s="1"/>
    </row>
    <row r="642">
      <c r="A642" s="1"/>
      <c r="H642" s="482"/>
      <c r="I642" s="1"/>
      <c r="K642" s="1"/>
    </row>
    <row r="643">
      <c r="A643" s="1"/>
      <c r="H643" s="482"/>
      <c r="I643" s="1"/>
      <c r="K643" s="1"/>
    </row>
    <row r="644">
      <c r="A644" s="1"/>
      <c r="H644" s="482"/>
      <c r="I644" s="1"/>
      <c r="K644" s="1"/>
    </row>
    <row r="645">
      <c r="A645" s="1"/>
      <c r="H645" s="482"/>
      <c r="I645" s="1"/>
      <c r="K645" s="1"/>
    </row>
    <row r="646">
      <c r="A646" s="1"/>
      <c r="H646" s="482"/>
      <c r="I646" s="1"/>
      <c r="K646" s="1"/>
    </row>
    <row r="647">
      <c r="A647" s="1"/>
      <c r="H647" s="482"/>
      <c r="I647" s="1"/>
      <c r="K647" s="1"/>
    </row>
    <row r="648">
      <c r="A648" s="1"/>
      <c r="H648" s="482"/>
      <c r="I648" s="1"/>
      <c r="K648" s="1"/>
    </row>
    <row r="649">
      <c r="A649" s="1"/>
      <c r="H649" s="482"/>
      <c r="I649" s="1"/>
      <c r="K649" s="1"/>
    </row>
    <row r="650">
      <c r="A650" s="1"/>
      <c r="H650" s="482"/>
      <c r="I650" s="1"/>
      <c r="K650" s="1"/>
    </row>
    <row r="651">
      <c r="A651" s="1"/>
      <c r="H651" s="482"/>
      <c r="I651" s="1"/>
      <c r="K651" s="1"/>
    </row>
    <row r="652">
      <c r="A652" s="1"/>
      <c r="H652" s="482"/>
      <c r="I652" s="1"/>
      <c r="K652" s="1"/>
    </row>
    <row r="653">
      <c r="A653" s="1"/>
      <c r="H653" s="482"/>
      <c r="I653" s="1"/>
      <c r="K653" s="1"/>
    </row>
    <row r="654">
      <c r="A654" s="1"/>
      <c r="H654" s="482"/>
      <c r="I654" s="1"/>
      <c r="K654" s="1"/>
    </row>
    <row r="655">
      <c r="A655" s="1"/>
      <c r="H655" s="482"/>
      <c r="I655" s="1"/>
      <c r="K655" s="1"/>
    </row>
    <row r="656">
      <c r="A656" s="1"/>
      <c r="H656" s="482"/>
      <c r="I656" s="1"/>
      <c r="K656" s="1"/>
    </row>
    <row r="657">
      <c r="A657" s="1"/>
      <c r="H657" s="482"/>
      <c r="I657" s="1"/>
      <c r="K657" s="1"/>
    </row>
    <row r="658">
      <c r="A658" s="1"/>
      <c r="H658" s="482"/>
      <c r="I658" s="1"/>
      <c r="K658" s="1"/>
    </row>
    <row r="659">
      <c r="A659" s="1"/>
      <c r="H659" s="482"/>
      <c r="I659" s="1"/>
      <c r="K659" s="1"/>
    </row>
    <row r="660">
      <c r="A660" s="1"/>
      <c r="H660" s="482"/>
      <c r="I660" s="1"/>
      <c r="K660" s="1"/>
    </row>
    <row r="661">
      <c r="A661" s="1"/>
      <c r="H661" s="482"/>
      <c r="I661" s="1"/>
      <c r="K661" s="1"/>
    </row>
    <row r="662">
      <c r="A662" s="1"/>
      <c r="H662" s="482"/>
      <c r="I662" s="1"/>
      <c r="K662" s="1"/>
    </row>
    <row r="663">
      <c r="A663" s="1"/>
      <c r="H663" s="482"/>
      <c r="I663" s="1"/>
      <c r="K663" s="1"/>
    </row>
    <row r="664">
      <c r="A664" s="1"/>
      <c r="H664" s="482"/>
      <c r="I664" s="1"/>
      <c r="K664" s="1"/>
    </row>
    <row r="665">
      <c r="A665" s="1"/>
      <c r="H665" s="482"/>
      <c r="I665" s="1"/>
      <c r="K665" s="1"/>
    </row>
    <row r="666">
      <c r="A666" s="1"/>
      <c r="H666" s="482"/>
      <c r="I666" s="1"/>
      <c r="K666" s="1"/>
    </row>
    <row r="667">
      <c r="A667" s="1"/>
      <c r="H667" s="482"/>
      <c r="I667" s="1"/>
      <c r="K667" s="1"/>
    </row>
    <row r="668">
      <c r="A668" s="1"/>
      <c r="H668" s="482"/>
      <c r="I668" s="1"/>
      <c r="K668" s="1"/>
    </row>
    <row r="669">
      <c r="A669" s="1"/>
      <c r="H669" s="482"/>
      <c r="I669" s="1"/>
      <c r="K669" s="1"/>
    </row>
    <row r="670">
      <c r="A670" s="1"/>
      <c r="H670" s="482"/>
      <c r="I670" s="1"/>
      <c r="K670" s="1"/>
    </row>
    <row r="671">
      <c r="A671" s="1"/>
      <c r="H671" s="482"/>
      <c r="I671" s="1"/>
      <c r="K671" s="1"/>
    </row>
    <row r="672">
      <c r="A672" s="1"/>
      <c r="H672" s="482"/>
      <c r="I672" s="1"/>
      <c r="K672" s="1"/>
    </row>
    <row r="673">
      <c r="A673" s="1"/>
      <c r="H673" s="482"/>
      <c r="I673" s="1"/>
      <c r="K673" s="1"/>
    </row>
    <row r="674">
      <c r="A674" s="1"/>
      <c r="H674" s="482"/>
      <c r="I674" s="1"/>
      <c r="K674" s="1"/>
    </row>
    <row r="675">
      <c r="A675" s="1"/>
      <c r="H675" s="482"/>
      <c r="I675" s="1"/>
      <c r="K675" s="1"/>
    </row>
    <row r="676">
      <c r="A676" s="1"/>
      <c r="H676" s="482"/>
      <c r="I676" s="1"/>
      <c r="K676" s="1"/>
    </row>
    <row r="677">
      <c r="A677" s="1"/>
      <c r="H677" s="482"/>
      <c r="I677" s="1"/>
      <c r="K677" s="1"/>
    </row>
    <row r="678">
      <c r="A678" s="1"/>
      <c r="H678" s="482"/>
      <c r="I678" s="1"/>
      <c r="K678" s="1"/>
    </row>
    <row r="679">
      <c r="A679" s="1"/>
      <c r="H679" s="482"/>
      <c r="I679" s="1"/>
      <c r="K679" s="1"/>
    </row>
    <row r="680">
      <c r="A680" s="1"/>
      <c r="H680" s="482"/>
      <c r="I680" s="1"/>
      <c r="K680" s="1"/>
    </row>
    <row r="681">
      <c r="A681" s="1"/>
      <c r="H681" s="482"/>
      <c r="I681" s="1"/>
      <c r="K681" s="1"/>
    </row>
    <row r="682">
      <c r="A682" s="1"/>
      <c r="H682" s="482"/>
      <c r="I682" s="1"/>
      <c r="K682" s="1"/>
    </row>
    <row r="683">
      <c r="A683" s="1"/>
      <c r="H683" s="482"/>
      <c r="I683" s="1"/>
      <c r="K683" s="1"/>
    </row>
    <row r="684">
      <c r="A684" s="1"/>
      <c r="H684" s="482"/>
      <c r="I684" s="1"/>
      <c r="K684" s="1"/>
    </row>
    <row r="685">
      <c r="A685" s="1"/>
      <c r="H685" s="482"/>
      <c r="I685" s="1"/>
      <c r="K685" s="1"/>
    </row>
    <row r="686">
      <c r="A686" s="1"/>
      <c r="H686" s="482"/>
      <c r="I686" s="1"/>
      <c r="K686" s="1"/>
    </row>
    <row r="687">
      <c r="A687" s="1"/>
      <c r="H687" s="482"/>
      <c r="I687" s="1"/>
      <c r="K687" s="1"/>
    </row>
    <row r="688">
      <c r="A688" s="1"/>
      <c r="H688" s="482"/>
      <c r="I688" s="1"/>
      <c r="K688" s="1"/>
    </row>
    <row r="689">
      <c r="A689" s="1"/>
      <c r="H689" s="482"/>
      <c r="I689" s="1"/>
      <c r="K689" s="1"/>
    </row>
    <row r="690">
      <c r="A690" s="1"/>
      <c r="H690" s="482"/>
      <c r="I690" s="1"/>
      <c r="K690" s="1"/>
    </row>
    <row r="691">
      <c r="A691" s="1"/>
      <c r="H691" s="482"/>
      <c r="I691" s="1"/>
      <c r="K691" s="1"/>
    </row>
    <row r="692">
      <c r="A692" s="1"/>
      <c r="H692" s="482"/>
      <c r="I692" s="1"/>
      <c r="K692" s="1"/>
    </row>
    <row r="693">
      <c r="A693" s="1"/>
      <c r="H693" s="482"/>
      <c r="I693" s="1"/>
      <c r="K693" s="1"/>
    </row>
    <row r="694">
      <c r="A694" s="1"/>
      <c r="H694" s="482"/>
      <c r="I694" s="1"/>
      <c r="K694" s="1"/>
    </row>
    <row r="695">
      <c r="A695" s="1"/>
      <c r="H695" s="482"/>
      <c r="I695" s="1"/>
      <c r="K695" s="1"/>
    </row>
    <row r="696">
      <c r="A696" s="1"/>
      <c r="H696" s="482"/>
      <c r="I696" s="1"/>
      <c r="K696" s="1"/>
    </row>
    <row r="697">
      <c r="A697" s="1"/>
      <c r="H697" s="482"/>
      <c r="I697" s="1"/>
      <c r="K697" s="1"/>
    </row>
    <row r="698">
      <c r="A698" s="1"/>
      <c r="H698" s="482"/>
      <c r="I698" s="1"/>
      <c r="K698" s="1"/>
    </row>
    <row r="699">
      <c r="A699" s="1"/>
      <c r="H699" s="482"/>
      <c r="I699" s="1"/>
      <c r="K699" s="1"/>
    </row>
    <row r="700">
      <c r="A700" s="1"/>
      <c r="H700" s="482"/>
      <c r="I700" s="1"/>
      <c r="K700" s="1"/>
    </row>
    <row r="701">
      <c r="A701" s="1"/>
      <c r="H701" s="482"/>
      <c r="I701" s="1"/>
      <c r="K701" s="1"/>
    </row>
    <row r="702">
      <c r="A702" s="1"/>
      <c r="H702" s="482"/>
      <c r="I702" s="1"/>
      <c r="K702" s="1"/>
    </row>
    <row r="703">
      <c r="A703" s="1"/>
      <c r="H703" s="482"/>
      <c r="I703" s="1"/>
      <c r="K703" s="1"/>
    </row>
    <row r="704">
      <c r="A704" s="1"/>
      <c r="H704" s="482"/>
      <c r="I704" s="1"/>
      <c r="K704" s="1"/>
    </row>
    <row r="705">
      <c r="A705" s="1"/>
      <c r="H705" s="482"/>
      <c r="I705" s="1"/>
      <c r="K705" s="1"/>
    </row>
    <row r="706">
      <c r="A706" s="1"/>
      <c r="H706" s="482"/>
      <c r="I706" s="1"/>
      <c r="K706" s="1"/>
    </row>
    <row r="707">
      <c r="A707" s="1"/>
      <c r="H707" s="482"/>
      <c r="I707" s="1"/>
      <c r="K707" s="1"/>
    </row>
    <row r="708">
      <c r="A708" s="1"/>
      <c r="H708" s="482"/>
      <c r="I708" s="1"/>
      <c r="K708" s="1"/>
    </row>
    <row r="709">
      <c r="A709" s="1"/>
      <c r="H709" s="482"/>
      <c r="I709" s="1"/>
      <c r="K709" s="1"/>
    </row>
    <row r="710">
      <c r="A710" s="1"/>
      <c r="H710" s="482"/>
      <c r="I710" s="1"/>
      <c r="K710" s="1"/>
    </row>
    <row r="711">
      <c r="A711" s="1"/>
      <c r="H711" s="482"/>
      <c r="I711" s="1"/>
      <c r="K711" s="1"/>
    </row>
    <row r="712">
      <c r="A712" s="1"/>
      <c r="H712" s="482"/>
      <c r="I712" s="1"/>
      <c r="K712" s="1"/>
    </row>
    <row r="713">
      <c r="A713" s="1"/>
      <c r="H713" s="482"/>
      <c r="I713" s="1"/>
      <c r="K713" s="1"/>
    </row>
    <row r="714">
      <c r="A714" s="1"/>
      <c r="H714" s="482"/>
      <c r="I714" s="1"/>
      <c r="K714" s="1"/>
    </row>
    <row r="715">
      <c r="A715" s="1"/>
      <c r="H715" s="482"/>
      <c r="I715" s="1"/>
      <c r="K715" s="1"/>
    </row>
    <row r="716">
      <c r="A716" s="1"/>
      <c r="H716" s="482"/>
      <c r="I716" s="1"/>
      <c r="K716" s="1"/>
    </row>
    <row r="717">
      <c r="A717" s="1"/>
      <c r="H717" s="482"/>
      <c r="I717" s="1"/>
      <c r="K717" s="1"/>
    </row>
    <row r="718">
      <c r="A718" s="1"/>
      <c r="H718" s="482"/>
      <c r="I718" s="1"/>
      <c r="K718" s="1"/>
    </row>
    <row r="719">
      <c r="A719" s="1"/>
      <c r="H719" s="482"/>
      <c r="I719" s="1"/>
      <c r="K719" s="1"/>
    </row>
    <row r="720">
      <c r="A720" s="1"/>
      <c r="H720" s="482"/>
      <c r="I720" s="1"/>
      <c r="K720" s="1"/>
    </row>
    <row r="721">
      <c r="A721" s="1"/>
      <c r="H721" s="482"/>
      <c r="I721" s="1"/>
      <c r="K721" s="1"/>
    </row>
    <row r="722">
      <c r="A722" s="1"/>
      <c r="H722" s="482"/>
      <c r="I722" s="1"/>
      <c r="K722" s="1"/>
    </row>
    <row r="723">
      <c r="A723" s="1"/>
      <c r="H723" s="482"/>
      <c r="I723" s="1"/>
      <c r="K723" s="1"/>
    </row>
    <row r="724">
      <c r="A724" s="1"/>
      <c r="H724" s="482"/>
      <c r="I724" s="1"/>
      <c r="K724" s="1"/>
    </row>
    <row r="725">
      <c r="A725" s="1"/>
      <c r="H725" s="482"/>
      <c r="I725" s="1"/>
      <c r="K725" s="1"/>
    </row>
    <row r="726">
      <c r="A726" s="1"/>
      <c r="H726" s="482"/>
      <c r="I726" s="1"/>
      <c r="K726" s="1"/>
    </row>
    <row r="727">
      <c r="A727" s="1"/>
      <c r="H727" s="482"/>
      <c r="I727" s="1"/>
      <c r="K727" s="1"/>
    </row>
    <row r="728">
      <c r="A728" s="1"/>
      <c r="H728" s="482"/>
      <c r="I728" s="1"/>
      <c r="K728" s="1"/>
    </row>
    <row r="729">
      <c r="A729" s="1"/>
      <c r="H729" s="482"/>
      <c r="I729" s="1"/>
      <c r="K729" s="1"/>
    </row>
    <row r="730">
      <c r="A730" s="1"/>
      <c r="H730" s="482"/>
      <c r="I730" s="1"/>
      <c r="K730" s="1"/>
    </row>
    <row r="731">
      <c r="A731" s="1"/>
      <c r="H731" s="482"/>
      <c r="I731" s="1"/>
      <c r="K731" s="1"/>
    </row>
    <row r="732">
      <c r="A732" s="1"/>
      <c r="H732" s="482"/>
      <c r="I732" s="1"/>
      <c r="K732" s="1"/>
    </row>
    <row r="733">
      <c r="A733" s="1"/>
      <c r="H733" s="482"/>
      <c r="I733" s="1"/>
      <c r="K733" s="1"/>
    </row>
    <row r="734">
      <c r="A734" s="1"/>
      <c r="H734" s="482"/>
      <c r="I734" s="1"/>
      <c r="K734" s="1"/>
    </row>
    <row r="735">
      <c r="A735" s="1"/>
      <c r="H735" s="482"/>
      <c r="I735" s="1"/>
      <c r="K735" s="1"/>
    </row>
    <row r="736">
      <c r="A736" s="1"/>
      <c r="H736" s="482"/>
      <c r="I736" s="1"/>
      <c r="K736" s="1"/>
    </row>
    <row r="737">
      <c r="A737" s="1"/>
      <c r="H737" s="482"/>
      <c r="I737" s="1"/>
      <c r="K737" s="1"/>
    </row>
    <row r="738">
      <c r="A738" s="1"/>
      <c r="H738" s="482"/>
      <c r="I738" s="1"/>
      <c r="K738" s="1"/>
    </row>
    <row r="739">
      <c r="A739" s="1"/>
      <c r="H739" s="482"/>
      <c r="I739" s="1"/>
      <c r="K739" s="1"/>
    </row>
    <row r="740">
      <c r="A740" s="1"/>
      <c r="H740" s="482"/>
      <c r="I740" s="1"/>
      <c r="K740" s="1"/>
    </row>
    <row r="741">
      <c r="A741" s="1"/>
      <c r="H741" s="482"/>
      <c r="I741" s="1"/>
      <c r="K741" s="1"/>
    </row>
    <row r="742">
      <c r="A742" s="1"/>
      <c r="H742" s="482"/>
      <c r="I742" s="1"/>
      <c r="K742" s="1"/>
    </row>
    <row r="743">
      <c r="A743" s="1"/>
      <c r="H743" s="482"/>
      <c r="I743" s="1"/>
      <c r="K743" s="1"/>
    </row>
    <row r="744">
      <c r="A744" s="1"/>
      <c r="H744" s="482"/>
      <c r="I744" s="1"/>
      <c r="K744" s="1"/>
    </row>
    <row r="745">
      <c r="A745" s="1"/>
      <c r="H745" s="482"/>
      <c r="I745" s="1"/>
      <c r="K745" s="1"/>
    </row>
    <row r="746">
      <c r="A746" s="1"/>
      <c r="H746" s="482"/>
      <c r="I746" s="1"/>
      <c r="K746" s="1"/>
    </row>
    <row r="747">
      <c r="A747" s="1"/>
      <c r="H747" s="482"/>
      <c r="I747" s="1"/>
      <c r="K747" s="1"/>
    </row>
    <row r="748">
      <c r="A748" s="1"/>
      <c r="H748" s="482"/>
      <c r="I748" s="1"/>
      <c r="K748" s="1"/>
    </row>
    <row r="749">
      <c r="A749" s="1"/>
      <c r="H749" s="482"/>
      <c r="I749" s="1"/>
      <c r="K749" s="1"/>
    </row>
    <row r="750">
      <c r="A750" s="1"/>
      <c r="H750" s="482"/>
      <c r="I750" s="1"/>
      <c r="K750" s="1"/>
    </row>
    <row r="751">
      <c r="A751" s="1"/>
      <c r="H751" s="482"/>
      <c r="I751" s="1"/>
      <c r="K751" s="1"/>
    </row>
    <row r="752">
      <c r="A752" s="1"/>
      <c r="H752" s="482"/>
      <c r="I752" s="1"/>
      <c r="K752" s="1"/>
    </row>
    <row r="753">
      <c r="A753" s="1"/>
      <c r="H753" s="482"/>
      <c r="I753" s="1"/>
      <c r="K753" s="1"/>
    </row>
    <row r="754">
      <c r="A754" s="1"/>
      <c r="H754" s="482"/>
      <c r="I754" s="1"/>
      <c r="K754" s="1"/>
    </row>
    <row r="755">
      <c r="A755" s="1"/>
      <c r="H755" s="482"/>
      <c r="I755" s="1"/>
      <c r="K755" s="1"/>
    </row>
    <row r="756">
      <c r="A756" s="1"/>
      <c r="H756" s="482"/>
      <c r="I756" s="1"/>
      <c r="K756" s="1"/>
    </row>
    <row r="757">
      <c r="A757" s="1"/>
      <c r="H757" s="482"/>
      <c r="I757" s="1"/>
      <c r="K757" s="1"/>
    </row>
    <row r="758">
      <c r="A758" s="1"/>
      <c r="H758" s="482"/>
      <c r="I758" s="1"/>
      <c r="K758" s="1"/>
    </row>
    <row r="759">
      <c r="A759" s="1"/>
      <c r="H759" s="482"/>
      <c r="I759" s="1"/>
      <c r="K759" s="1"/>
    </row>
    <row r="760">
      <c r="A760" s="1"/>
      <c r="H760" s="482"/>
      <c r="I760" s="1"/>
      <c r="K760" s="1"/>
    </row>
    <row r="761">
      <c r="A761" s="1"/>
      <c r="H761" s="482"/>
      <c r="I761" s="1"/>
      <c r="K761" s="1"/>
    </row>
    <row r="762">
      <c r="A762" s="1"/>
      <c r="H762" s="482"/>
      <c r="I762" s="1"/>
      <c r="K762" s="1"/>
    </row>
    <row r="763">
      <c r="A763" s="1"/>
      <c r="H763" s="482"/>
      <c r="I763" s="1"/>
      <c r="K763" s="1"/>
    </row>
    <row r="764">
      <c r="A764" s="1"/>
      <c r="H764" s="482"/>
      <c r="I764" s="1"/>
      <c r="K764" s="1"/>
    </row>
    <row r="765">
      <c r="A765" s="1"/>
      <c r="H765" s="482"/>
      <c r="I765" s="1"/>
      <c r="K765" s="1"/>
    </row>
    <row r="766">
      <c r="A766" s="1"/>
      <c r="H766" s="482"/>
      <c r="I766" s="1"/>
      <c r="K766" s="1"/>
    </row>
    <row r="767">
      <c r="A767" s="1"/>
      <c r="H767" s="482"/>
      <c r="I767" s="1"/>
      <c r="K767" s="1"/>
    </row>
    <row r="768">
      <c r="A768" s="1"/>
      <c r="H768" s="482"/>
      <c r="I768" s="1"/>
      <c r="K768" s="1"/>
    </row>
    <row r="769">
      <c r="A769" s="1"/>
      <c r="H769" s="482"/>
      <c r="I769" s="1"/>
      <c r="K769" s="1"/>
    </row>
    <row r="770">
      <c r="A770" s="1"/>
      <c r="H770" s="482"/>
      <c r="I770" s="1"/>
      <c r="K770" s="1"/>
    </row>
    <row r="771">
      <c r="A771" s="1"/>
      <c r="H771" s="482"/>
      <c r="I771" s="1"/>
      <c r="K771" s="1"/>
    </row>
    <row r="772">
      <c r="A772" s="1"/>
      <c r="H772" s="482"/>
      <c r="I772" s="1"/>
      <c r="K772" s="1"/>
    </row>
    <row r="773">
      <c r="A773" s="1"/>
      <c r="H773" s="482"/>
      <c r="I773" s="1"/>
      <c r="K773" s="1"/>
    </row>
    <row r="774">
      <c r="A774" s="1"/>
      <c r="H774" s="482"/>
      <c r="I774" s="1"/>
      <c r="K774" s="1"/>
    </row>
    <row r="775">
      <c r="A775" s="1"/>
      <c r="H775" s="482"/>
      <c r="I775" s="1"/>
      <c r="K775" s="1"/>
    </row>
    <row r="776">
      <c r="A776" s="1"/>
      <c r="H776" s="482"/>
      <c r="I776" s="1"/>
      <c r="K776" s="1"/>
    </row>
    <row r="777">
      <c r="A777" s="1"/>
      <c r="H777" s="482"/>
      <c r="I777" s="1"/>
      <c r="K777" s="1"/>
    </row>
    <row r="778">
      <c r="A778" s="1"/>
      <c r="H778" s="482"/>
      <c r="I778" s="1"/>
      <c r="K778" s="1"/>
    </row>
    <row r="779">
      <c r="A779" s="1"/>
      <c r="H779" s="482"/>
      <c r="I779" s="1"/>
      <c r="K779" s="1"/>
    </row>
    <row r="780">
      <c r="A780" s="1"/>
      <c r="H780" s="482"/>
      <c r="I780" s="1"/>
      <c r="K780" s="1"/>
    </row>
    <row r="781">
      <c r="A781" s="1"/>
      <c r="H781" s="482"/>
      <c r="I781" s="1"/>
      <c r="K781" s="1"/>
    </row>
    <row r="782">
      <c r="A782" s="1"/>
      <c r="H782" s="482"/>
      <c r="I782" s="1"/>
      <c r="K782" s="1"/>
    </row>
    <row r="783">
      <c r="A783" s="1"/>
      <c r="H783" s="482"/>
      <c r="I783" s="1"/>
      <c r="K783" s="1"/>
    </row>
    <row r="784">
      <c r="A784" s="1"/>
      <c r="H784" s="482"/>
      <c r="I784" s="1"/>
      <c r="K784" s="1"/>
    </row>
    <row r="785">
      <c r="A785" s="1"/>
      <c r="H785" s="482"/>
      <c r="I785" s="1"/>
      <c r="K785" s="1"/>
    </row>
    <row r="786">
      <c r="A786" s="1"/>
      <c r="H786" s="482"/>
      <c r="I786" s="1"/>
      <c r="K786" s="1"/>
    </row>
    <row r="787">
      <c r="A787" s="1"/>
      <c r="H787" s="482"/>
      <c r="I787" s="1"/>
      <c r="K787" s="1"/>
    </row>
    <row r="788">
      <c r="A788" s="1"/>
      <c r="H788" s="482"/>
      <c r="I788" s="1"/>
      <c r="K788" s="1"/>
    </row>
    <row r="789">
      <c r="A789" s="1"/>
      <c r="H789" s="482"/>
      <c r="I789" s="1"/>
      <c r="K789" s="1"/>
    </row>
    <row r="790">
      <c r="A790" s="1"/>
      <c r="H790" s="482"/>
      <c r="I790" s="1"/>
      <c r="K790" s="1"/>
    </row>
    <row r="791">
      <c r="A791" s="1"/>
      <c r="H791" s="482"/>
      <c r="I791" s="1"/>
      <c r="K791" s="1"/>
    </row>
    <row r="792">
      <c r="A792" s="1"/>
      <c r="H792" s="482"/>
      <c r="I792" s="1"/>
      <c r="K792" s="1"/>
    </row>
    <row r="793">
      <c r="A793" s="1"/>
      <c r="H793" s="482"/>
      <c r="I793" s="1"/>
      <c r="K793" s="1"/>
    </row>
    <row r="794">
      <c r="A794" s="1"/>
      <c r="H794" s="482"/>
      <c r="I794" s="1"/>
      <c r="K794" s="1"/>
    </row>
    <row r="795">
      <c r="A795" s="1"/>
      <c r="H795" s="482"/>
      <c r="I795" s="1"/>
      <c r="K795" s="1"/>
    </row>
    <row r="796">
      <c r="A796" s="1"/>
      <c r="H796" s="482"/>
      <c r="I796" s="1"/>
      <c r="K796" s="1"/>
    </row>
    <row r="797">
      <c r="A797" s="1"/>
      <c r="H797" s="482"/>
      <c r="I797" s="1"/>
      <c r="K797" s="1"/>
    </row>
    <row r="798">
      <c r="A798" s="1"/>
      <c r="H798" s="482"/>
      <c r="I798" s="1"/>
      <c r="K798" s="1"/>
    </row>
    <row r="799">
      <c r="A799" s="1"/>
      <c r="H799" s="482"/>
      <c r="I799" s="1"/>
      <c r="K799" s="1"/>
    </row>
    <row r="800">
      <c r="A800" s="1"/>
      <c r="H800" s="482"/>
      <c r="I800" s="1"/>
      <c r="K800" s="1"/>
    </row>
    <row r="801">
      <c r="A801" s="1"/>
      <c r="H801" s="482"/>
      <c r="I801" s="1"/>
      <c r="K801" s="1"/>
    </row>
    <row r="802">
      <c r="A802" s="1"/>
      <c r="H802" s="482"/>
      <c r="I802" s="1"/>
      <c r="K802" s="1"/>
    </row>
    <row r="803">
      <c r="A803" s="1"/>
      <c r="H803" s="482"/>
      <c r="I803" s="1"/>
      <c r="K803" s="1"/>
    </row>
    <row r="804">
      <c r="A804" s="1"/>
      <c r="H804" s="482"/>
      <c r="I804" s="1"/>
      <c r="K804" s="1"/>
    </row>
    <row r="805">
      <c r="A805" s="1"/>
      <c r="H805" s="482"/>
      <c r="I805" s="1"/>
      <c r="K805" s="1"/>
    </row>
    <row r="806">
      <c r="A806" s="1"/>
      <c r="H806" s="482"/>
      <c r="I806" s="1"/>
      <c r="K806" s="1"/>
    </row>
    <row r="807">
      <c r="A807" s="1"/>
      <c r="H807" s="482"/>
      <c r="I807" s="1"/>
      <c r="K807" s="1"/>
    </row>
    <row r="808">
      <c r="A808" s="1"/>
      <c r="H808" s="482"/>
      <c r="I808" s="1"/>
      <c r="K808" s="1"/>
    </row>
    <row r="809">
      <c r="A809" s="1"/>
      <c r="H809" s="482"/>
      <c r="I809" s="1"/>
      <c r="K809" s="1"/>
    </row>
    <row r="810">
      <c r="A810" s="1"/>
      <c r="H810" s="482"/>
      <c r="I810" s="1"/>
      <c r="K810" s="1"/>
    </row>
    <row r="811">
      <c r="A811" s="1"/>
      <c r="H811" s="482"/>
      <c r="I811" s="1"/>
      <c r="K811" s="1"/>
    </row>
    <row r="812">
      <c r="A812" s="1"/>
      <c r="H812" s="482"/>
      <c r="I812" s="1"/>
      <c r="K812" s="1"/>
    </row>
    <row r="813">
      <c r="A813" s="1"/>
      <c r="H813" s="482"/>
      <c r="I813" s="1"/>
      <c r="K813" s="1"/>
    </row>
    <row r="814">
      <c r="A814" s="1"/>
      <c r="H814" s="482"/>
      <c r="I814" s="1"/>
      <c r="K814" s="1"/>
    </row>
    <row r="815">
      <c r="A815" s="1"/>
      <c r="H815" s="482"/>
      <c r="I815" s="1"/>
      <c r="K815" s="1"/>
    </row>
    <row r="816">
      <c r="A816" s="1"/>
      <c r="H816" s="482"/>
      <c r="I816" s="1"/>
      <c r="K816" s="1"/>
    </row>
    <row r="817">
      <c r="A817" s="1"/>
      <c r="H817" s="482"/>
      <c r="I817" s="1"/>
      <c r="K817" s="1"/>
    </row>
    <row r="818">
      <c r="A818" s="1"/>
      <c r="H818" s="482"/>
      <c r="I818" s="1"/>
      <c r="K818" s="1"/>
    </row>
    <row r="819">
      <c r="A819" s="1"/>
      <c r="H819" s="482"/>
      <c r="I819" s="1"/>
      <c r="K819" s="1"/>
    </row>
    <row r="820">
      <c r="A820" s="1"/>
      <c r="H820" s="482"/>
      <c r="I820" s="1"/>
      <c r="K820" s="1"/>
    </row>
    <row r="821">
      <c r="A821" s="1"/>
      <c r="H821" s="482"/>
      <c r="I821" s="1"/>
      <c r="K821" s="1"/>
    </row>
    <row r="822">
      <c r="A822" s="1"/>
      <c r="H822" s="482"/>
      <c r="I822" s="1"/>
      <c r="K822" s="1"/>
    </row>
    <row r="823">
      <c r="A823" s="1"/>
      <c r="H823" s="482"/>
      <c r="I823" s="1"/>
      <c r="K823" s="1"/>
    </row>
    <row r="824">
      <c r="A824" s="1"/>
      <c r="H824" s="482"/>
      <c r="I824" s="1"/>
      <c r="K824" s="1"/>
    </row>
    <row r="825">
      <c r="A825" s="1"/>
      <c r="H825" s="482"/>
      <c r="I825" s="1"/>
      <c r="K825" s="1"/>
    </row>
    <row r="826">
      <c r="A826" s="1"/>
      <c r="H826" s="482"/>
      <c r="I826" s="1"/>
      <c r="K826" s="1"/>
    </row>
    <row r="827">
      <c r="A827" s="1"/>
      <c r="H827" s="482"/>
      <c r="I827" s="1"/>
      <c r="K827" s="1"/>
    </row>
    <row r="828">
      <c r="A828" s="1"/>
      <c r="H828" s="482"/>
      <c r="I828" s="1"/>
      <c r="K828" s="1"/>
    </row>
    <row r="829">
      <c r="A829" s="1"/>
      <c r="H829" s="482"/>
      <c r="I829" s="1"/>
      <c r="K829" s="1"/>
    </row>
    <row r="830">
      <c r="A830" s="1"/>
      <c r="H830" s="482"/>
      <c r="I830" s="1"/>
      <c r="K830" s="1"/>
    </row>
    <row r="831">
      <c r="A831" s="1"/>
      <c r="H831" s="482"/>
      <c r="I831" s="1"/>
      <c r="K831" s="1"/>
    </row>
    <row r="832">
      <c r="A832" s="1"/>
      <c r="H832" s="482"/>
      <c r="I832" s="1"/>
      <c r="K832" s="1"/>
    </row>
    <row r="833">
      <c r="A833" s="1"/>
      <c r="H833" s="482"/>
      <c r="I833" s="1"/>
      <c r="K833" s="1"/>
    </row>
    <row r="834">
      <c r="A834" s="1"/>
      <c r="H834" s="482"/>
      <c r="I834" s="1"/>
      <c r="K834" s="1"/>
    </row>
    <row r="835">
      <c r="A835" s="1"/>
      <c r="H835" s="482"/>
      <c r="I835" s="1"/>
      <c r="K835" s="1"/>
    </row>
    <row r="836">
      <c r="A836" s="1"/>
      <c r="H836" s="482"/>
      <c r="I836" s="1"/>
      <c r="K836" s="1"/>
    </row>
    <row r="837">
      <c r="A837" s="1"/>
      <c r="H837" s="482"/>
      <c r="I837" s="1"/>
      <c r="K837" s="1"/>
    </row>
    <row r="838">
      <c r="A838" s="1"/>
      <c r="H838" s="482"/>
      <c r="I838" s="1"/>
      <c r="K838" s="1"/>
    </row>
    <row r="839">
      <c r="A839" s="1"/>
      <c r="H839" s="482"/>
      <c r="I839" s="1"/>
      <c r="K839" s="1"/>
    </row>
    <row r="840">
      <c r="A840" s="1"/>
      <c r="H840" s="482"/>
      <c r="I840" s="1"/>
      <c r="K840" s="1"/>
    </row>
    <row r="841">
      <c r="A841" s="1"/>
      <c r="H841" s="482"/>
      <c r="I841" s="1"/>
      <c r="K841" s="1"/>
    </row>
    <row r="842">
      <c r="A842" s="1"/>
      <c r="H842" s="482"/>
      <c r="I842" s="1"/>
      <c r="K842" s="1"/>
    </row>
    <row r="843">
      <c r="A843" s="1"/>
      <c r="H843" s="482"/>
      <c r="I843" s="1"/>
      <c r="K843" s="1"/>
    </row>
    <row r="844">
      <c r="A844" s="1"/>
      <c r="H844" s="482"/>
      <c r="I844" s="1"/>
      <c r="K844" s="1"/>
    </row>
    <row r="845">
      <c r="A845" s="1"/>
      <c r="H845" s="482"/>
      <c r="I845" s="1"/>
      <c r="K845" s="1"/>
    </row>
    <row r="846">
      <c r="A846" s="1"/>
      <c r="H846" s="482"/>
      <c r="I846" s="1"/>
      <c r="K846" s="1"/>
    </row>
    <row r="847">
      <c r="A847" s="1"/>
      <c r="H847" s="482"/>
      <c r="I847" s="1"/>
      <c r="K847" s="1"/>
    </row>
    <row r="848">
      <c r="A848" s="1"/>
      <c r="H848" s="482"/>
      <c r="I848" s="1"/>
      <c r="K848" s="1"/>
    </row>
    <row r="849">
      <c r="A849" s="1"/>
      <c r="H849" s="482"/>
      <c r="I849" s="1"/>
      <c r="K849" s="1"/>
    </row>
    <row r="850">
      <c r="A850" s="1"/>
      <c r="H850" s="482"/>
      <c r="I850" s="1"/>
      <c r="K850" s="1"/>
    </row>
    <row r="851">
      <c r="A851" s="1"/>
      <c r="H851" s="482"/>
      <c r="I851" s="1"/>
      <c r="K851" s="1"/>
    </row>
    <row r="852">
      <c r="A852" s="1"/>
      <c r="H852" s="482"/>
      <c r="I852" s="1"/>
      <c r="K852" s="1"/>
    </row>
    <row r="853">
      <c r="A853" s="1"/>
      <c r="H853" s="482"/>
      <c r="I853" s="1"/>
      <c r="K853" s="1"/>
    </row>
    <row r="854">
      <c r="A854" s="1"/>
      <c r="H854" s="482"/>
      <c r="I854" s="1"/>
      <c r="K854" s="1"/>
    </row>
    <row r="855">
      <c r="A855" s="1"/>
      <c r="H855" s="482"/>
      <c r="I855" s="1"/>
      <c r="K855" s="1"/>
    </row>
    <row r="856">
      <c r="A856" s="1"/>
      <c r="H856" s="482"/>
      <c r="I856" s="1"/>
      <c r="K856" s="1"/>
    </row>
    <row r="857">
      <c r="A857" s="1"/>
      <c r="H857" s="482"/>
      <c r="I857" s="1"/>
      <c r="K857" s="1"/>
    </row>
    <row r="858">
      <c r="A858" s="1"/>
      <c r="H858" s="482"/>
      <c r="I858" s="1"/>
      <c r="K858" s="1"/>
    </row>
    <row r="859">
      <c r="A859" s="1"/>
      <c r="H859" s="482"/>
      <c r="I859" s="1"/>
      <c r="K859" s="1"/>
    </row>
    <row r="860">
      <c r="A860" s="1"/>
      <c r="H860" s="482"/>
      <c r="I860" s="1"/>
      <c r="K860" s="1"/>
    </row>
    <row r="861">
      <c r="A861" s="1"/>
      <c r="H861" s="482"/>
      <c r="I861" s="1"/>
      <c r="K861" s="1"/>
    </row>
    <row r="862">
      <c r="A862" s="1"/>
      <c r="H862" s="482"/>
      <c r="I862" s="1"/>
      <c r="K862" s="1"/>
    </row>
    <row r="863">
      <c r="A863" s="1"/>
      <c r="H863" s="482"/>
      <c r="I863" s="1"/>
      <c r="K863" s="1"/>
    </row>
    <row r="864">
      <c r="A864" s="1"/>
      <c r="H864" s="482"/>
      <c r="I864" s="1"/>
      <c r="K864" s="1"/>
    </row>
    <row r="865">
      <c r="A865" s="1"/>
      <c r="H865" s="482"/>
      <c r="I865" s="1"/>
      <c r="K865" s="1"/>
    </row>
    <row r="866">
      <c r="A866" s="1"/>
      <c r="H866" s="482"/>
      <c r="I866" s="1"/>
      <c r="K866" s="1"/>
    </row>
    <row r="867">
      <c r="A867" s="1"/>
      <c r="H867" s="482"/>
      <c r="I867" s="1"/>
      <c r="K867" s="1"/>
    </row>
    <row r="868">
      <c r="A868" s="1"/>
      <c r="H868" s="482"/>
      <c r="I868" s="1"/>
      <c r="K868" s="1"/>
    </row>
    <row r="869">
      <c r="A869" s="1"/>
      <c r="H869" s="482"/>
      <c r="I869" s="1"/>
      <c r="K869" s="1"/>
    </row>
    <row r="870">
      <c r="A870" s="1"/>
      <c r="H870" s="482"/>
      <c r="I870" s="1"/>
      <c r="K870" s="1"/>
    </row>
    <row r="871">
      <c r="A871" s="1"/>
      <c r="H871" s="482"/>
      <c r="I871" s="1"/>
      <c r="K871" s="1"/>
    </row>
    <row r="872">
      <c r="A872" s="1"/>
      <c r="H872" s="482"/>
      <c r="I872" s="1"/>
      <c r="K872" s="1"/>
    </row>
    <row r="873">
      <c r="A873" s="1"/>
      <c r="H873" s="482"/>
      <c r="I873" s="1"/>
      <c r="K873" s="1"/>
    </row>
    <row r="874">
      <c r="A874" s="1"/>
      <c r="H874" s="482"/>
      <c r="I874" s="1"/>
      <c r="K874" s="1"/>
    </row>
    <row r="875">
      <c r="A875" s="1"/>
      <c r="H875" s="482"/>
      <c r="I875" s="1"/>
      <c r="K875" s="1"/>
    </row>
    <row r="876">
      <c r="A876" s="1"/>
      <c r="H876" s="482"/>
      <c r="I876" s="1"/>
      <c r="K876" s="1"/>
    </row>
    <row r="877">
      <c r="A877" s="1"/>
      <c r="H877" s="482"/>
      <c r="I877" s="1"/>
      <c r="K877" s="1"/>
    </row>
    <row r="878">
      <c r="A878" s="1"/>
      <c r="H878" s="482"/>
      <c r="I878" s="1"/>
      <c r="K878" s="1"/>
    </row>
    <row r="879">
      <c r="A879" s="1"/>
      <c r="H879" s="482"/>
      <c r="I879" s="1"/>
      <c r="K879" s="1"/>
    </row>
    <row r="880">
      <c r="A880" s="1"/>
      <c r="H880" s="482"/>
      <c r="I880" s="1"/>
      <c r="K880" s="1"/>
    </row>
    <row r="881">
      <c r="A881" s="1"/>
      <c r="H881" s="482"/>
      <c r="I881" s="1"/>
      <c r="K881" s="1"/>
    </row>
    <row r="882">
      <c r="A882" s="1"/>
      <c r="H882" s="482"/>
      <c r="I882" s="1"/>
      <c r="K882" s="1"/>
    </row>
    <row r="883">
      <c r="A883" s="1"/>
      <c r="H883" s="482"/>
      <c r="I883" s="1"/>
      <c r="K883" s="1"/>
    </row>
    <row r="884">
      <c r="A884" s="1"/>
      <c r="H884" s="482"/>
      <c r="I884" s="1"/>
      <c r="K884" s="1"/>
    </row>
    <row r="885">
      <c r="A885" s="1"/>
      <c r="H885" s="482"/>
      <c r="I885" s="1"/>
      <c r="K885" s="1"/>
    </row>
    <row r="886">
      <c r="A886" s="1"/>
      <c r="H886" s="482"/>
      <c r="I886" s="1"/>
      <c r="K886" s="1"/>
    </row>
    <row r="887">
      <c r="A887" s="1"/>
      <c r="H887" s="482"/>
      <c r="I887" s="1"/>
      <c r="K887" s="1"/>
    </row>
    <row r="888">
      <c r="A888" s="1"/>
      <c r="H888" s="482"/>
      <c r="I888" s="1"/>
      <c r="K888" s="1"/>
    </row>
    <row r="889">
      <c r="A889" s="1"/>
      <c r="H889" s="482"/>
      <c r="I889" s="1"/>
      <c r="K889" s="1"/>
    </row>
    <row r="890">
      <c r="A890" s="1"/>
      <c r="H890" s="482"/>
      <c r="I890" s="1"/>
      <c r="K890" s="1"/>
    </row>
    <row r="891">
      <c r="A891" s="1"/>
      <c r="H891" s="482"/>
      <c r="I891" s="1"/>
      <c r="K891" s="1"/>
    </row>
    <row r="892">
      <c r="A892" s="1"/>
      <c r="H892" s="482"/>
      <c r="I892" s="1"/>
      <c r="K892" s="1"/>
    </row>
    <row r="893">
      <c r="A893" s="1"/>
      <c r="H893" s="482"/>
      <c r="I893" s="1"/>
      <c r="K893" s="1"/>
    </row>
    <row r="894">
      <c r="A894" s="1"/>
      <c r="H894" s="482"/>
      <c r="I894" s="1"/>
      <c r="K894" s="1"/>
    </row>
    <row r="895">
      <c r="A895" s="1"/>
      <c r="H895" s="482"/>
      <c r="I895" s="1"/>
      <c r="K895" s="1"/>
    </row>
    <row r="896">
      <c r="A896" s="1"/>
      <c r="H896" s="482"/>
      <c r="I896" s="1"/>
      <c r="K896" s="1"/>
    </row>
    <row r="897">
      <c r="A897" s="1"/>
      <c r="H897" s="482"/>
      <c r="I897" s="1"/>
      <c r="K897" s="1"/>
    </row>
    <row r="898">
      <c r="A898" s="1"/>
      <c r="H898" s="482"/>
      <c r="I898" s="1"/>
      <c r="K898" s="1"/>
    </row>
    <row r="899">
      <c r="A899" s="1"/>
      <c r="H899" s="482"/>
      <c r="I899" s="1"/>
      <c r="K899" s="1"/>
    </row>
    <row r="900">
      <c r="A900" s="1"/>
      <c r="H900" s="482"/>
      <c r="I900" s="1"/>
      <c r="K900" s="1"/>
    </row>
    <row r="901">
      <c r="A901" s="1"/>
      <c r="H901" s="482"/>
      <c r="I901" s="1"/>
      <c r="K901" s="1"/>
    </row>
    <row r="902">
      <c r="A902" s="1"/>
      <c r="H902" s="482"/>
      <c r="I902" s="1"/>
      <c r="K902" s="1"/>
    </row>
    <row r="903">
      <c r="A903" s="1"/>
      <c r="H903" s="482"/>
      <c r="I903" s="1"/>
      <c r="K903" s="1"/>
    </row>
    <row r="904">
      <c r="A904" s="1"/>
      <c r="H904" s="482"/>
      <c r="I904" s="1"/>
      <c r="K904" s="1"/>
    </row>
    <row r="905">
      <c r="A905" s="1"/>
      <c r="H905" s="482"/>
      <c r="I905" s="1"/>
      <c r="K905" s="1"/>
    </row>
    <row r="906">
      <c r="A906" s="1"/>
      <c r="H906" s="482"/>
      <c r="I906" s="1"/>
      <c r="K906" s="1"/>
    </row>
    <row r="907">
      <c r="A907" s="1"/>
      <c r="H907" s="482"/>
      <c r="I907" s="1"/>
      <c r="K907" s="1"/>
    </row>
    <row r="908">
      <c r="A908" s="1"/>
      <c r="H908" s="482"/>
      <c r="I908" s="1"/>
      <c r="K908" s="1"/>
    </row>
    <row r="909">
      <c r="A909" s="1"/>
      <c r="H909" s="482"/>
      <c r="I909" s="1"/>
      <c r="K909" s="1"/>
    </row>
    <row r="910">
      <c r="A910" s="1"/>
      <c r="H910" s="482"/>
      <c r="I910" s="1"/>
      <c r="K910" s="1"/>
    </row>
    <row r="911">
      <c r="A911" s="1"/>
      <c r="H911" s="482"/>
      <c r="I911" s="1"/>
      <c r="K911" s="1"/>
    </row>
    <row r="912">
      <c r="A912" s="1"/>
      <c r="H912" s="482"/>
      <c r="I912" s="1"/>
      <c r="K912" s="1"/>
    </row>
    <row r="913">
      <c r="A913" s="1"/>
      <c r="H913" s="482"/>
      <c r="I913" s="1"/>
      <c r="K913" s="1"/>
    </row>
    <row r="914">
      <c r="A914" s="1"/>
      <c r="H914" s="482"/>
      <c r="I914" s="1"/>
      <c r="K914" s="1"/>
    </row>
    <row r="915">
      <c r="A915" s="1"/>
      <c r="H915" s="482"/>
      <c r="I915" s="1"/>
      <c r="K915" s="1"/>
    </row>
    <row r="916">
      <c r="A916" s="1"/>
      <c r="H916" s="482"/>
      <c r="I916" s="1"/>
      <c r="K916" s="1"/>
    </row>
    <row r="917">
      <c r="A917" s="1"/>
      <c r="H917" s="482"/>
      <c r="I917" s="1"/>
      <c r="K917" s="1"/>
    </row>
    <row r="918">
      <c r="A918" s="1"/>
      <c r="H918" s="482"/>
      <c r="I918" s="1"/>
      <c r="K918" s="1"/>
    </row>
    <row r="919">
      <c r="A919" s="1"/>
      <c r="H919" s="482"/>
      <c r="I919" s="1"/>
      <c r="K919" s="1"/>
    </row>
    <row r="920">
      <c r="A920" s="1"/>
      <c r="H920" s="482"/>
      <c r="I920" s="1"/>
      <c r="K920" s="1"/>
    </row>
    <row r="921">
      <c r="A921" s="1"/>
      <c r="H921" s="482"/>
      <c r="I921" s="1"/>
      <c r="K921" s="1"/>
    </row>
    <row r="922">
      <c r="A922" s="1"/>
      <c r="H922" s="482"/>
      <c r="I922" s="1"/>
      <c r="K922" s="1"/>
    </row>
    <row r="923">
      <c r="A923" s="1"/>
      <c r="H923" s="482"/>
      <c r="I923" s="1"/>
      <c r="K923" s="1"/>
    </row>
    <row r="924">
      <c r="A924" s="1"/>
      <c r="H924" s="482"/>
      <c r="I924" s="1"/>
      <c r="K924" s="1"/>
    </row>
    <row r="925">
      <c r="A925" s="1"/>
      <c r="H925" s="482"/>
      <c r="I925" s="1"/>
      <c r="K925" s="1"/>
    </row>
    <row r="926">
      <c r="A926" s="1"/>
      <c r="H926" s="482"/>
      <c r="I926" s="1"/>
      <c r="K926" s="1"/>
    </row>
    <row r="927">
      <c r="A927" s="1"/>
      <c r="H927" s="482"/>
      <c r="I927" s="1"/>
      <c r="K927" s="1"/>
    </row>
    <row r="928">
      <c r="A928" s="1"/>
      <c r="H928" s="482"/>
      <c r="I928" s="1"/>
      <c r="K928" s="1"/>
    </row>
    <row r="929">
      <c r="A929" s="1"/>
      <c r="H929" s="482"/>
      <c r="I929" s="1"/>
      <c r="K929" s="1"/>
    </row>
    <row r="930">
      <c r="A930" s="1"/>
      <c r="H930" s="482"/>
      <c r="I930" s="1"/>
      <c r="K930" s="1"/>
    </row>
    <row r="931">
      <c r="A931" s="1"/>
      <c r="H931" s="482"/>
      <c r="I931" s="1"/>
      <c r="K931" s="1"/>
    </row>
    <row r="932">
      <c r="A932" s="1"/>
      <c r="H932" s="482"/>
      <c r="I932" s="1"/>
      <c r="K932" s="1"/>
    </row>
    <row r="933">
      <c r="A933" s="1"/>
      <c r="H933" s="482"/>
      <c r="I933" s="1"/>
      <c r="K933" s="1"/>
    </row>
    <row r="934">
      <c r="A934" s="1"/>
      <c r="H934" s="482"/>
      <c r="I934" s="1"/>
      <c r="K934" s="1"/>
    </row>
    <row r="935">
      <c r="A935" s="1"/>
      <c r="H935" s="482"/>
      <c r="I935" s="1"/>
      <c r="K935" s="1"/>
    </row>
    <row r="936">
      <c r="A936" s="1"/>
      <c r="H936" s="482"/>
      <c r="I936" s="1"/>
      <c r="K936" s="1"/>
    </row>
    <row r="937">
      <c r="A937" s="1"/>
      <c r="H937" s="482"/>
      <c r="I937" s="1"/>
      <c r="K937" s="1"/>
    </row>
    <row r="938">
      <c r="A938" s="1"/>
      <c r="H938" s="482"/>
      <c r="I938" s="1"/>
      <c r="K938" s="1"/>
    </row>
    <row r="939">
      <c r="A939" s="1"/>
      <c r="H939" s="482"/>
      <c r="I939" s="1"/>
      <c r="K939" s="1"/>
    </row>
    <row r="940">
      <c r="A940" s="1"/>
      <c r="H940" s="482"/>
      <c r="I940" s="1"/>
      <c r="K940" s="1"/>
    </row>
    <row r="941">
      <c r="A941" s="1"/>
      <c r="H941" s="482"/>
      <c r="I941" s="1"/>
      <c r="K941" s="1"/>
    </row>
    <row r="942">
      <c r="A942" s="1"/>
      <c r="H942" s="482"/>
      <c r="I942" s="1"/>
      <c r="K942" s="1"/>
    </row>
    <row r="943">
      <c r="A943" s="1"/>
      <c r="H943" s="482"/>
      <c r="I943" s="1"/>
      <c r="K943" s="1"/>
    </row>
    <row r="944">
      <c r="A944" s="1"/>
      <c r="H944" s="482"/>
      <c r="I944" s="1"/>
      <c r="K944" s="1"/>
    </row>
    <row r="945">
      <c r="A945" s="1"/>
      <c r="H945" s="482"/>
      <c r="I945" s="1"/>
      <c r="K945" s="1"/>
    </row>
    <row r="946">
      <c r="A946" s="1"/>
      <c r="H946" s="482"/>
      <c r="I946" s="1"/>
      <c r="K946" s="1"/>
    </row>
    <row r="947">
      <c r="A947" s="1"/>
      <c r="H947" s="482"/>
      <c r="I947" s="1"/>
      <c r="K947" s="1"/>
    </row>
    <row r="948">
      <c r="A948" s="1"/>
      <c r="H948" s="482"/>
      <c r="I948" s="1"/>
      <c r="K948" s="1"/>
    </row>
    <row r="949">
      <c r="A949" s="1"/>
      <c r="H949" s="482"/>
      <c r="I949" s="1"/>
      <c r="K949" s="1"/>
    </row>
    <row r="950">
      <c r="A950" s="1"/>
      <c r="H950" s="482"/>
      <c r="I950" s="1"/>
      <c r="K950" s="1"/>
    </row>
    <row r="951">
      <c r="A951" s="1"/>
      <c r="H951" s="482"/>
      <c r="I951" s="1"/>
      <c r="K951" s="1"/>
    </row>
    <row r="952">
      <c r="A952" s="1"/>
      <c r="H952" s="482"/>
      <c r="I952" s="1"/>
      <c r="K952" s="1"/>
    </row>
    <row r="953">
      <c r="A953" s="1"/>
      <c r="H953" s="482"/>
      <c r="I953" s="1"/>
      <c r="K953" s="1"/>
    </row>
    <row r="954">
      <c r="A954" s="1"/>
      <c r="H954" s="482"/>
      <c r="I954" s="1"/>
      <c r="K954" s="1"/>
    </row>
    <row r="955">
      <c r="A955" s="1"/>
      <c r="H955" s="482"/>
      <c r="I955" s="1"/>
      <c r="K955" s="1"/>
    </row>
    <row r="956">
      <c r="A956" s="1"/>
      <c r="H956" s="482"/>
      <c r="I956" s="1"/>
      <c r="K956" s="1"/>
    </row>
    <row r="957">
      <c r="A957" s="1"/>
      <c r="H957" s="482"/>
      <c r="I957" s="1"/>
      <c r="K957" s="1"/>
    </row>
    <row r="958">
      <c r="A958" s="1"/>
      <c r="H958" s="482"/>
      <c r="I958" s="1"/>
      <c r="K958" s="1"/>
    </row>
    <row r="959">
      <c r="A959" s="1"/>
      <c r="H959" s="482"/>
      <c r="I959" s="1"/>
      <c r="K959" s="1"/>
    </row>
    <row r="960">
      <c r="A960" s="1"/>
      <c r="H960" s="482"/>
      <c r="I960" s="1"/>
      <c r="K960" s="1"/>
    </row>
    <row r="961">
      <c r="A961" s="1"/>
      <c r="H961" s="482"/>
      <c r="I961" s="1"/>
      <c r="K961" s="1"/>
    </row>
    <row r="962">
      <c r="A962" s="1"/>
      <c r="H962" s="482"/>
      <c r="I962" s="1"/>
      <c r="K962" s="1"/>
    </row>
    <row r="963">
      <c r="A963" s="1"/>
      <c r="H963" s="482"/>
      <c r="I963" s="1"/>
      <c r="K963" s="1"/>
    </row>
    <row r="964">
      <c r="A964" s="1"/>
      <c r="H964" s="482"/>
      <c r="I964" s="1"/>
      <c r="K964" s="1"/>
    </row>
    <row r="965">
      <c r="A965" s="1"/>
      <c r="H965" s="482"/>
      <c r="I965" s="1"/>
      <c r="K965" s="1"/>
    </row>
    <row r="966">
      <c r="A966" s="1"/>
      <c r="H966" s="482"/>
      <c r="I966" s="1"/>
      <c r="K966" s="1"/>
    </row>
    <row r="967">
      <c r="A967" s="1"/>
      <c r="H967" s="482"/>
      <c r="I967" s="1"/>
      <c r="K967" s="1"/>
    </row>
    <row r="968">
      <c r="A968" s="1"/>
      <c r="H968" s="482"/>
      <c r="I968" s="1"/>
      <c r="K968" s="1"/>
    </row>
    <row r="969">
      <c r="A969" s="1"/>
      <c r="H969" s="482"/>
      <c r="I969" s="1"/>
      <c r="K969" s="1"/>
    </row>
    <row r="970">
      <c r="A970" s="1"/>
      <c r="H970" s="482"/>
      <c r="I970" s="1"/>
      <c r="K970" s="1"/>
    </row>
    <row r="971">
      <c r="A971" s="1"/>
      <c r="H971" s="482"/>
      <c r="I971" s="1"/>
      <c r="K971" s="1"/>
    </row>
    <row r="972">
      <c r="A972" s="1"/>
      <c r="H972" s="482"/>
      <c r="I972" s="1"/>
      <c r="K972" s="1"/>
    </row>
    <row r="973">
      <c r="A973" s="1"/>
      <c r="H973" s="482"/>
      <c r="I973" s="1"/>
      <c r="K973" s="1"/>
    </row>
    <row r="974">
      <c r="A974" s="1"/>
      <c r="H974" s="482"/>
      <c r="I974" s="1"/>
      <c r="K974" s="1"/>
    </row>
    <row r="975">
      <c r="A975" s="1"/>
      <c r="H975" s="482"/>
      <c r="I975" s="1"/>
      <c r="K975" s="1"/>
    </row>
    <row r="976">
      <c r="A976" s="1"/>
      <c r="H976" s="482"/>
      <c r="I976" s="1"/>
      <c r="K976" s="1"/>
    </row>
    <row r="977">
      <c r="A977" s="1"/>
      <c r="H977" s="482"/>
      <c r="I977" s="1"/>
      <c r="K977" s="1"/>
    </row>
    <row r="978">
      <c r="A978" s="1"/>
      <c r="H978" s="482"/>
      <c r="I978" s="1"/>
      <c r="K978" s="1"/>
    </row>
    <row r="979">
      <c r="A979" s="1"/>
      <c r="H979" s="482"/>
      <c r="I979" s="1"/>
      <c r="K979" s="1"/>
    </row>
    <row r="980">
      <c r="A980" s="1"/>
      <c r="H980" s="482"/>
      <c r="I980" s="1"/>
      <c r="K980" s="1"/>
    </row>
    <row r="981">
      <c r="A981" s="1"/>
      <c r="H981" s="482"/>
      <c r="I981" s="1"/>
      <c r="K981" s="1"/>
    </row>
    <row r="982">
      <c r="A982" s="1"/>
      <c r="H982" s="482"/>
      <c r="I982" s="1"/>
      <c r="K982" s="1"/>
    </row>
    <row r="983">
      <c r="A983" s="1"/>
      <c r="H983" s="482"/>
      <c r="I983" s="1"/>
      <c r="K983" s="1"/>
    </row>
    <row r="984">
      <c r="A984" s="1"/>
      <c r="H984" s="482"/>
      <c r="I984" s="1"/>
      <c r="K984" s="1"/>
    </row>
    <row r="985">
      <c r="A985" s="1"/>
      <c r="H985" s="482"/>
      <c r="I985" s="1"/>
      <c r="K985" s="1"/>
    </row>
    <row r="986">
      <c r="A986" s="1"/>
      <c r="H986" s="482"/>
      <c r="I986" s="1"/>
      <c r="K986" s="1"/>
    </row>
    <row r="987">
      <c r="A987" s="1"/>
      <c r="H987" s="482"/>
      <c r="I987" s="1"/>
      <c r="K987" s="1"/>
    </row>
    <row r="988">
      <c r="A988" s="1"/>
      <c r="H988" s="482"/>
      <c r="I988" s="1"/>
      <c r="K988" s="1"/>
    </row>
    <row r="989">
      <c r="A989" s="1"/>
      <c r="H989" s="482"/>
      <c r="I989" s="1"/>
      <c r="K989" s="1"/>
    </row>
    <row r="990">
      <c r="A990" s="1"/>
      <c r="H990" s="482"/>
      <c r="I990" s="1"/>
      <c r="K990" s="1"/>
    </row>
    <row r="991">
      <c r="A991" s="1"/>
      <c r="H991" s="482"/>
      <c r="I991" s="1"/>
      <c r="K991" s="1"/>
    </row>
    <row r="992">
      <c r="A992" s="1"/>
      <c r="H992" s="482"/>
      <c r="I992" s="1"/>
      <c r="K992" s="1"/>
    </row>
    <row r="993">
      <c r="A993" s="1"/>
      <c r="H993" s="482"/>
      <c r="I993" s="1"/>
      <c r="K993" s="1"/>
    </row>
    <row r="994">
      <c r="A994" s="1"/>
      <c r="H994" s="482"/>
      <c r="I994" s="1"/>
      <c r="K994" s="1"/>
    </row>
    <row r="995">
      <c r="A995" s="1"/>
      <c r="H995" s="482"/>
      <c r="I995" s="1"/>
      <c r="K995" s="1"/>
    </row>
  </sheetData>
  <autoFilter ref="$A$3:$K$57">
    <sortState ref="A3:K57">
      <sortCondition ref="E3:E57"/>
    </sortState>
  </autoFilter>
  <hyperlinks>
    <hyperlink r:id="rId1" ref="C61"/>
    <hyperlink r:id="rId2" ref="E61"/>
    <hyperlink r:id="rId3" ref="C62"/>
    <hyperlink r:id="rId4" ref="E62"/>
    <hyperlink r:id="rId5" ref="C63"/>
    <hyperlink r:id="rId6" ref="E63"/>
    <hyperlink r:id="rId7" ref="C66"/>
    <hyperlink r:id="rId8" ref="E66"/>
    <hyperlink r:id="rId9" ref="C67"/>
    <hyperlink r:id="rId10" ref="E67"/>
    <hyperlink r:id="rId11" ref="C68"/>
    <hyperlink r:id="rId12" ref="E68"/>
    <hyperlink r:id="rId13" ref="C70"/>
    <hyperlink r:id="rId14" ref="E70"/>
    <hyperlink r:id="rId15" ref="C71"/>
    <hyperlink r:id="rId16" ref="E71"/>
    <hyperlink r:id="rId17" ref="C72"/>
    <hyperlink r:id="rId18" ref="E72"/>
    <hyperlink r:id="rId19" ref="C73"/>
    <hyperlink r:id="rId20" ref="E73"/>
    <hyperlink r:id="rId21" ref="C74"/>
    <hyperlink r:id="rId22" ref="E74"/>
    <hyperlink r:id="rId23" ref="C75"/>
    <hyperlink r:id="rId24" ref="E75"/>
    <hyperlink r:id="rId25" ref="C78"/>
    <hyperlink r:id="rId26" ref="D79"/>
    <hyperlink r:id="rId27" ref="E79"/>
    <hyperlink r:id="rId28" ref="D80"/>
    <hyperlink r:id="rId29" ref="E80"/>
    <hyperlink r:id="rId30" ref="D82"/>
    <hyperlink r:id="rId31" ref="E82"/>
    <hyperlink r:id="rId32" ref="D83"/>
    <hyperlink r:id="rId33" ref="E83"/>
    <hyperlink r:id="rId34" ref="D84"/>
    <hyperlink r:id="rId35" ref="E84"/>
    <hyperlink r:id="rId36" ref="E85"/>
    <hyperlink r:id="rId37" ref="E86"/>
    <hyperlink r:id="rId38" ref="D87"/>
    <hyperlink r:id="rId39" ref="E87"/>
    <hyperlink r:id="rId40" ref="D88"/>
    <hyperlink r:id="rId41" ref="E88"/>
    <hyperlink r:id="rId42" ref="E89"/>
    <hyperlink r:id="rId43" ref="E90"/>
  </hyperlinks>
  <printOptions horizontalCentered="1"/>
  <pageMargins bottom="0.75" footer="0.0" header="0.0" left="0.7" right="0.7" top="0.75"/>
  <pageSetup orientation="portrait" pageOrder="overThenDown"/>
  <drawing r:id="rId4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6.0"/>
    <col customWidth="1" min="2" max="2" width="48.57"/>
    <col customWidth="1" hidden="1" min="3" max="3" width="18.29"/>
    <col customWidth="1" min="4" max="4" width="15.86"/>
    <col customWidth="1" min="5" max="5" width="24.43"/>
    <col customWidth="1" hidden="1" min="6" max="6" width="24.71"/>
    <col customWidth="1" min="7" max="7" width="23.57"/>
    <col customWidth="1" min="8" max="8" width="20.43"/>
    <col customWidth="1" min="9" max="9" width="24.71"/>
    <col customWidth="1" min="10" max="11" width="21.43"/>
  </cols>
  <sheetData>
    <row r="1">
      <c r="A1" s="2"/>
      <c r="B1" s="6"/>
      <c r="C1" s="6"/>
      <c r="D1" s="6"/>
      <c r="E1" s="6"/>
      <c r="F1" s="6"/>
      <c r="G1" s="10"/>
      <c r="H1" s="6"/>
      <c r="I1" s="6"/>
      <c r="J1" s="6"/>
      <c r="K1" s="6"/>
    </row>
    <row r="2" ht="51.75" customHeight="1">
      <c r="A2" s="23" t="s">
        <v>21</v>
      </c>
    </row>
    <row r="3">
      <c r="A3" s="1"/>
      <c r="C3" s="1"/>
      <c r="D3" s="1"/>
      <c r="E3" s="31"/>
      <c r="F3" s="32"/>
      <c r="G3" s="31"/>
      <c r="H3" s="34"/>
      <c r="I3" s="34"/>
      <c r="J3" s="1"/>
      <c r="K3" s="1"/>
    </row>
    <row r="4" ht="24.75" customHeight="1">
      <c r="A4" s="614" t="s">
        <v>8</v>
      </c>
      <c r="B4" s="614" t="s">
        <v>13</v>
      </c>
      <c r="C4" s="615" t="s">
        <v>4</v>
      </c>
      <c r="D4" s="614" t="s">
        <v>5</v>
      </c>
      <c r="E4" s="615" t="s">
        <v>15</v>
      </c>
      <c r="F4" s="615" t="s">
        <v>34</v>
      </c>
      <c r="G4" s="615" t="s">
        <v>846</v>
      </c>
      <c r="H4" s="615" t="s">
        <v>10</v>
      </c>
      <c r="I4" s="615" t="s">
        <v>11</v>
      </c>
      <c r="J4" s="615" t="s">
        <v>12</v>
      </c>
      <c r="K4" s="615" t="s">
        <v>1419</v>
      </c>
    </row>
    <row r="5" ht="16.5" customHeight="1">
      <c r="A5" s="372">
        <v>1.0</v>
      </c>
      <c r="B5" s="616" t="s">
        <v>53</v>
      </c>
      <c r="C5" s="372" t="s">
        <v>23</v>
      </c>
      <c r="D5" s="372">
        <v>2024.0</v>
      </c>
      <c r="E5" s="372">
        <v>9.6158239166E11</v>
      </c>
      <c r="F5" s="617" t="s">
        <v>299</v>
      </c>
      <c r="G5" s="617"/>
      <c r="H5" s="372" t="s">
        <v>300</v>
      </c>
      <c r="I5" s="372"/>
      <c r="J5" s="618" t="s">
        <v>166</v>
      </c>
      <c r="K5" s="618" t="s">
        <v>1422</v>
      </c>
    </row>
    <row r="6">
      <c r="A6" s="78">
        <v>2.0</v>
      </c>
      <c r="B6" s="218" t="s">
        <v>221</v>
      </c>
      <c r="C6" s="78" t="s">
        <v>23</v>
      </c>
      <c r="D6" s="619">
        <v>2022.0</v>
      </c>
      <c r="E6" s="78" t="s">
        <v>222</v>
      </c>
      <c r="F6" s="620" t="s">
        <v>650</v>
      </c>
      <c r="G6" s="620"/>
      <c r="H6" s="372" t="s">
        <v>652</v>
      </c>
      <c r="I6" s="369" t="s">
        <v>670</v>
      </c>
      <c r="J6" s="86" t="s">
        <v>166</v>
      </c>
      <c r="K6" s="86" t="s">
        <v>1422</v>
      </c>
    </row>
    <row r="7">
      <c r="A7" s="372">
        <v>3.0</v>
      </c>
      <c r="B7" s="218" t="s">
        <v>117</v>
      </c>
      <c r="C7" s="86" t="s">
        <v>118</v>
      </c>
      <c r="D7" s="86">
        <v>2023.0</v>
      </c>
      <c r="E7" s="86" t="s">
        <v>1427</v>
      </c>
      <c r="F7" s="86" t="s">
        <v>72</v>
      </c>
      <c r="G7" s="86"/>
      <c r="H7" s="369" t="s">
        <v>1428</v>
      </c>
      <c r="I7" s="369" t="s">
        <v>1429</v>
      </c>
      <c r="J7" s="621" t="s">
        <v>166</v>
      </c>
      <c r="K7" s="86" t="s">
        <v>1422</v>
      </c>
    </row>
    <row r="8">
      <c r="A8" s="78">
        <v>4.0</v>
      </c>
      <c r="B8" s="622" t="s">
        <v>850</v>
      </c>
      <c r="C8" s="623"/>
      <c r="D8" s="623">
        <v>2024.0</v>
      </c>
      <c r="E8" s="417" t="s">
        <v>995</v>
      </c>
      <c r="F8" s="623"/>
      <c r="G8" s="417"/>
      <c r="H8" s="623" t="s">
        <v>1432</v>
      </c>
      <c r="I8" s="623"/>
      <c r="J8" s="508" t="s">
        <v>166</v>
      </c>
      <c r="K8" s="86" t="s">
        <v>1422</v>
      </c>
    </row>
    <row r="9" ht="13.5" customHeight="1">
      <c r="A9" s="372">
        <v>5.0</v>
      </c>
      <c r="B9" s="624" t="s">
        <v>868</v>
      </c>
      <c r="C9" s="417"/>
      <c r="D9" s="417">
        <v>2022.0</v>
      </c>
      <c r="E9" s="421" t="s">
        <v>1054</v>
      </c>
      <c r="F9" s="625"/>
      <c r="G9" s="417"/>
      <c r="H9" s="417"/>
      <c r="I9" s="417"/>
      <c r="J9" s="626" t="s">
        <v>166</v>
      </c>
      <c r="K9" s="86" t="s">
        <v>1422</v>
      </c>
    </row>
    <row r="10" ht="13.5" customHeight="1">
      <c r="A10" s="78">
        <v>6.0</v>
      </c>
      <c r="B10" s="627" t="s">
        <v>868</v>
      </c>
      <c r="C10" s="417"/>
      <c r="D10" s="628">
        <v>2022.0</v>
      </c>
      <c r="E10" s="421" t="s">
        <v>1057</v>
      </c>
      <c r="F10" s="625"/>
      <c r="G10" s="417"/>
      <c r="H10" s="417"/>
      <c r="I10" s="417"/>
      <c r="J10" s="508" t="s">
        <v>166</v>
      </c>
      <c r="K10" s="86" t="s">
        <v>1422</v>
      </c>
    </row>
    <row r="11" ht="16.5" customHeight="1">
      <c r="A11" s="372">
        <v>7.0</v>
      </c>
      <c r="B11" s="622" t="s">
        <v>969</v>
      </c>
      <c r="C11" s="623"/>
      <c r="D11" s="623">
        <v>2022.0</v>
      </c>
      <c r="E11" s="417" t="s">
        <v>970</v>
      </c>
      <c r="F11" s="623"/>
      <c r="G11" s="417" t="s">
        <v>1437</v>
      </c>
      <c r="H11" s="623" t="s">
        <v>1438</v>
      </c>
      <c r="I11" s="623"/>
      <c r="J11" s="508" t="s">
        <v>202</v>
      </c>
      <c r="K11" s="508" t="s">
        <v>1439</v>
      </c>
    </row>
    <row r="12" ht="18.0" hidden="1" customHeight="1">
      <c r="A12" s="78">
        <v>8.0</v>
      </c>
      <c r="B12" s="629" t="s">
        <v>1113</v>
      </c>
      <c r="C12" s="488"/>
      <c r="D12" s="488">
        <v>2016.0</v>
      </c>
      <c r="E12" s="342"/>
      <c r="F12" s="630"/>
      <c r="G12" s="342"/>
      <c r="H12" s="488" t="s">
        <v>1441</v>
      </c>
      <c r="I12" s="488"/>
      <c r="J12" s="631" t="s">
        <v>202</v>
      </c>
      <c r="K12" s="626"/>
    </row>
    <row r="13" hidden="1">
      <c r="A13" s="78">
        <v>9.0</v>
      </c>
      <c r="B13" s="629" t="s">
        <v>1116</v>
      </c>
      <c r="C13" s="488"/>
      <c r="D13" s="488">
        <v>2018.0</v>
      </c>
      <c r="E13" s="342" t="s">
        <v>1118</v>
      </c>
      <c r="F13" s="342"/>
      <c r="G13" s="342"/>
      <c r="H13" s="488" t="s">
        <v>1442</v>
      </c>
      <c r="I13" s="488"/>
      <c r="J13" s="631" t="s">
        <v>202</v>
      </c>
      <c r="K13" s="626"/>
    </row>
    <row r="14" hidden="1">
      <c r="A14" s="78">
        <v>10.0</v>
      </c>
      <c r="B14" s="629" t="s">
        <v>1120</v>
      </c>
      <c r="C14" s="488"/>
      <c r="D14" s="488">
        <v>2024.0</v>
      </c>
      <c r="E14" s="488" t="s">
        <v>1122</v>
      </c>
      <c r="F14" s="632"/>
      <c r="G14" s="488"/>
      <c r="H14" s="488" t="s">
        <v>1444</v>
      </c>
      <c r="I14" s="488"/>
      <c r="J14" s="631" t="s">
        <v>202</v>
      </c>
      <c r="K14" s="626"/>
    </row>
    <row r="15" ht="17.25" hidden="1" customHeight="1">
      <c r="A15" s="78">
        <v>11.0</v>
      </c>
      <c r="B15" s="629" t="s">
        <v>1120</v>
      </c>
      <c r="C15" s="488"/>
      <c r="D15" s="488">
        <v>2024.0</v>
      </c>
      <c r="E15" s="488" t="s">
        <v>1129</v>
      </c>
      <c r="F15" s="632"/>
      <c r="G15" s="488"/>
      <c r="H15" s="488" t="s">
        <v>1445</v>
      </c>
      <c r="I15" s="488"/>
      <c r="J15" s="634" t="s">
        <v>202</v>
      </c>
      <c r="K15" s="508"/>
    </row>
    <row r="16" ht="17.25" hidden="1" customHeight="1">
      <c r="A16" s="78">
        <v>12.0</v>
      </c>
      <c r="B16" s="629" t="s">
        <v>1120</v>
      </c>
      <c r="C16" s="488"/>
      <c r="D16" s="488">
        <v>2024.0</v>
      </c>
      <c r="E16" s="488" t="s">
        <v>1137</v>
      </c>
      <c r="F16" s="632"/>
      <c r="G16" s="488"/>
      <c r="H16" s="488" t="s">
        <v>1447</v>
      </c>
      <c r="I16" s="488"/>
      <c r="J16" s="631" t="s">
        <v>202</v>
      </c>
      <c r="K16" s="626"/>
    </row>
    <row r="17" ht="17.25" customHeight="1">
      <c r="A17" s="78">
        <v>8.0</v>
      </c>
      <c r="B17" s="635" t="s">
        <v>180</v>
      </c>
      <c r="C17" s="372" t="s">
        <v>181</v>
      </c>
      <c r="D17" s="372">
        <v>2024.0</v>
      </c>
      <c r="E17" s="386" t="s">
        <v>448</v>
      </c>
      <c r="F17" s="620" t="s">
        <v>903</v>
      </c>
      <c r="G17" s="372"/>
      <c r="H17" s="369" t="s">
        <v>188</v>
      </c>
      <c r="I17" s="386" t="s">
        <v>189</v>
      </c>
      <c r="J17" s="636" t="s">
        <v>190</v>
      </c>
      <c r="K17" s="637" t="s">
        <v>1422</v>
      </c>
    </row>
    <row r="18">
      <c r="A18" s="372">
        <v>9.0</v>
      </c>
      <c r="B18" s="616" t="s">
        <v>921</v>
      </c>
      <c r="C18" s="393"/>
      <c r="D18" s="393">
        <v>2025.0</v>
      </c>
      <c r="E18" s="393" t="s">
        <v>922</v>
      </c>
      <c r="F18" s="336"/>
      <c r="G18" s="336"/>
      <c r="H18" s="336" t="s">
        <v>1450</v>
      </c>
      <c r="I18" s="638" t="s">
        <v>1451</v>
      </c>
      <c r="J18" s="639" t="s">
        <v>190</v>
      </c>
      <c r="K18" s="639" t="s">
        <v>1422</v>
      </c>
    </row>
    <row r="19" ht="17.25" customHeight="1">
      <c r="A19" s="78">
        <v>10.0</v>
      </c>
      <c r="B19" s="616" t="s">
        <v>921</v>
      </c>
      <c r="C19" s="393"/>
      <c r="D19" s="393">
        <v>2025.0</v>
      </c>
      <c r="E19" s="393" t="s">
        <v>923</v>
      </c>
      <c r="F19" s="336"/>
      <c r="G19" s="336"/>
      <c r="H19" s="336" t="s">
        <v>1452</v>
      </c>
      <c r="I19" s="642" t="s">
        <v>1453</v>
      </c>
      <c r="J19" s="639" t="s">
        <v>190</v>
      </c>
      <c r="K19" s="639" t="s">
        <v>1422</v>
      </c>
    </row>
    <row r="20" ht="17.25" customHeight="1">
      <c r="A20" s="372">
        <v>11.0</v>
      </c>
      <c r="B20" s="616" t="s">
        <v>921</v>
      </c>
      <c r="C20" s="393"/>
      <c r="D20" s="393">
        <v>2025.0</v>
      </c>
      <c r="E20" s="393" t="s">
        <v>924</v>
      </c>
      <c r="F20" s="336"/>
      <c r="G20" s="336"/>
      <c r="H20" s="336" t="s">
        <v>1456</v>
      </c>
      <c r="I20" s="642" t="s">
        <v>1457</v>
      </c>
      <c r="J20" s="639" t="s">
        <v>190</v>
      </c>
      <c r="K20" s="639" t="s">
        <v>1422</v>
      </c>
    </row>
    <row r="21">
      <c r="A21" s="78">
        <v>12.0</v>
      </c>
      <c r="B21" s="616" t="s">
        <v>921</v>
      </c>
      <c r="C21" s="393"/>
      <c r="D21" s="393">
        <v>2025.0</v>
      </c>
      <c r="E21" s="393" t="s">
        <v>925</v>
      </c>
      <c r="F21" s="336"/>
      <c r="G21" s="336"/>
      <c r="H21" s="342" t="s">
        <v>1458</v>
      </c>
      <c r="I21" s="644" t="s">
        <v>1459</v>
      </c>
      <c r="J21" s="639" t="s">
        <v>190</v>
      </c>
      <c r="K21" s="639" t="s">
        <v>1422</v>
      </c>
    </row>
    <row r="22">
      <c r="A22" s="372">
        <v>13.0</v>
      </c>
      <c r="B22" s="616" t="s">
        <v>920</v>
      </c>
      <c r="C22" s="393"/>
      <c r="D22" s="393">
        <v>2025.0</v>
      </c>
      <c r="E22" s="393" t="s">
        <v>927</v>
      </c>
      <c r="F22" s="336"/>
      <c r="G22" s="336"/>
      <c r="H22" s="342" t="s">
        <v>1458</v>
      </c>
      <c r="I22" s="646" t="s">
        <v>1463</v>
      </c>
      <c r="J22" s="639" t="s">
        <v>190</v>
      </c>
      <c r="K22" s="639" t="s">
        <v>1422</v>
      </c>
    </row>
    <row r="23">
      <c r="A23" s="78">
        <v>14.0</v>
      </c>
      <c r="B23" s="616" t="s">
        <v>920</v>
      </c>
      <c r="C23" s="393"/>
      <c r="D23" s="393">
        <v>2025.0</v>
      </c>
      <c r="E23" s="393" t="s">
        <v>928</v>
      </c>
      <c r="F23" s="336"/>
      <c r="G23" s="336"/>
      <c r="H23" s="342" t="s">
        <v>1458</v>
      </c>
      <c r="I23" s="644" t="s">
        <v>1466</v>
      </c>
      <c r="J23" s="639" t="s">
        <v>190</v>
      </c>
      <c r="K23" s="639" t="s">
        <v>1422</v>
      </c>
    </row>
    <row r="24">
      <c r="A24" s="372">
        <v>15.0</v>
      </c>
      <c r="B24" s="648" t="s">
        <v>937</v>
      </c>
      <c r="C24" s="649"/>
      <c r="D24" s="651">
        <v>2025.0</v>
      </c>
      <c r="E24" s="404" t="s">
        <v>938</v>
      </c>
      <c r="F24" s="653"/>
      <c r="G24" s="655"/>
      <c r="H24" s="655" t="s">
        <v>1468</v>
      </c>
      <c r="I24" s="638" t="s">
        <v>1469</v>
      </c>
      <c r="J24" s="656" t="s">
        <v>190</v>
      </c>
      <c r="K24" s="639" t="s">
        <v>1422</v>
      </c>
    </row>
    <row r="25">
      <c r="A25" s="78">
        <v>16.0</v>
      </c>
      <c r="B25" s="648" t="s">
        <v>937</v>
      </c>
      <c r="C25" s="649"/>
      <c r="D25" s="658">
        <v>2025.0</v>
      </c>
      <c r="E25" s="404" t="s">
        <v>939</v>
      </c>
      <c r="F25" s="653"/>
      <c r="G25" s="655"/>
      <c r="H25" s="655" t="s">
        <v>1471</v>
      </c>
      <c r="I25" s="642" t="s">
        <v>1472</v>
      </c>
      <c r="J25" s="656" t="s">
        <v>190</v>
      </c>
      <c r="K25" s="639" t="s">
        <v>1422</v>
      </c>
    </row>
    <row r="26">
      <c r="A26" s="372">
        <v>17.0</v>
      </c>
      <c r="B26" s="648" t="s">
        <v>937</v>
      </c>
      <c r="C26" s="658"/>
      <c r="D26" s="658">
        <v>2025.0</v>
      </c>
      <c r="E26" s="404" t="s">
        <v>944</v>
      </c>
      <c r="F26" s="653"/>
      <c r="G26" s="655"/>
      <c r="H26" s="655" t="s">
        <v>1473</v>
      </c>
      <c r="I26" s="662" t="s">
        <v>1474</v>
      </c>
      <c r="J26" s="655" t="s">
        <v>190</v>
      </c>
      <c r="K26" s="639" t="s">
        <v>1422</v>
      </c>
    </row>
    <row r="27">
      <c r="A27" s="78">
        <v>18.0</v>
      </c>
      <c r="B27" s="653" t="s">
        <v>937</v>
      </c>
      <c r="C27" s="651"/>
      <c r="D27" s="651">
        <v>2025.0</v>
      </c>
      <c r="E27" s="404" t="s">
        <v>949</v>
      </c>
      <c r="F27" s="653"/>
      <c r="G27" s="655"/>
      <c r="H27" s="342" t="s">
        <v>1458</v>
      </c>
      <c r="I27" s="342" t="s">
        <v>1476</v>
      </c>
      <c r="J27" s="655" t="s">
        <v>190</v>
      </c>
      <c r="K27" s="639" t="s">
        <v>1422</v>
      </c>
    </row>
    <row r="28">
      <c r="A28" s="372">
        <v>19.0</v>
      </c>
      <c r="B28" s="218" t="s">
        <v>249</v>
      </c>
      <c r="C28" s="651"/>
      <c r="D28" s="651">
        <v>2025.0</v>
      </c>
      <c r="E28" s="404" t="s">
        <v>954</v>
      </c>
      <c r="F28" s="653"/>
      <c r="G28" s="655"/>
      <c r="H28" s="342" t="s">
        <v>1458</v>
      </c>
      <c r="I28" s="638" t="s">
        <v>1479</v>
      </c>
      <c r="J28" s="655" t="s">
        <v>190</v>
      </c>
      <c r="K28" s="663" t="s">
        <v>1422</v>
      </c>
    </row>
    <row r="29">
      <c r="A29" s="78">
        <v>20.0</v>
      </c>
      <c r="B29" s="218" t="s">
        <v>249</v>
      </c>
      <c r="C29" s="651"/>
      <c r="D29" s="651">
        <v>2025.0</v>
      </c>
      <c r="E29" s="638" t="s">
        <v>960</v>
      </c>
      <c r="F29" s="653"/>
      <c r="G29" s="655"/>
      <c r="H29" s="342" t="s">
        <v>1458</v>
      </c>
      <c r="I29" s="638" t="s">
        <v>1484</v>
      </c>
      <c r="J29" s="656" t="s">
        <v>190</v>
      </c>
      <c r="K29" s="663" t="s">
        <v>1422</v>
      </c>
    </row>
    <row r="30">
      <c r="A30" s="372">
        <v>21.0</v>
      </c>
      <c r="B30" s="624" t="s">
        <v>868</v>
      </c>
      <c r="C30" s="417"/>
      <c r="D30" s="417">
        <v>2025.0</v>
      </c>
      <c r="E30" s="664" t="s">
        <v>1044</v>
      </c>
      <c r="F30" s="417"/>
      <c r="G30" s="417" t="s">
        <v>1488</v>
      </c>
      <c r="H30" s="417"/>
      <c r="I30" s="417"/>
      <c r="J30" s="508" t="s">
        <v>190</v>
      </c>
      <c r="K30" s="663" t="s">
        <v>1422</v>
      </c>
    </row>
    <row r="31">
      <c r="A31" s="78">
        <v>22.0</v>
      </c>
      <c r="B31" s="624" t="s">
        <v>868</v>
      </c>
      <c r="C31" s="417"/>
      <c r="D31" s="417">
        <v>2025.0</v>
      </c>
      <c r="E31" s="664" t="s">
        <v>1046</v>
      </c>
      <c r="F31" s="417"/>
      <c r="G31" s="417" t="s">
        <v>1494</v>
      </c>
      <c r="H31" s="417"/>
      <c r="I31" s="417"/>
      <c r="J31" s="508" t="s">
        <v>190</v>
      </c>
      <c r="K31" s="508" t="s">
        <v>1495</v>
      </c>
    </row>
    <row r="32">
      <c r="A32" s="372">
        <v>23.0</v>
      </c>
      <c r="B32" s="624" t="s">
        <v>868</v>
      </c>
      <c r="C32" s="417"/>
      <c r="D32" s="417">
        <v>2025.0</v>
      </c>
      <c r="E32" s="666" t="s">
        <v>1049</v>
      </c>
      <c r="F32" s="417"/>
      <c r="G32" s="417" t="s">
        <v>1498</v>
      </c>
      <c r="H32" s="417"/>
      <c r="I32" s="417"/>
      <c r="J32" s="626" t="s">
        <v>190</v>
      </c>
      <c r="K32" s="508" t="s">
        <v>1495</v>
      </c>
    </row>
    <row r="33">
      <c r="A33" s="78">
        <v>24.0</v>
      </c>
      <c r="B33" s="667" t="s">
        <v>868</v>
      </c>
      <c r="C33" s="668"/>
      <c r="D33" s="668">
        <v>2025.0</v>
      </c>
      <c r="E33" s="666" t="s">
        <v>1052</v>
      </c>
      <c r="F33" s="417"/>
      <c r="G33" s="417"/>
      <c r="H33" s="417"/>
      <c r="I33" s="654"/>
      <c r="J33" s="508" t="s">
        <v>190</v>
      </c>
      <c r="K33" s="508" t="s">
        <v>1422</v>
      </c>
    </row>
    <row r="34">
      <c r="A34" s="372">
        <v>25.0</v>
      </c>
      <c r="B34" s="622" t="s">
        <v>887</v>
      </c>
      <c r="C34" s="623"/>
      <c r="D34" s="623">
        <v>2022.0</v>
      </c>
      <c r="E34" s="417" t="s">
        <v>978</v>
      </c>
      <c r="F34" s="417"/>
      <c r="G34" s="417" t="s">
        <v>1486</v>
      </c>
      <c r="H34" s="417" t="s">
        <v>1507</v>
      </c>
      <c r="I34" s="417"/>
      <c r="J34" s="508" t="s">
        <v>1487</v>
      </c>
      <c r="K34" s="626" t="s">
        <v>1495</v>
      </c>
    </row>
    <row r="35">
      <c r="A35" s="78">
        <v>26.0</v>
      </c>
      <c r="B35" s="622" t="s">
        <v>850</v>
      </c>
      <c r="C35" s="623"/>
      <c r="D35" s="623">
        <v>2018.0</v>
      </c>
      <c r="E35" s="417" t="s">
        <v>982</v>
      </c>
      <c r="F35" s="623"/>
      <c r="G35" s="623" t="s">
        <v>1496</v>
      </c>
      <c r="H35" s="623" t="s">
        <v>1509</v>
      </c>
      <c r="I35" s="623"/>
      <c r="J35" s="626" t="s">
        <v>1487</v>
      </c>
      <c r="K35" s="626" t="s">
        <v>1510</v>
      </c>
    </row>
    <row r="36">
      <c r="A36" s="372">
        <v>27.0</v>
      </c>
      <c r="B36" s="622" t="s">
        <v>1007</v>
      </c>
      <c r="C36" s="623"/>
      <c r="D36" s="623">
        <v>2022.0</v>
      </c>
      <c r="E36" s="417" t="s">
        <v>1008</v>
      </c>
      <c r="F36" s="623"/>
      <c r="G36" s="417" t="s">
        <v>1511</v>
      </c>
      <c r="H36" s="417" t="s">
        <v>1512</v>
      </c>
      <c r="I36" s="417"/>
      <c r="J36" s="626" t="s">
        <v>1487</v>
      </c>
      <c r="K36" s="626" t="s">
        <v>1422</v>
      </c>
    </row>
    <row r="37">
      <c r="A37" s="78">
        <v>28.0</v>
      </c>
      <c r="B37" s="624" t="s">
        <v>1009</v>
      </c>
      <c r="C37" s="623"/>
      <c r="D37" s="623">
        <v>2006.0</v>
      </c>
      <c r="E37" s="417" t="s">
        <v>1010</v>
      </c>
      <c r="F37" s="623"/>
      <c r="G37" s="417" t="s">
        <v>1511</v>
      </c>
      <c r="H37" s="417" t="s">
        <v>1513</v>
      </c>
      <c r="I37" s="417"/>
      <c r="J37" s="626" t="s">
        <v>1487</v>
      </c>
      <c r="K37" s="626" t="s">
        <v>1422</v>
      </c>
    </row>
    <row r="38">
      <c r="A38" s="372">
        <v>29.0</v>
      </c>
      <c r="B38" s="622" t="s">
        <v>850</v>
      </c>
      <c r="C38" s="417"/>
      <c r="D38" s="417">
        <v>2024.0</v>
      </c>
      <c r="E38" s="669" t="s">
        <v>1018</v>
      </c>
      <c r="F38" s="510"/>
      <c r="G38" s="417" t="s">
        <v>1518</v>
      </c>
      <c r="H38" s="417" t="s">
        <v>1519</v>
      </c>
      <c r="I38" s="417"/>
      <c r="J38" s="626" t="s">
        <v>1487</v>
      </c>
      <c r="K38" s="626" t="s">
        <v>1422</v>
      </c>
    </row>
    <row r="39">
      <c r="A39" s="78">
        <v>30.0</v>
      </c>
      <c r="B39" s="622" t="s">
        <v>887</v>
      </c>
      <c r="C39" s="623"/>
      <c r="D39" s="623">
        <v>2022.0</v>
      </c>
      <c r="E39" s="417" t="s">
        <v>976</v>
      </c>
      <c r="F39" s="623"/>
      <c r="G39" s="417" t="s">
        <v>1520</v>
      </c>
      <c r="H39" s="417" t="s">
        <v>1521</v>
      </c>
      <c r="I39" s="417"/>
      <c r="J39" s="626" t="s">
        <v>1480</v>
      </c>
      <c r="K39" s="626" t="s">
        <v>1510</v>
      </c>
    </row>
    <row r="40">
      <c r="A40" s="372">
        <v>31.0</v>
      </c>
      <c r="B40" s="622" t="s">
        <v>887</v>
      </c>
      <c r="C40" s="623"/>
      <c r="D40" s="623">
        <v>2022.0</v>
      </c>
      <c r="E40" s="417" t="s">
        <v>977</v>
      </c>
      <c r="F40" s="623"/>
      <c r="G40" s="417" t="s">
        <v>1481</v>
      </c>
      <c r="H40" s="417" t="s">
        <v>1524</v>
      </c>
      <c r="I40" s="417"/>
      <c r="J40" s="626" t="s">
        <v>1480</v>
      </c>
      <c r="K40" s="626" t="s">
        <v>1495</v>
      </c>
    </row>
    <row r="41">
      <c r="A41" s="78">
        <v>32.0</v>
      </c>
      <c r="B41" s="237" t="s">
        <v>739</v>
      </c>
      <c r="C41" s="386"/>
      <c r="D41" s="386">
        <v>2016.0</v>
      </c>
      <c r="E41" s="341" t="s">
        <v>1103</v>
      </c>
      <c r="F41" s="78"/>
      <c r="G41" s="78"/>
      <c r="H41" s="78" t="s">
        <v>1409</v>
      </c>
      <c r="I41" s="673"/>
      <c r="J41" s="621" t="s">
        <v>1539</v>
      </c>
      <c r="K41" s="621" t="s">
        <v>1422</v>
      </c>
    </row>
    <row r="42">
      <c r="A42" s="372">
        <v>33.0</v>
      </c>
      <c r="B42" s="206" t="s">
        <v>287</v>
      </c>
      <c r="C42" s="78" t="s">
        <v>118</v>
      </c>
      <c r="D42" s="78">
        <v>2022.0</v>
      </c>
      <c r="E42" s="78" t="s">
        <v>288</v>
      </c>
      <c r="F42" s="617" t="s">
        <v>72</v>
      </c>
      <c r="G42" s="617"/>
      <c r="H42" s="78" t="s">
        <v>296</v>
      </c>
      <c r="I42" s="675" t="s">
        <v>1544</v>
      </c>
      <c r="J42" s="621" t="s">
        <v>51</v>
      </c>
      <c r="K42" s="621" t="s">
        <v>1422</v>
      </c>
    </row>
    <row r="43">
      <c r="A43" s="78">
        <v>34.0</v>
      </c>
      <c r="B43" s="676" t="s">
        <v>332</v>
      </c>
      <c r="C43" s="372" t="s">
        <v>333</v>
      </c>
      <c r="D43" s="372">
        <v>2025.0</v>
      </c>
      <c r="E43" s="372" t="s">
        <v>334</v>
      </c>
      <c r="F43" s="372" t="s">
        <v>335</v>
      </c>
      <c r="G43" s="617"/>
      <c r="H43" s="78" t="s">
        <v>337</v>
      </c>
      <c r="I43" s="78" t="s">
        <v>339</v>
      </c>
      <c r="J43" s="86" t="s">
        <v>51</v>
      </c>
      <c r="K43" s="86" t="s">
        <v>1422</v>
      </c>
    </row>
    <row r="44">
      <c r="A44" s="372">
        <v>35.0</v>
      </c>
      <c r="B44" s="676" t="s">
        <v>341</v>
      </c>
      <c r="C44" s="372" t="s">
        <v>342</v>
      </c>
      <c r="D44" s="372">
        <v>2026.0</v>
      </c>
      <c r="E44" s="372" t="s">
        <v>343</v>
      </c>
      <c r="F44" s="635"/>
      <c r="G44" s="617"/>
      <c r="H44" s="78" t="s">
        <v>345</v>
      </c>
      <c r="I44" s="677" t="s">
        <v>347</v>
      </c>
      <c r="J44" s="86" t="s">
        <v>51</v>
      </c>
      <c r="K44" s="86" t="s">
        <v>1422</v>
      </c>
    </row>
    <row r="45">
      <c r="A45" s="78">
        <v>36.0</v>
      </c>
      <c r="B45" s="676" t="s">
        <v>349</v>
      </c>
      <c r="C45" s="372" t="s">
        <v>342</v>
      </c>
      <c r="D45" s="372">
        <v>2026.0</v>
      </c>
      <c r="E45" s="372" t="s">
        <v>350</v>
      </c>
      <c r="F45" s="635"/>
      <c r="G45" s="617"/>
      <c r="H45" s="78" t="s">
        <v>352</v>
      </c>
      <c r="I45" s="675" t="s">
        <v>354</v>
      </c>
      <c r="J45" s="621" t="s">
        <v>51</v>
      </c>
      <c r="K45" s="86" t="s">
        <v>1552</v>
      </c>
    </row>
    <row r="46">
      <c r="A46" s="372">
        <v>37.0</v>
      </c>
      <c r="B46" s="237" t="s">
        <v>362</v>
      </c>
      <c r="C46" s="78"/>
      <c r="D46" s="78">
        <v>2019.0</v>
      </c>
      <c r="E46" s="78">
        <v>1372.0</v>
      </c>
      <c r="F46" s="620" t="s">
        <v>72</v>
      </c>
      <c r="G46" s="620"/>
      <c r="H46" s="78" t="s">
        <v>385</v>
      </c>
      <c r="I46" s="675" t="s">
        <v>388</v>
      </c>
      <c r="J46" s="621" t="s">
        <v>51</v>
      </c>
      <c r="K46" s="621" t="s">
        <v>1552</v>
      </c>
    </row>
    <row r="47">
      <c r="A47" s="78">
        <v>38.0</v>
      </c>
      <c r="B47" s="679" t="s">
        <v>455</v>
      </c>
      <c r="C47" s="386" t="s">
        <v>342</v>
      </c>
      <c r="D47" s="386">
        <v>2025.0</v>
      </c>
      <c r="E47" s="78" t="s">
        <v>456</v>
      </c>
      <c r="F47" s="78"/>
      <c r="G47" s="78"/>
      <c r="H47" s="386" t="s">
        <v>933</v>
      </c>
      <c r="I47" s="675" t="s">
        <v>935</v>
      </c>
      <c r="J47" s="621" t="s">
        <v>51</v>
      </c>
      <c r="K47" s="621" t="s">
        <v>1422</v>
      </c>
    </row>
    <row r="48">
      <c r="A48" s="372">
        <v>39.0</v>
      </c>
      <c r="B48" s="679" t="s">
        <v>457</v>
      </c>
      <c r="C48" s="386" t="s">
        <v>118</v>
      </c>
      <c r="D48" s="386">
        <v>2025.0</v>
      </c>
      <c r="E48" s="78" t="s">
        <v>458</v>
      </c>
      <c r="F48" s="620" t="s">
        <v>553</v>
      </c>
      <c r="G48" s="78"/>
      <c r="H48" s="386" t="s">
        <v>941</v>
      </c>
      <c r="I48" s="677" t="s">
        <v>943</v>
      </c>
      <c r="J48" s="621" t="s">
        <v>51</v>
      </c>
      <c r="K48" s="636" t="s">
        <v>1422</v>
      </c>
    </row>
    <row r="49">
      <c r="A49" s="78">
        <v>40.0</v>
      </c>
      <c r="B49" s="629" t="s">
        <v>460</v>
      </c>
      <c r="C49" s="386" t="s">
        <v>342</v>
      </c>
      <c r="D49" s="386">
        <v>2025.0</v>
      </c>
      <c r="E49" s="78" t="s">
        <v>461</v>
      </c>
      <c r="F49" s="78" t="s">
        <v>917</v>
      </c>
      <c r="G49" s="78"/>
      <c r="H49" s="386" t="s">
        <v>956</v>
      </c>
      <c r="I49" s="376" t="s">
        <v>1555</v>
      </c>
      <c r="J49" s="621" t="s">
        <v>51</v>
      </c>
      <c r="K49" s="636" t="s">
        <v>1422</v>
      </c>
    </row>
    <row r="50">
      <c r="A50" s="372">
        <v>41.0</v>
      </c>
      <c r="B50" s="679" t="s">
        <v>460</v>
      </c>
      <c r="C50" s="386" t="s">
        <v>342</v>
      </c>
      <c r="D50" s="386">
        <v>2025.0</v>
      </c>
      <c r="E50" s="78" t="s">
        <v>462</v>
      </c>
      <c r="F50" s="78" t="s">
        <v>917</v>
      </c>
      <c r="G50" s="78"/>
      <c r="H50" s="386" t="s">
        <v>965</v>
      </c>
      <c r="I50" s="376" t="s">
        <v>967</v>
      </c>
      <c r="J50" s="621" t="s">
        <v>51</v>
      </c>
      <c r="K50" s="636" t="s">
        <v>1422</v>
      </c>
    </row>
    <row r="51">
      <c r="A51" s="78">
        <v>42.0</v>
      </c>
      <c r="B51" s="218" t="s">
        <v>508</v>
      </c>
      <c r="C51" s="488"/>
      <c r="D51" s="488">
        <v>2022.0</v>
      </c>
      <c r="E51" s="328" t="s">
        <v>721</v>
      </c>
      <c r="F51" s="342"/>
      <c r="G51" s="342"/>
      <c r="H51" s="342" t="s">
        <v>1385</v>
      </c>
      <c r="I51" s="677" t="s">
        <v>1560</v>
      </c>
      <c r="J51" s="621" t="s">
        <v>51</v>
      </c>
      <c r="K51" s="636" t="s">
        <v>1422</v>
      </c>
    </row>
    <row r="52">
      <c r="A52" s="372">
        <v>43.0</v>
      </c>
      <c r="B52" s="218" t="s">
        <v>508</v>
      </c>
      <c r="C52" s="680"/>
      <c r="D52" s="680">
        <v>2022.0</v>
      </c>
      <c r="E52" s="681" t="s">
        <v>728</v>
      </c>
      <c r="F52" s="630"/>
      <c r="G52" s="342"/>
      <c r="H52" s="630" t="s">
        <v>1394</v>
      </c>
      <c r="I52" s="683" t="s">
        <v>1561</v>
      </c>
      <c r="J52" s="621" t="s">
        <v>51</v>
      </c>
      <c r="K52" s="636" t="s">
        <v>1422</v>
      </c>
    </row>
    <row r="53">
      <c r="A53" s="78">
        <v>44.0</v>
      </c>
      <c r="B53" s="218" t="s">
        <v>508</v>
      </c>
      <c r="C53" s="680"/>
      <c r="D53" s="680">
        <v>2022.0</v>
      </c>
      <c r="E53" s="681" t="s">
        <v>730</v>
      </c>
      <c r="F53" s="630"/>
      <c r="G53" s="630"/>
      <c r="H53" s="630" t="s">
        <v>1398</v>
      </c>
      <c r="I53" s="683" t="s">
        <v>1563</v>
      </c>
      <c r="J53" s="621" t="s">
        <v>51</v>
      </c>
      <c r="K53" s="636" t="s">
        <v>1422</v>
      </c>
    </row>
    <row r="54">
      <c r="A54" s="372">
        <v>45.0</v>
      </c>
      <c r="B54" s="237" t="s">
        <v>508</v>
      </c>
      <c r="C54" s="684"/>
      <c r="D54" s="684">
        <v>2022.0</v>
      </c>
      <c r="E54" s="685" t="s">
        <v>735</v>
      </c>
      <c r="F54" s="686"/>
      <c r="G54" s="686"/>
      <c r="H54" s="686" t="s">
        <v>1403</v>
      </c>
      <c r="I54" s="683" t="s">
        <v>1568</v>
      </c>
      <c r="J54" s="621" t="s">
        <v>51</v>
      </c>
      <c r="K54" s="636" t="s">
        <v>1422</v>
      </c>
    </row>
    <row r="55">
      <c r="A55" s="78">
        <v>46.0</v>
      </c>
      <c r="B55" s="237" t="s">
        <v>508</v>
      </c>
      <c r="C55" s="684"/>
      <c r="D55" s="684">
        <v>2022.0</v>
      </c>
      <c r="E55" s="685" t="s">
        <v>737</v>
      </c>
      <c r="F55" s="686"/>
      <c r="G55" s="686"/>
      <c r="H55" s="686" t="s">
        <v>1405</v>
      </c>
      <c r="I55" s="683" t="s">
        <v>1570</v>
      </c>
      <c r="J55" s="621" t="s">
        <v>51</v>
      </c>
      <c r="K55" s="636" t="s">
        <v>1422</v>
      </c>
    </row>
    <row r="56">
      <c r="A56" s="372">
        <v>47.0</v>
      </c>
      <c r="B56" s="627" t="s">
        <v>240</v>
      </c>
      <c r="C56" s="684"/>
      <c r="D56" s="684">
        <v>2023.0</v>
      </c>
      <c r="E56" s="684" t="s">
        <v>816</v>
      </c>
      <c r="F56" s="686"/>
      <c r="G56" s="686"/>
      <c r="H56" s="684" t="s">
        <v>1571</v>
      </c>
      <c r="I56" s="684" t="s">
        <v>1572</v>
      </c>
      <c r="J56" s="621" t="s">
        <v>51</v>
      </c>
      <c r="K56" s="621" t="s">
        <v>1573</v>
      </c>
    </row>
    <row r="57">
      <c r="A57" s="78">
        <v>48.0</v>
      </c>
      <c r="B57" s="616" t="s">
        <v>896</v>
      </c>
      <c r="C57" s="393"/>
      <c r="D57" s="687">
        <v>2019.0</v>
      </c>
      <c r="E57" s="687" t="s">
        <v>899</v>
      </c>
      <c r="F57" s="688"/>
      <c r="G57" s="336"/>
      <c r="H57" s="688" t="s">
        <v>810</v>
      </c>
      <c r="I57" s="677" t="s">
        <v>1577</v>
      </c>
      <c r="J57" s="621" t="s">
        <v>51</v>
      </c>
      <c r="K57" s="621" t="s">
        <v>1573</v>
      </c>
    </row>
    <row r="58">
      <c r="A58" s="372">
        <v>49.0</v>
      </c>
      <c r="B58" s="624" t="s">
        <v>1579</v>
      </c>
      <c r="C58" s="488"/>
      <c r="D58" s="680">
        <v>2019.0</v>
      </c>
      <c r="E58" s="630" t="s">
        <v>910</v>
      </c>
      <c r="F58" s="630"/>
      <c r="G58" s="342"/>
      <c r="H58" s="630" t="s">
        <v>1581</v>
      </c>
      <c r="I58" s="488" t="s">
        <v>1582</v>
      </c>
      <c r="J58" s="621" t="s">
        <v>51</v>
      </c>
      <c r="K58" s="621" t="s">
        <v>1573</v>
      </c>
    </row>
    <row r="59">
      <c r="A59" s="78">
        <v>50.0</v>
      </c>
      <c r="B59" s="622" t="s">
        <v>850</v>
      </c>
      <c r="C59" s="417"/>
      <c r="D59" s="625">
        <v>2024.0</v>
      </c>
      <c r="E59" s="625" t="s">
        <v>1019</v>
      </c>
      <c r="F59" s="625"/>
      <c r="G59" s="623" t="s">
        <v>1534</v>
      </c>
      <c r="H59" s="625"/>
      <c r="I59" s="677"/>
      <c r="J59" s="626" t="s">
        <v>51</v>
      </c>
      <c r="K59" s="626"/>
    </row>
    <row r="60">
      <c r="A60" s="372">
        <v>51.0</v>
      </c>
      <c r="B60" s="624" t="s">
        <v>868</v>
      </c>
      <c r="C60" s="417"/>
      <c r="D60" s="625">
        <v>2024.0</v>
      </c>
      <c r="E60" s="689" t="s">
        <v>1024</v>
      </c>
      <c r="F60" s="625"/>
      <c r="G60" s="417" t="s">
        <v>1542</v>
      </c>
      <c r="H60" s="625"/>
      <c r="I60" s="675"/>
      <c r="J60" s="626" t="s">
        <v>51</v>
      </c>
      <c r="K60" s="626" t="s">
        <v>1584</v>
      </c>
    </row>
    <row r="61">
      <c r="A61" s="78">
        <v>52.0</v>
      </c>
      <c r="B61" s="627" t="s">
        <v>868</v>
      </c>
      <c r="C61" s="417"/>
      <c r="D61" s="430">
        <v>2022.0</v>
      </c>
      <c r="E61" s="689" t="s">
        <v>1069</v>
      </c>
      <c r="F61" s="625"/>
      <c r="G61" s="417" t="s">
        <v>1574</v>
      </c>
      <c r="H61" s="625"/>
      <c r="I61" s="690"/>
      <c r="J61" s="621" t="s">
        <v>51</v>
      </c>
      <c r="K61" s="626"/>
    </row>
    <row r="62">
      <c r="A62" s="372">
        <v>53.0</v>
      </c>
      <c r="B62" s="627" t="s">
        <v>868</v>
      </c>
      <c r="C62" s="417"/>
      <c r="D62" s="430">
        <v>2022.0</v>
      </c>
      <c r="E62" s="689" t="s">
        <v>1072</v>
      </c>
      <c r="F62" s="625"/>
      <c r="G62" s="417" t="s">
        <v>1587</v>
      </c>
      <c r="H62" s="625"/>
      <c r="I62" s="675"/>
      <c r="J62" s="621" t="s">
        <v>51</v>
      </c>
      <c r="K62" s="626" t="s">
        <v>1439</v>
      </c>
    </row>
    <row r="63">
      <c r="A63" s="78">
        <v>54.0</v>
      </c>
      <c r="B63" s="627" t="s">
        <v>868</v>
      </c>
      <c r="C63" s="417"/>
      <c r="D63" s="628">
        <v>2022.0</v>
      </c>
      <c r="E63" s="421" t="s">
        <v>1073</v>
      </c>
      <c r="F63" s="417"/>
      <c r="G63" s="417" t="s">
        <v>1580</v>
      </c>
      <c r="H63" s="417"/>
      <c r="I63" s="677"/>
      <c r="J63" s="86" t="s">
        <v>51</v>
      </c>
      <c r="K63" s="626" t="s">
        <v>1439</v>
      </c>
    </row>
    <row r="64">
      <c r="A64" s="372">
        <v>55.0</v>
      </c>
      <c r="B64" s="624" t="s">
        <v>1015</v>
      </c>
      <c r="C64" s="510"/>
      <c r="D64" s="510">
        <v>2022.0</v>
      </c>
      <c r="E64" s="417" t="s">
        <v>1016</v>
      </c>
      <c r="F64" s="510"/>
      <c r="G64" s="510" t="s">
        <v>1528</v>
      </c>
      <c r="H64" s="417" t="s">
        <v>1593</v>
      </c>
      <c r="I64" s="417"/>
      <c r="J64" s="508" t="s">
        <v>63</v>
      </c>
      <c r="K64" s="626"/>
    </row>
    <row r="65">
      <c r="A65" s="78">
        <v>56.0</v>
      </c>
      <c r="B65" s="218" t="s">
        <v>103</v>
      </c>
      <c r="C65" s="78" t="s">
        <v>23</v>
      </c>
      <c r="D65" s="619">
        <v>2020.0</v>
      </c>
      <c r="E65" s="36">
        <v>9.61582391036E11</v>
      </c>
      <c r="F65" s="617" t="s">
        <v>72</v>
      </c>
      <c r="G65" s="617"/>
      <c r="H65" s="78" t="s">
        <v>125</v>
      </c>
      <c r="I65" s="369" t="s">
        <v>136</v>
      </c>
      <c r="J65" s="86" t="s">
        <v>63</v>
      </c>
      <c r="K65" s="692" t="s">
        <v>137</v>
      </c>
    </row>
    <row r="66">
      <c r="A66" s="372">
        <v>57.0</v>
      </c>
      <c r="B66" s="218" t="s">
        <v>103</v>
      </c>
      <c r="C66" s="78" t="s">
        <v>23</v>
      </c>
      <c r="D66" s="78">
        <v>2022.0</v>
      </c>
      <c r="E66" s="78">
        <v>9.61884301945E11</v>
      </c>
      <c r="F66" s="620" t="s">
        <v>184</v>
      </c>
      <c r="G66" s="617"/>
      <c r="H66" s="78" t="s">
        <v>185</v>
      </c>
      <c r="I66" s="369" t="s">
        <v>198</v>
      </c>
      <c r="J66" s="86" t="s">
        <v>63</v>
      </c>
      <c r="K66" s="692" t="s">
        <v>1422</v>
      </c>
    </row>
    <row r="67">
      <c r="A67" s="78">
        <v>58.0</v>
      </c>
      <c r="B67" s="616" t="s">
        <v>765</v>
      </c>
      <c r="C67" s="78" t="s">
        <v>23</v>
      </c>
      <c r="D67" s="372">
        <v>2022.0</v>
      </c>
      <c r="E67" s="693">
        <v>9.61884301614E11</v>
      </c>
      <c r="F67" s="694" t="s">
        <v>184</v>
      </c>
      <c r="G67" s="617"/>
      <c r="H67" s="372" t="s">
        <v>267</v>
      </c>
      <c r="I67" s="677" t="s">
        <v>272</v>
      </c>
      <c r="J67" s="618" t="s">
        <v>63</v>
      </c>
      <c r="K67" s="695" t="s">
        <v>137</v>
      </c>
    </row>
    <row r="68">
      <c r="A68" s="372">
        <v>59.0</v>
      </c>
      <c r="B68" s="218" t="s">
        <v>311</v>
      </c>
      <c r="C68" s="78" t="s">
        <v>23</v>
      </c>
      <c r="D68" s="78">
        <v>2024.0</v>
      </c>
      <c r="E68" s="78">
        <v>9.61582391717E11</v>
      </c>
      <c r="F68" s="617" t="s">
        <v>299</v>
      </c>
      <c r="G68" s="617"/>
      <c r="H68" s="78" t="s">
        <v>315</v>
      </c>
      <c r="I68" s="369" t="s">
        <v>317</v>
      </c>
      <c r="J68" s="86" t="s">
        <v>63</v>
      </c>
      <c r="K68" s="696" t="s">
        <v>137</v>
      </c>
    </row>
    <row r="69" ht="17.25" customHeight="1">
      <c r="A69" s="78">
        <v>60.0</v>
      </c>
      <c r="B69" s="237" t="s">
        <v>311</v>
      </c>
      <c r="C69" s="78" t="s">
        <v>23</v>
      </c>
      <c r="D69" s="78">
        <v>2024.0</v>
      </c>
      <c r="E69" s="78">
        <v>9.61582391718E11</v>
      </c>
      <c r="F69" s="617" t="s">
        <v>299</v>
      </c>
      <c r="G69" s="617"/>
      <c r="H69" s="78" t="s">
        <v>318</v>
      </c>
      <c r="I69" s="369" t="s">
        <v>320</v>
      </c>
      <c r="J69" s="86" t="s">
        <v>63</v>
      </c>
      <c r="K69" s="692" t="s">
        <v>1422</v>
      </c>
    </row>
    <row r="70">
      <c r="A70" s="372">
        <v>61.0</v>
      </c>
      <c r="B70" s="237" t="s">
        <v>29</v>
      </c>
      <c r="C70" s="78" t="s">
        <v>23</v>
      </c>
      <c r="D70" s="78">
        <v>2024.0</v>
      </c>
      <c r="E70" s="78">
        <v>9.61582391716E11</v>
      </c>
      <c r="F70" s="617" t="s">
        <v>299</v>
      </c>
      <c r="G70" s="617"/>
      <c r="H70" s="78" t="s">
        <v>321</v>
      </c>
      <c r="I70" s="369" t="s">
        <v>323</v>
      </c>
      <c r="J70" s="86" t="s">
        <v>63</v>
      </c>
      <c r="K70" s="692" t="s">
        <v>137</v>
      </c>
    </row>
    <row r="71">
      <c r="A71" s="78">
        <v>62.0</v>
      </c>
      <c r="B71" s="218" t="s">
        <v>359</v>
      </c>
      <c r="C71" s="78" t="s">
        <v>118</v>
      </c>
      <c r="D71" s="78">
        <v>2013.0</v>
      </c>
      <c r="E71" s="78" t="s">
        <v>360</v>
      </c>
      <c r="F71" s="620" t="s">
        <v>72</v>
      </c>
      <c r="G71" s="620"/>
      <c r="H71" s="78" t="s">
        <v>370</v>
      </c>
      <c r="I71" s="86" t="s">
        <v>372</v>
      </c>
      <c r="J71" s="86" t="s">
        <v>63</v>
      </c>
      <c r="K71" s="692" t="s">
        <v>137</v>
      </c>
    </row>
    <row r="72">
      <c r="A72" s="372">
        <v>63.0</v>
      </c>
      <c r="B72" s="237" t="s">
        <v>366</v>
      </c>
      <c r="C72" s="78" t="s">
        <v>367</v>
      </c>
      <c r="D72" s="78">
        <v>2024.0</v>
      </c>
      <c r="E72" s="367" t="s">
        <v>368</v>
      </c>
      <c r="F72" s="620"/>
      <c r="G72" s="620"/>
      <c r="H72" s="78" t="s">
        <v>405</v>
      </c>
      <c r="I72" s="369" t="s">
        <v>408</v>
      </c>
      <c r="J72" s="86" t="s">
        <v>63</v>
      </c>
      <c r="K72" s="692" t="s">
        <v>137</v>
      </c>
    </row>
    <row r="73">
      <c r="A73" s="78">
        <v>64.0</v>
      </c>
      <c r="B73" s="218" t="s">
        <v>377</v>
      </c>
      <c r="C73" s="619"/>
      <c r="D73" s="619">
        <v>2012.0</v>
      </c>
      <c r="E73" s="78" t="s">
        <v>378</v>
      </c>
      <c r="F73" s="78" t="s">
        <v>72</v>
      </c>
      <c r="G73" s="78"/>
      <c r="H73" s="78" t="s">
        <v>434</v>
      </c>
      <c r="I73" s="369" t="s">
        <v>86</v>
      </c>
      <c r="J73" s="86" t="s">
        <v>63</v>
      </c>
      <c r="K73" s="696" t="s">
        <v>1422</v>
      </c>
    </row>
    <row r="74">
      <c r="A74" s="372">
        <v>65.0</v>
      </c>
      <c r="B74" s="698" t="s">
        <v>90</v>
      </c>
      <c r="C74" s="78" t="s">
        <v>23</v>
      </c>
      <c r="D74" s="86">
        <v>2024.0</v>
      </c>
      <c r="E74" s="368" t="s">
        <v>386</v>
      </c>
      <c r="F74" s="620" t="s">
        <v>72</v>
      </c>
      <c r="G74" s="620"/>
      <c r="H74" s="369" t="s">
        <v>474</v>
      </c>
      <c r="I74" s="369" t="s">
        <v>476</v>
      </c>
      <c r="J74" s="86" t="s">
        <v>63</v>
      </c>
      <c r="K74" s="696" t="s">
        <v>137</v>
      </c>
    </row>
    <row r="75">
      <c r="A75" s="78">
        <v>66.0</v>
      </c>
      <c r="B75" s="698" t="s">
        <v>391</v>
      </c>
      <c r="C75" s="86" t="s">
        <v>193</v>
      </c>
      <c r="D75" s="86">
        <v>2025.0</v>
      </c>
      <c r="E75" s="370" t="s">
        <v>392</v>
      </c>
      <c r="F75" s="620"/>
      <c r="G75" s="620"/>
      <c r="H75" s="369" t="s">
        <v>485</v>
      </c>
      <c r="I75" s="369" t="s">
        <v>488</v>
      </c>
      <c r="J75" s="86" t="s">
        <v>63</v>
      </c>
      <c r="K75" s="692" t="s">
        <v>1422</v>
      </c>
    </row>
    <row r="76">
      <c r="A76" s="372">
        <v>67.0</v>
      </c>
      <c r="B76" s="698" t="s">
        <v>393</v>
      </c>
      <c r="C76" s="86" t="s">
        <v>395</v>
      </c>
      <c r="D76" s="86">
        <v>2025.0</v>
      </c>
      <c r="E76" s="370" t="s">
        <v>396</v>
      </c>
      <c r="F76" s="620"/>
      <c r="G76" s="620"/>
      <c r="H76" s="369" t="s">
        <v>492</v>
      </c>
      <c r="I76" s="369" t="s">
        <v>494</v>
      </c>
      <c r="J76" s="86" t="s">
        <v>63</v>
      </c>
      <c r="K76" s="692" t="s">
        <v>137</v>
      </c>
    </row>
    <row r="77">
      <c r="A77" s="78">
        <v>68.0</v>
      </c>
      <c r="B77" s="237" t="s">
        <v>159</v>
      </c>
      <c r="C77" s="78" t="s">
        <v>23</v>
      </c>
      <c r="D77" s="619">
        <v>2020.0</v>
      </c>
      <c r="E77" s="78" t="s">
        <v>406</v>
      </c>
      <c r="F77" s="620" t="s">
        <v>515</v>
      </c>
      <c r="G77" s="620"/>
      <c r="H77" s="372" t="s">
        <v>517</v>
      </c>
      <c r="I77" s="369" t="s">
        <v>782</v>
      </c>
      <c r="J77" s="86" t="s">
        <v>63</v>
      </c>
      <c r="K77" s="696" t="s">
        <v>1422</v>
      </c>
    </row>
    <row r="78">
      <c r="A78" s="372">
        <v>69.0</v>
      </c>
      <c r="B78" s="218" t="s">
        <v>414</v>
      </c>
      <c r="C78" s="78" t="s">
        <v>23</v>
      </c>
      <c r="D78" s="78">
        <v>2022.0</v>
      </c>
      <c r="E78" s="78" t="s">
        <v>415</v>
      </c>
      <c r="F78" s="620" t="s">
        <v>553</v>
      </c>
      <c r="G78" s="620"/>
      <c r="H78" s="372" t="s">
        <v>554</v>
      </c>
      <c r="I78" s="673" t="s">
        <v>788</v>
      </c>
      <c r="J78" s="86" t="s">
        <v>63</v>
      </c>
      <c r="K78" s="696" t="s">
        <v>1422</v>
      </c>
    </row>
    <row r="79">
      <c r="A79" s="78">
        <v>70.0</v>
      </c>
      <c r="B79" s="218" t="s">
        <v>221</v>
      </c>
      <c r="C79" s="78" t="s">
        <v>23</v>
      </c>
      <c r="D79" s="78">
        <v>2022.0</v>
      </c>
      <c r="E79" s="78" t="s">
        <v>420</v>
      </c>
      <c r="F79" s="620" t="s">
        <v>650</v>
      </c>
      <c r="G79" s="620"/>
      <c r="H79" s="372" t="s">
        <v>691</v>
      </c>
      <c r="I79" s="369" t="s">
        <v>799</v>
      </c>
      <c r="J79" s="86" t="s">
        <v>63</v>
      </c>
      <c r="K79" s="696" t="s">
        <v>1422</v>
      </c>
    </row>
    <row r="80">
      <c r="A80" s="372">
        <v>71.0</v>
      </c>
      <c r="B80" s="218" t="s">
        <v>150</v>
      </c>
      <c r="C80" s="78" t="s">
        <v>23</v>
      </c>
      <c r="D80" s="86">
        <v>2022.0</v>
      </c>
      <c r="E80" s="86" t="s">
        <v>425</v>
      </c>
      <c r="F80" s="620" t="s">
        <v>553</v>
      </c>
      <c r="G80" s="620"/>
      <c r="H80" s="369" t="s">
        <v>729</v>
      </c>
      <c r="I80" s="369" t="s">
        <v>161</v>
      </c>
      <c r="J80" s="86" t="s">
        <v>63</v>
      </c>
      <c r="K80" s="696" t="s">
        <v>1422</v>
      </c>
    </row>
    <row r="81">
      <c r="A81" s="78">
        <v>72.0</v>
      </c>
      <c r="B81" s="218" t="s">
        <v>150</v>
      </c>
      <c r="C81" s="78" t="s">
        <v>23</v>
      </c>
      <c r="D81" s="86">
        <v>2022.0</v>
      </c>
      <c r="E81" s="86" t="s">
        <v>426</v>
      </c>
      <c r="F81" s="620" t="s">
        <v>553</v>
      </c>
      <c r="G81" s="620"/>
      <c r="H81" s="369" t="s">
        <v>740</v>
      </c>
      <c r="I81" s="369" t="s">
        <v>792</v>
      </c>
      <c r="J81" s="86" t="s">
        <v>63</v>
      </c>
      <c r="K81" s="696" t="s">
        <v>1422</v>
      </c>
    </row>
    <row r="82">
      <c r="A82" s="372">
        <v>73.0</v>
      </c>
      <c r="B82" s="218" t="s">
        <v>150</v>
      </c>
      <c r="C82" s="78" t="s">
        <v>23</v>
      </c>
      <c r="D82" s="86">
        <v>2024.0</v>
      </c>
      <c r="E82" s="86" t="s">
        <v>428</v>
      </c>
      <c r="F82" s="620" t="s">
        <v>751</v>
      </c>
      <c r="G82" s="620"/>
      <c r="H82" s="369" t="s">
        <v>752</v>
      </c>
      <c r="I82" s="673" t="s">
        <v>784</v>
      </c>
      <c r="J82" s="86" t="s">
        <v>63</v>
      </c>
      <c r="K82" s="696" t="s">
        <v>1422</v>
      </c>
    </row>
    <row r="83">
      <c r="A83" s="78">
        <v>74.0</v>
      </c>
      <c r="B83" s="218" t="s">
        <v>150</v>
      </c>
      <c r="C83" s="78" t="s">
        <v>23</v>
      </c>
      <c r="D83" s="86">
        <v>2024.0</v>
      </c>
      <c r="E83" s="86" t="s">
        <v>431</v>
      </c>
      <c r="F83" s="620" t="s">
        <v>751</v>
      </c>
      <c r="G83" s="620"/>
      <c r="H83" s="369" t="s">
        <v>768</v>
      </c>
      <c r="I83" s="369" t="s">
        <v>793</v>
      </c>
      <c r="J83" s="86" t="s">
        <v>63</v>
      </c>
      <c r="K83" s="696" t="s">
        <v>137</v>
      </c>
    </row>
    <row r="84">
      <c r="A84" s="372">
        <v>75.0</v>
      </c>
      <c r="B84" s="218" t="s">
        <v>150</v>
      </c>
      <c r="C84" s="78" t="s">
        <v>23</v>
      </c>
      <c r="D84" s="86">
        <v>2024.0</v>
      </c>
      <c r="E84" s="86" t="s">
        <v>432</v>
      </c>
      <c r="F84" s="620" t="s">
        <v>650</v>
      </c>
      <c r="G84" s="620"/>
      <c r="H84" s="369" t="s">
        <v>774</v>
      </c>
      <c r="I84" s="369" t="s">
        <v>794</v>
      </c>
      <c r="J84" s="86" t="s">
        <v>63</v>
      </c>
      <c r="K84" s="696" t="s">
        <v>1422</v>
      </c>
    </row>
    <row r="85">
      <c r="A85" s="78">
        <v>76.0</v>
      </c>
      <c r="B85" s="237" t="s">
        <v>150</v>
      </c>
      <c r="C85" s="78" t="s">
        <v>23</v>
      </c>
      <c r="D85" s="86">
        <v>2025.0</v>
      </c>
      <c r="E85" s="86" t="s">
        <v>436</v>
      </c>
      <c r="F85" s="620" t="s">
        <v>751</v>
      </c>
      <c r="G85" s="620"/>
      <c r="H85" s="369" t="s">
        <v>795</v>
      </c>
      <c r="I85" s="86" t="s">
        <v>797</v>
      </c>
      <c r="J85" s="86" t="s">
        <v>63</v>
      </c>
      <c r="K85" s="696" t="s">
        <v>1422</v>
      </c>
    </row>
    <row r="86">
      <c r="A86" s="372">
        <v>77.0</v>
      </c>
      <c r="B86" s="676" t="s">
        <v>807</v>
      </c>
      <c r="C86" s="336"/>
      <c r="D86" s="336">
        <v>2019.0</v>
      </c>
      <c r="E86" s="336" t="s">
        <v>808</v>
      </c>
      <c r="F86" s="676"/>
      <c r="G86" s="336"/>
      <c r="H86" s="336" t="s">
        <v>810</v>
      </c>
      <c r="I86" s="675" t="s">
        <v>811</v>
      </c>
      <c r="J86" s="663" t="s">
        <v>63</v>
      </c>
      <c r="K86" s="696" t="s">
        <v>1422</v>
      </c>
    </row>
    <row r="87">
      <c r="A87" s="78">
        <v>78.0</v>
      </c>
      <c r="B87" s="676" t="s">
        <v>880</v>
      </c>
      <c r="C87" s="336"/>
      <c r="D87" s="336">
        <v>2012.0</v>
      </c>
      <c r="E87" s="336" t="s">
        <v>882</v>
      </c>
      <c r="F87" s="676"/>
      <c r="G87" s="336"/>
      <c r="H87" s="336" t="s">
        <v>1631</v>
      </c>
      <c r="I87" s="675" t="s">
        <v>1632</v>
      </c>
      <c r="J87" s="663" t="s">
        <v>63</v>
      </c>
      <c r="K87" s="696" t="s">
        <v>1422</v>
      </c>
    </row>
    <row r="88">
      <c r="A88" s="372">
        <v>79.0</v>
      </c>
      <c r="B88" s="676" t="s">
        <v>815</v>
      </c>
      <c r="C88" s="336"/>
      <c r="D88" s="336">
        <v>2024.0</v>
      </c>
      <c r="E88" s="336" t="s">
        <v>817</v>
      </c>
      <c r="F88" s="676"/>
      <c r="G88" s="336"/>
      <c r="H88" s="336" t="s">
        <v>819</v>
      </c>
      <c r="I88" s="675" t="s">
        <v>820</v>
      </c>
      <c r="J88" s="663" t="s">
        <v>63</v>
      </c>
      <c r="K88" s="696" t="s">
        <v>1422</v>
      </c>
    </row>
    <row r="89">
      <c r="A89" s="78">
        <v>80.0</v>
      </c>
      <c r="B89" s="676" t="s">
        <v>880</v>
      </c>
      <c r="C89" s="336"/>
      <c r="D89" s="336">
        <v>2024.0</v>
      </c>
      <c r="E89" s="336" t="s">
        <v>893</v>
      </c>
      <c r="F89" s="676"/>
      <c r="G89" s="336"/>
      <c r="H89" s="336" t="s">
        <v>1633</v>
      </c>
      <c r="I89" s="675" t="s">
        <v>1634</v>
      </c>
      <c r="J89" s="663" t="s">
        <v>63</v>
      </c>
      <c r="K89" s="696" t="s">
        <v>1422</v>
      </c>
    </row>
    <row r="90">
      <c r="A90" s="372">
        <v>81.0</v>
      </c>
      <c r="B90" s="616" t="s">
        <v>821</v>
      </c>
      <c r="C90" s="393"/>
      <c r="D90" s="393">
        <v>2019.0</v>
      </c>
      <c r="E90" s="393" t="s">
        <v>822</v>
      </c>
      <c r="F90" s="336"/>
      <c r="G90" s="336"/>
      <c r="H90" s="336" t="s">
        <v>824</v>
      </c>
      <c r="I90" s="675" t="s">
        <v>826</v>
      </c>
      <c r="J90" s="663" t="s">
        <v>63</v>
      </c>
      <c r="K90" s="696" t="s">
        <v>1422</v>
      </c>
    </row>
    <row r="91">
      <c r="A91" s="78">
        <v>82.0</v>
      </c>
      <c r="B91" s="702" t="s">
        <v>827</v>
      </c>
      <c r="C91" s="397"/>
      <c r="D91" s="397">
        <v>2022.0</v>
      </c>
      <c r="E91" s="397" t="s">
        <v>828</v>
      </c>
      <c r="F91" s="372"/>
      <c r="G91" s="372"/>
      <c r="H91" s="372" t="s">
        <v>830</v>
      </c>
      <c r="I91" s="677" t="s">
        <v>831</v>
      </c>
      <c r="J91" s="618" t="s">
        <v>63</v>
      </c>
      <c r="K91" s="696" t="s">
        <v>1422</v>
      </c>
    </row>
    <row r="92">
      <c r="A92" s="372">
        <v>83.0</v>
      </c>
      <c r="B92" s="653" t="s">
        <v>832</v>
      </c>
      <c r="C92" s="651"/>
      <c r="D92" s="651">
        <v>2024.0</v>
      </c>
      <c r="E92" s="404" t="s">
        <v>834</v>
      </c>
      <c r="F92" s="653"/>
      <c r="G92" s="655"/>
      <c r="H92" s="655" t="s">
        <v>840</v>
      </c>
      <c r="I92" s="655" t="s">
        <v>841</v>
      </c>
      <c r="J92" s="655" t="s">
        <v>63</v>
      </c>
      <c r="K92" s="696" t="s">
        <v>1422</v>
      </c>
    </row>
    <row r="93">
      <c r="A93" s="78">
        <v>84.0</v>
      </c>
      <c r="B93" s="624" t="s">
        <v>887</v>
      </c>
      <c r="C93" s="628"/>
      <c r="D93" s="628">
        <v>2022.0</v>
      </c>
      <c r="E93" s="628" t="s">
        <v>890</v>
      </c>
      <c r="F93" s="378"/>
      <c r="G93" s="628" t="s">
        <v>1637</v>
      </c>
      <c r="H93" s="628"/>
      <c r="I93" s="378"/>
      <c r="J93" s="86" t="s">
        <v>63</v>
      </c>
      <c r="K93" s="696" t="s">
        <v>1422</v>
      </c>
    </row>
    <row r="94">
      <c r="A94" s="372">
        <v>85.0</v>
      </c>
      <c r="B94" s="624" t="s">
        <v>868</v>
      </c>
      <c r="C94" s="623"/>
      <c r="D94" s="623">
        <v>2022.0</v>
      </c>
      <c r="E94" s="417" t="s">
        <v>986</v>
      </c>
      <c r="F94" s="623"/>
      <c r="G94" s="417" t="s">
        <v>1638</v>
      </c>
      <c r="H94" s="623"/>
      <c r="I94" s="623"/>
      <c r="J94" s="508" t="s">
        <v>63</v>
      </c>
      <c r="K94" s="704" t="s">
        <v>1422</v>
      </c>
    </row>
    <row r="95">
      <c r="A95" s="78">
        <v>86.0</v>
      </c>
      <c r="B95" s="622" t="s">
        <v>850</v>
      </c>
      <c r="C95" s="623"/>
      <c r="D95" s="623">
        <v>2024.0</v>
      </c>
      <c r="E95" s="417" t="s">
        <v>852</v>
      </c>
      <c r="F95" s="623"/>
      <c r="G95" s="417" t="s">
        <v>854</v>
      </c>
      <c r="H95" s="623"/>
      <c r="I95" s="623"/>
      <c r="J95" s="508" t="s">
        <v>63</v>
      </c>
      <c r="K95" s="508"/>
    </row>
    <row r="96">
      <c r="A96" s="372">
        <v>87.0</v>
      </c>
      <c r="B96" s="622" t="s">
        <v>850</v>
      </c>
      <c r="C96" s="623"/>
      <c r="D96" s="623">
        <v>2024.0</v>
      </c>
      <c r="E96" s="417" t="s">
        <v>994</v>
      </c>
      <c r="F96" s="623"/>
      <c r="G96" s="417" t="s">
        <v>1508</v>
      </c>
      <c r="H96" s="623"/>
      <c r="I96" s="623"/>
      <c r="J96" s="508" t="s">
        <v>63</v>
      </c>
      <c r="K96" s="508"/>
    </row>
    <row r="97">
      <c r="A97" s="78">
        <v>88.0</v>
      </c>
      <c r="B97" s="622" t="s">
        <v>850</v>
      </c>
      <c r="C97" s="623"/>
      <c r="D97" s="623">
        <v>2024.0</v>
      </c>
      <c r="E97" s="417" t="s">
        <v>858</v>
      </c>
      <c r="F97" s="623"/>
      <c r="G97" s="417" t="s">
        <v>859</v>
      </c>
      <c r="H97" s="623"/>
      <c r="I97" s="623"/>
      <c r="J97" s="508" t="s">
        <v>63</v>
      </c>
      <c r="K97" s="508"/>
    </row>
    <row r="98">
      <c r="A98" s="372">
        <v>89.0</v>
      </c>
      <c r="B98" s="624" t="s">
        <v>850</v>
      </c>
      <c r="C98" s="417"/>
      <c r="D98" s="417">
        <v>2025.0</v>
      </c>
      <c r="E98" s="417" t="s">
        <v>862</v>
      </c>
      <c r="F98" s="417"/>
      <c r="G98" s="417" t="s">
        <v>863</v>
      </c>
      <c r="H98" s="417"/>
      <c r="I98" s="417"/>
      <c r="J98" s="508" t="s">
        <v>63</v>
      </c>
      <c r="K98" s="704" t="s">
        <v>1422</v>
      </c>
    </row>
    <row r="99">
      <c r="A99" s="78">
        <v>90.0</v>
      </c>
      <c r="B99" s="624" t="s">
        <v>850</v>
      </c>
      <c r="C99" s="417"/>
      <c r="D99" s="417">
        <v>2025.0</v>
      </c>
      <c r="E99" s="417" t="s">
        <v>865</v>
      </c>
      <c r="F99" s="417"/>
      <c r="G99" s="417" t="s">
        <v>866</v>
      </c>
      <c r="H99" s="417"/>
      <c r="I99" s="417"/>
      <c r="J99" s="508" t="s">
        <v>63</v>
      </c>
      <c r="K99" s="704" t="s">
        <v>1422</v>
      </c>
    </row>
    <row r="100">
      <c r="A100" s="372">
        <v>91.0</v>
      </c>
      <c r="B100" s="624" t="s">
        <v>868</v>
      </c>
      <c r="C100" s="417"/>
      <c r="D100" s="417">
        <v>2024.0</v>
      </c>
      <c r="E100" s="421" t="s">
        <v>869</v>
      </c>
      <c r="F100" s="417"/>
      <c r="G100" s="417" t="s">
        <v>871</v>
      </c>
      <c r="H100" s="417"/>
      <c r="I100" s="417"/>
      <c r="J100" s="508" t="s">
        <v>63</v>
      </c>
      <c r="K100" s="626"/>
    </row>
    <row r="101">
      <c r="A101" s="78">
        <v>92.0</v>
      </c>
      <c r="B101" s="624" t="s">
        <v>868</v>
      </c>
      <c r="C101" s="417"/>
      <c r="D101" s="417">
        <v>2022.0</v>
      </c>
      <c r="E101" s="421" t="s">
        <v>894</v>
      </c>
      <c r="F101" s="417"/>
      <c r="G101" s="417" t="s">
        <v>1551</v>
      </c>
      <c r="H101" s="417"/>
      <c r="I101" s="417"/>
      <c r="J101" s="508" t="s">
        <v>63</v>
      </c>
      <c r="K101" s="626"/>
    </row>
    <row r="102">
      <c r="A102" s="372">
        <v>93.0</v>
      </c>
      <c r="B102" s="627" t="s">
        <v>868</v>
      </c>
      <c r="C102" s="628"/>
      <c r="D102" s="628">
        <v>2022.0</v>
      </c>
      <c r="E102" s="369" t="s">
        <v>874</v>
      </c>
      <c r="F102" s="628"/>
      <c r="G102" s="628" t="s">
        <v>875</v>
      </c>
      <c r="H102" s="628"/>
      <c r="I102" s="628"/>
      <c r="J102" s="86" t="s">
        <v>63</v>
      </c>
      <c r="K102" s="621"/>
    </row>
    <row r="103">
      <c r="A103" s="78">
        <v>94.0</v>
      </c>
      <c r="B103" s="627" t="s">
        <v>868</v>
      </c>
      <c r="C103" s="628"/>
      <c r="D103" s="628">
        <v>2022.0</v>
      </c>
      <c r="E103" s="369" t="s">
        <v>876</v>
      </c>
      <c r="F103" s="628"/>
      <c r="G103" s="628" t="s">
        <v>877</v>
      </c>
      <c r="H103" s="628"/>
      <c r="I103" s="628"/>
      <c r="J103" s="86" t="s">
        <v>63</v>
      </c>
      <c r="K103" s="621"/>
    </row>
    <row r="104">
      <c r="A104" s="372">
        <v>95.0</v>
      </c>
      <c r="B104" s="627" t="s">
        <v>868</v>
      </c>
      <c r="C104" s="628"/>
      <c r="D104" s="628">
        <v>2022.0</v>
      </c>
      <c r="E104" s="369" t="s">
        <v>879</v>
      </c>
      <c r="F104" s="628"/>
      <c r="G104" s="628" t="s">
        <v>1554</v>
      </c>
      <c r="H104" s="628"/>
      <c r="I104" s="628"/>
      <c r="J104" s="86" t="s">
        <v>63</v>
      </c>
      <c r="K104" s="621"/>
    </row>
    <row r="105">
      <c r="A105" s="78">
        <v>96.0</v>
      </c>
      <c r="B105" s="627" t="s">
        <v>868</v>
      </c>
      <c r="C105" s="628"/>
      <c r="D105" s="628">
        <v>2022.0</v>
      </c>
      <c r="E105" s="369" t="s">
        <v>883</v>
      </c>
      <c r="F105" s="628"/>
      <c r="G105" s="628" t="s">
        <v>884</v>
      </c>
      <c r="H105" s="628"/>
      <c r="I105" s="628"/>
      <c r="J105" s="86" t="s">
        <v>63</v>
      </c>
      <c r="K105" s="621" t="s">
        <v>1439</v>
      </c>
    </row>
    <row r="106">
      <c r="A106" s="372">
        <v>97.0</v>
      </c>
      <c r="B106" s="627" t="s">
        <v>868</v>
      </c>
      <c r="C106" s="417"/>
      <c r="D106" s="628">
        <v>2022.0</v>
      </c>
      <c r="E106" s="421" t="s">
        <v>897</v>
      </c>
      <c r="F106" s="417"/>
      <c r="G106" s="417" t="s">
        <v>1641</v>
      </c>
      <c r="H106" s="417"/>
      <c r="I106" s="417"/>
      <c r="J106" s="508" t="s">
        <v>63</v>
      </c>
      <c r="K106" s="626" t="s">
        <v>1422</v>
      </c>
    </row>
    <row r="107">
      <c r="A107" s="78">
        <v>98.0</v>
      </c>
      <c r="B107" s="627" t="s">
        <v>868</v>
      </c>
      <c r="C107" s="417"/>
      <c r="D107" s="628">
        <v>2022.0</v>
      </c>
      <c r="E107" s="421" t="s">
        <v>885</v>
      </c>
      <c r="F107" s="417"/>
      <c r="G107" s="417" t="s">
        <v>886</v>
      </c>
      <c r="H107" s="417"/>
      <c r="I107" s="417"/>
      <c r="J107" s="508" t="s">
        <v>63</v>
      </c>
      <c r="K107" s="626"/>
    </row>
    <row r="108">
      <c r="A108" s="372">
        <v>99.0</v>
      </c>
      <c r="B108" s="622" t="s">
        <v>969</v>
      </c>
      <c r="C108" s="417"/>
      <c r="D108" s="628">
        <v>2022.0</v>
      </c>
      <c r="E108" s="421" t="s">
        <v>1082</v>
      </c>
      <c r="F108" s="417"/>
      <c r="G108" s="417" t="s">
        <v>1583</v>
      </c>
      <c r="H108" s="417"/>
      <c r="I108" s="417"/>
      <c r="J108" s="508" t="s">
        <v>63</v>
      </c>
      <c r="K108" s="626" t="s">
        <v>1422</v>
      </c>
    </row>
    <row r="109">
      <c r="A109" s="78">
        <v>100.0</v>
      </c>
      <c r="B109" s="627" t="s">
        <v>868</v>
      </c>
      <c r="C109" s="417"/>
      <c r="D109" s="628">
        <v>2022.0</v>
      </c>
      <c r="E109" s="78" t="s">
        <v>1086</v>
      </c>
      <c r="F109" s="417"/>
      <c r="G109" s="417"/>
      <c r="H109" s="417"/>
      <c r="I109" s="417"/>
      <c r="J109" s="508" t="s">
        <v>63</v>
      </c>
      <c r="K109" s="626"/>
    </row>
    <row r="110">
      <c r="A110" s="372">
        <v>101.0</v>
      </c>
      <c r="B110" s="373" t="s">
        <v>508</v>
      </c>
      <c r="C110" s="373"/>
      <c r="D110" s="712">
        <v>2022.0</v>
      </c>
      <c r="E110" s="712" t="s">
        <v>688</v>
      </c>
      <c r="F110" s="373"/>
      <c r="G110" s="373"/>
      <c r="H110" s="712" t="s">
        <v>689</v>
      </c>
      <c r="I110" s="712" t="s">
        <v>690</v>
      </c>
      <c r="J110" s="712" t="s">
        <v>63</v>
      </c>
      <c r="K110" s="621" t="s">
        <v>1422</v>
      </c>
    </row>
    <row r="111">
      <c r="A111" s="78">
        <v>102.0</v>
      </c>
      <c r="B111" s="679" t="s">
        <v>192</v>
      </c>
      <c r="C111" s="386" t="s">
        <v>193</v>
      </c>
      <c r="D111" s="386">
        <v>2023.0</v>
      </c>
      <c r="E111" s="78" t="s">
        <v>229</v>
      </c>
      <c r="F111" s="78" t="s">
        <v>917</v>
      </c>
      <c r="G111" s="78"/>
      <c r="H111" s="386" t="s">
        <v>203</v>
      </c>
      <c r="I111" s="369" t="s">
        <v>204</v>
      </c>
      <c r="J111" s="78" t="s">
        <v>551</v>
      </c>
      <c r="K111" s="636" t="s">
        <v>137</v>
      </c>
    </row>
    <row r="112">
      <c r="A112" s="372">
        <v>103.0</v>
      </c>
      <c r="B112" s="629" t="s">
        <v>451</v>
      </c>
      <c r="C112" s="386" t="s">
        <v>367</v>
      </c>
      <c r="D112" s="386">
        <v>2025.0</v>
      </c>
      <c r="E112" s="78" t="s">
        <v>452</v>
      </c>
      <c r="F112" s="78" t="s">
        <v>917</v>
      </c>
      <c r="G112" s="78"/>
      <c r="H112" s="386" t="s">
        <v>801</v>
      </c>
      <c r="I112" s="369" t="s">
        <v>802</v>
      </c>
      <c r="J112" s="78" t="s">
        <v>551</v>
      </c>
      <c r="K112" s="636" t="s">
        <v>137</v>
      </c>
    </row>
    <row r="113">
      <c r="A113" s="78">
        <v>104.0</v>
      </c>
      <c r="B113" s="679" t="s">
        <v>468</v>
      </c>
      <c r="C113" s="386"/>
      <c r="D113" s="386">
        <v>2023.0</v>
      </c>
      <c r="E113" s="369" t="s">
        <v>469</v>
      </c>
      <c r="F113" s="620" t="s">
        <v>72</v>
      </c>
      <c r="G113" s="78"/>
      <c r="H113" s="369" t="s">
        <v>805</v>
      </c>
      <c r="I113" s="369" t="s">
        <v>806</v>
      </c>
      <c r="J113" s="78" t="s">
        <v>551</v>
      </c>
      <c r="K113" s="636" t="s">
        <v>1422</v>
      </c>
    </row>
    <row r="114">
      <c r="A114" s="372">
        <v>105.0</v>
      </c>
      <c r="B114" s="218" t="s">
        <v>237</v>
      </c>
      <c r="C114" s="713"/>
      <c r="D114" s="713">
        <v>2018.0</v>
      </c>
      <c r="E114" s="342" t="s">
        <v>482</v>
      </c>
      <c r="F114" s="342" t="s">
        <v>72</v>
      </c>
      <c r="G114" s="342"/>
      <c r="H114" s="342" t="s">
        <v>709</v>
      </c>
      <c r="I114" s="421" t="s">
        <v>712</v>
      </c>
      <c r="J114" s="78" t="s">
        <v>551</v>
      </c>
      <c r="K114" s="621" t="s">
        <v>1422</v>
      </c>
    </row>
    <row r="115">
      <c r="A115" s="78">
        <v>106.0</v>
      </c>
      <c r="B115" s="218" t="s">
        <v>237</v>
      </c>
      <c r="C115" s="713"/>
      <c r="D115" s="713">
        <v>2018.0</v>
      </c>
      <c r="E115" s="342" t="s">
        <v>483</v>
      </c>
      <c r="F115" s="342" t="s">
        <v>72</v>
      </c>
      <c r="G115" s="342"/>
      <c r="H115" s="342" t="s">
        <v>713</v>
      </c>
      <c r="I115" s="421" t="s">
        <v>716</v>
      </c>
      <c r="J115" s="78" t="s">
        <v>551</v>
      </c>
      <c r="K115" s="621" t="s">
        <v>1422</v>
      </c>
    </row>
    <row r="116">
      <c r="A116" s="372">
        <v>107.0</v>
      </c>
      <c r="B116" s="714" t="s">
        <v>237</v>
      </c>
      <c r="C116" s="715"/>
      <c r="D116" s="713">
        <v>2018.0</v>
      </c>
      <c r="E116" s="342" t="s">
        <v>487</v>
      </c>
      <c r="F116" s="342" t="s">
        <v>72</v>
      </c>
      <c r="G116" s="342"/>
      <c r="H116" s="342" t="s">
        <v>718</v>
      </c>
      <c r="I116" s="674" t="s">
        <v>736</v>
      </c>
      <c r="J116" s="636" t="s">
        <v>551</v>
      </c>
      <c r="K116" s="621" t="s">
        <v>1422</v>
      </c>
    </row>
    <row r="117">
      <c r="A117" s="78">
        <v>108.0</v>
      </c>
      <c r="B117" s="714" t="s">
        <v>237</v>
      </c>
      <c r="C117" s="715"/>
      <c r="D117" s="713">
        <v>2018.0</v>
      </c>
      <c r="E117" s="342" t="s">
        <v>489</v>
      </c>
      <c r="F117" s="342" t="s">
        <v>72</v>
      </c>
      <c r="G117" s="342"/>
      <c r="H117" s="342" t="s">
        <v>738</v>
      </c>
      <c r="I117" s="674" t="s">
        <v>742</v>
      </c>
      <c r="J117" s="636" t="s">
        <v>551</v>
      </c>
      <c r="K117" s="621" t="s">
        <v>1422</v>
      </c>
    </row>
    <row r="118">
      <c r="A118" s="372">
        <v>109.0</v>
      </c>
      <c r="B118" s="714" t="s">
        <v>237</v>
      </c>
      <c r="C118" s="716"/>
      <c r="D118" s="342">
        <v>2017.0</v>
      </c>
      <c r="E118" s="342" t="s">
        <v>495</v>
      </c>
      <c r="F118" s="342" t="s">
        <v>72</v>
      </c>
      <c r="G118" s="342"/>
      <c r="H118" s="342" t="s">
        <v>746</v>
      </c>
      <c r="I118" s="717" t="s">
        <v>749</v>
      </c>
      <c r="J118" s="636" t="s">
        <v>551</v>
      </c>
      <c r="K118" s="621" t="s">
        <v>1422</v>
      </c>
    </row>
    <row r="119">
      <c r="A119" s="78">
        <v>110.0</v>
      </c>
      <c r="B119" s="714" t="s">
        <v>508</v>
      </c>
      <c r="C119" s="718"/>
      <c r="D119" s="336">
        <v>2023.0</v>
      </c>
      <c r="E119" s="335" t="s">
        <v>509</v>
      </c>
      <c r="F119" s="342" t="s">
        <v>1105</v>
      </c>
      <c r="G119" s="342"/>
      <c r="H119" s="336" t="s">
        <v>651</v>
      </c>
      <c r="I119" s="717" t="s">
        <v>654</v>
      </c>
      <c r="J119" s="636" t="s">
        <v>551</v>
      </c>
      <c r="K119" s="621" t="s">
        <v>1422</v>
      </c>
    </row>
    <row r="120">
      <c r="A120" s="372">
        <v>111.0</v>
      </c>
      <c r="B120" s="714" t="s">
        <v>508</v>
      </c>
      <c r="C120" s="718"/>
      <c r="D120" s="336">
        <v>2023.0</v>
      </c>
      <c r="E120" s="335" t="s">
        <v>510</v>
      </c>
      <c r="F120" s="342" t="s">
        <v>1105</v>
      </c>
      <c r="G120" s="342"/>
      <c r="H120" s="336" t="s">
        <v>655</v>
      </c>
      <c r="I120" s="717" t="s">
        <v>656</v>
      </c>
      <c r="J120" s="636" t="s">
        <v>551</v>
      </c>
      <c r="K120" s="621" t="s">
        <v>1422</v>
      </c>
    </row>
    <row r="121">
      <c r="A121" s="78">
        <v>112.0</v>
      </c>
      <c r="B121" s="218" t="s">
        <v>508</v>
      </c>
      <c r="C121" s="336"/>
      <c r="D121" s="336">
        <v>2023.0</v>
      </c>
      <c r="E121" s="335" t="s">
        <v>511</v>
      </c>
      <c r="F121" s="342" t="s">
        <v>1105</v>
      </c>
      <c r="G121" s="342"/>
      <c r="H121" s="336" t="s">
        <v>657</v>
      </c>
      <c r="I121" s="623" t="s">
        <v>658</v>
      </c>
      <c r="J121" s="78" t="s">
        <v>551</v>
      </c>
      <c r="K121" s="621" t="s">
        <v>1422</v>
      </c>
    </row>
    <row r="122">
      <c r="A122" s="372">
        <v>113.0</v>
      </c>
      <c r="B122" s="218" t="s">
        <v>508</v>
      </c>
      <c r="C122" s="336"/>
      <c r="D122" s="336">
        <v>2023.0</v>
      </c>
      <c r="E122" s="335" t="s">
        <v>512</v>
      </c>
      <c r="F122" s="342" t="s">
        <v>1105</v>
      </c>
      <c r="G122" s="342"/>
      <c r="H122" s="336" t="s">
        <v>660</v>
      </c>
      <c r="I122" s="623" t="s">
        <v>661</v>
      </c>
      <c r="J122" s="78" t="s">
        <v>551</v>
      </c>
      <c r="K122" s="621" t="s">
        <v>1422</v>
      </c>
    </row>
    <row r="123">
      <c r="A123" s="78">
        <v>114.0</v>
      </c>
      <c r="B123" s="218" t="s">
        <v>508</v>
      </c>
      <c r="C123" s="336"/>
      <c r="D123" s="336">
        <v>2023.0</v>
      </c>
      <c r="E123" s="335" t="s">
        <v>513</v>
      </c>
      <c r="F123" s="342" t="s">
        <v>1105</v>
      </c>
      <c r="G123" s="342"/>
      <c r="H123" s="336" t="s">
        <v>662</v>
      </c>
      <c r="I123" s="623" t="s">
        <v>663</v>
      </c>
      <c r="J123" s="78" t="s">
        <v>551</v>
      </c>
      <c r="K123" s="621" t="s">
        <v>1422</v>
      </c>
    </row>
    <row r="124">
      <c r="A124" s="372">
        <v>115.0</v>
      </c>
      <c r="B124" s="218" t="s">
        <v>508</v>
      </c>
      <c r="C124" s="336"/>
      <c r="D124" s="336">
        <v>2023.0</v>
      </c>
      <c r="E124" s="336" t="s">
        <v>664</v>
      </c>
      <c r="F124" s="342" t="s">
        <v>1105</v>
      </c>
      <c r="G124" s="342"/>
      <c r="H124" s="336" t="s">
        <v>665</v>
      </c>
      <c r="I124" s="623" t="s">
        <v>666</v>
      </c>
      <c r="J124" s="78" t="s">
        <v>551</v>
      </c>
      <c r="K124" s="621" t="s">
        <v>1422</v>
      </c>
    </row>
    <row r="125">
      <c r="A125" s="78">
        <v>116.0</v>
      </c>
      <c r="B125" s="218" t="s">
        <v>508</v>
      </c>
      <c r="C125" s="336"/>
      <c r="D125" s="336">
        <v>2023.0</v>
      </c>
      <c r="E125" s="336" t="s">
        <v>516</v>
      </c>
      <c r="F125" s="342" t="s">
        <v>1105</v>
      </c>
      <c r="G125" s="342"/>
      <c r="H125" s="336" t="s">
        <v>667</v>
      </c>
      <c r="I125" s="623" t="s">
        <v>668</v>
      </c>
      <c r="J125" s="78" t="s">
        <v>551</v>
      </c>
      <c r="K125" s="621" t="s">
        <v>1422</v>
      </c>
    </row>
    <row r="126">
      <c r="A126" s="372">
        <v>117.0</v>
      </c>
      <c r="B126" s="218" t="s">
        <v>508</v>
      </c>
      <c r="C126" s="336"/>
      <c r="D126" s="336">
        <v>2023.0</v>
      </c>
      <c r="E126" s="336" t="s">
        <v>669</v>
      </c>
      <c r="F126" s="342" t="s">
        <v>1105</v>
      </c>
      <c r="G126" s="342"/>
      <c r="H126" s="336" t="s">
        <v>671</v>
      </c>
      <c r="I126" s="623" t="s">
        <v>672</v>
      </c>
      <c r="J126" s="78" t="s">
        <v>551</v>
      </c>
      <c r="K126" s="621" t="s">
        <v>1422</v>
      </c>
    </row>
    <row r="127">
      <c r="A127" s="78">
        <v>118.0</v>
      </c>
      <c r="B127" s="218" t="s">
        <v>508</v>
      </c>
      <c r="C127" s="336"/>
      <c r="D127" s="336">
        <v>2023.0</v>
      </c>
      <c r="E127" s="336" t="s">
        <v>673</v>
      </c>
      <c r="F127" s="342" t="s">
        <v>1105</v>
      </c>
      <c r="G127" s="342"/>
      <c r="H127" s="336" t="s">
        <v>674</v>
      </c>
      <c r="I127" s="623" t="s">
        <v>675</v>
      </c>
      <c r="J127" s="78" t="s">
        <v>551</v>
      </c>
      <c r="K127" s="621" t="s">
        <v>1422</v>
      </c>
    </row>
    <row r="128">
      <c r="A128" s="372">
        <v>119.0</v>
      </c>
      <c r="B128" s="218" t="s">
        <v>508</v>
      </c>
      <c r="C128" s="336"/>
      <c r="D128" s="336">
        <v>2023.0</v>
      </c>
      <c r="E128" s="336" t="s">
        <v>676</v>
      </c>
      <c r="F128" s="342" t="s">
        <v>1105</v>
      </c>
      <c r="G128" s="342"/>
      <c r="H128" s="336" t="s">
        <v>677</v>
      </c>
      <c r="I128" s="623" t="s">
        <v>678</v>
      </c>
      <c r="J128" s="78" t="s">
        <v>551</v>
      </c>
      <c r="K128" s="621" t="s">
        <v>1422</v>
      </c>
    </row>
    <row r="129">
      <c r="A129" s="78">
        <v>120.0</v>
      </c>
      <c r="B129" s="218" t="s">
        <v>237</v>
      </c>
      <c r="C129" s="488"/>
      <c r="D129" s="488">
        <v>2019.0</v>
      </c>
      <c r="E129" s="342" t="s">
        <v>529</v>
      </c>
      <c r="F129" s="342"/>
      <c r="G129" s="342"/>
      <c r="H129" s="342" t="s">
        <v>703</v>
      </c>
      <c r="I129" s="421" t="s">
        <v>704</v>
      </c>
      <c r="J129" s="78" t="s">
        <v>551</v>
      </c>
      <c r="K129" s="621" t="s">
        <v>1422</v>
      </c>
    </row>
    <row r="130">
      <c r="A130" s="372">
        <v>121.0</v>
      </c>
      <c r="B130" s="218" t="s">
        <v>237</v>
      </c>
      <c r="C130" s="488"/>
      <c r="D130" s="488">
        <v>2019.0</v>
      </c>
      <c r="E130" s="342" t="s">
        <v>530</v>
      </c>
      <c r="F130" s="342"/>
      <c r="G130" s="342"/>
      <c r="H130" s="342" t="s">
        <v>705</v>
      </c>
      <c r="I130" s="421" t="s">
        <v>706</v>
      </c>
      <c r="J130" s="78" t="s">
        <v>551</v>
      </c>
      <c r="K130" s="621" t="s">
        <v>1422</v>
      </c>
    </row>
    <row r="131">
      <c r="A131" s="78">
        <v>122.0</v>
      </c>
      <c r="B131" s="218" t="s">
        <v>237</v>
      </c>
      <c r="C131" s="488"/>
      <c r="D131" s="488">
        <v>2019.0</v>
      </c>
      <c r="E131" s="342" t="s">
        <v>533</v>
      </c>
      <c r="F131" s="342"/>
      <c r="G131" s="342"/>
      <c r="H131" s="342" t="s">
        <v>707</v>
      </c>
      <c r="I131" s="421" t="s">
        <v>708</v>
      </c>
      <c r="J131" s="78" t="s">
        <v>551</v>
      </c>
      <c r="K131" s="621" t="s">
        <v>1422</v>
      </c>
    </row>
    <row r="132">
      <c r="A132" s="372">
        <v>123.0</v>
      </c>
      <c r="B132" s="218" t="s">
        <v>508</v>
      </c>
      <c r="C132" s="488"/>
      <c r="D132" s="488">
        <v>2024.0</v>
      </c>
      <c r="E132" s="323" t="s">
        <v>547</v>
      </c>
      <c r="F132" s="342" t="s">
        <v>1298</v>
      </c>
      <c r="G132" s="342"/>
      <c r="H132" s="342" t="s">
        <v>549</v>
      </c>
      <c r="I132" s="726" t="s">
        <v>550</v>
      </c>
      <c r="J132" s="78" t="s">
        <v>551</v>
      </c>
      <c r="K132" s="621" t="s">
        <v>1422</v>
      </c>
    </row>
    <row r="133">
      <c r="A133" s="78">
        <v>124.0</v>
      </c>
      <c r="B133" s="218" t="s">
        <v>508</v>
      </c>
      <c r="C133" s="488"/>
      <c r="D133" s="488">
        <v>2024.0</v>
      </c>
      <c r="E133" s="323" t="s">
        <v>540</v>
      </c>
      <c r="F133" s="342" t="s">
        <v>1298</v>
      </c>
      <c r="G133" s="342"/>
      <c r="H133" s="342" t="s">
        <v>555</v>
      </c>
      <c r="I133" s="726" t="s">
        <v>556</v>
      </c>
      <c r="J133" s="78" t="s">
        <v>551</v>
      </c>
      <c r="K133" s="621" t="s">
        <v>1422</v>
      </c>
    </row>
    <row r="134">
      <c r="A134" s="372">
        <v>125.0</v>
      </c>
      <c r="B134" s="218" t="s">
        <v>508</v>
      </c>
      <c r="C134" s="488"/>
      <c r="D134" s="488">
        <v>2024.0</v>
      </c>
      <c r="E134" s="323" t="s">
        <v>544</v>
      </c>
      <c r="F134" s="342" t="s">
        <v>1298</v>
      </c>
      <c r="G134" s="342"/>
      <c r="H134" s="342" t="s">
        <v>558</v>
      </c>
      <c r="I134" s="728" t="s">
        <v>559</v>
      </c>
      <c r="J134" s="78" t="s">
        <v>551</v>
      </c>
      <c r="K134" s="621" t="s">
        <v>1422</v>
      </c>
    </row>
    <row r="135">
      <c r="A135" s="78">
        <v>126.0</v>
      </c>
      <c r="B135" s="218" t="s">
        <v>508</v>
      </c>
      <c r="C135" s="488"/>
      <c r="D135" s="488">
        <v>2024.0</v>
      </c>
      <c r="E135" s="323" t="s">
        <v>546</v>
      </c>
      <c r="F135" s="342" t="s">
        <v>1298</v>
      </c>
      <c r="G135" s="342"/>
      <c r="H135" s="342" t="s">
        <v>560</v>
      </c>
      <c r="I135" s="726" t="s">
        <v>561</v>
      </c>
      <c r="J135" s="78" t="s">
        <v>551</v>
      </c>
      <c r="K135" s="621" t="s">
        <v>1422</v>
      </c>
    </row>
    <row r="136">
      <c r="A136" s="372">
        <v>127.0</v>
      </c>
      <c r="B136" s="218" t="s">
        <v>508</v>
      </c>
      <c r="C136" s="488"/>
      <c r="D136" s="488">
        <v>2024.0</v>
      </c>
      <c r="E136" s="323" t="s">
        <v>548</v>
      </c>
      <c r="F136" s="342" t="s">
        <v>1298</v>
      </c>
      <c r="G136" s="342"/>
      <c r="H136" s="342" t="s">
        <v>563</v>
      </c>
      <c r="I136" s="726" t="s">
        <v>564</v>
      </c>
      <c r="J136" s="78" t="s">
        <v>551</v>
      </c>
      <c r="K136" s="621" t="s">
        <v>1422</v>
      </c>
    </row>
    <row r="137">
      <c r="A137" s="78">
        <v>128.0</v>
      </c>
      <c r="B137" s="218" t="s">
        <v>508</v>
      </c>
      <c r="C137" s="488"/>
      <c r="D137" s="488">
        <v>2024.0</v>
      </c>
      <c r="E137" s="323" t="s">
        <v>552</v>
      </c>
      <c r="F137" s="342" t="s">
        <v>1298</v>
      </c>
      <c r="G137" s="342"/>
      <c r="H137" s="342" t="s">
        <v>568</v>
      </c>
      <c r="I137" s="726" t="s">
        <v>569</v>
      </c>
      <c r="J137" s="78" t="s">
        <v>551</v>
      </c>
      <c r="K137" s="621" t="s">
        <v>1422</v>
      </c>
    </row>
    <row r="138">
      <c r="A138" s="372">
        <v>129.0</v>
      </c>
      <c r="B138" s="218" t="s">
        <v>508</v>
      </c>
      <c r="C138" s="488"/>
      <c r="D138" s="488">
        <v>2024.0</v>
      </c>
      <c r="E138" s="323" t="s">
        <v>557</v>
      </c>
      <c r="F138" s="342" t="s">
        <v>1298</v>
      </c>
      <c r="G138" s="342"/>
      <c r="H138" s="342" t="s">
        <v>570</v>
      </c>
      <c r="I138" s="726" t="s">
        <v>571</v>
      </c>
      <c r="J138" s="78" t="s">
        <v>551</v>
      </c>
      <c r="K138" s="621" t="s">
        <v>1422</v>
      </c>
    </row>
    <row r="139">
      <c r="A139" s="78">
        <v>130.0</v>
      </c>
      <c r="B139" s="218" t="s">
        <v>508</v>
      </c>
      <c r="C139" s="488"/>
      <c r="D139" s="488">
        <v>2024.0</v>
      </c>
      <c r="E139" s="323" t="s">
        <v>562</v>
      </c>
      <c r="F139" s="342" t="s">
        <v>1298</v>
      </c>
      <c r="G139" s="342"/>
      <c r="H139" s="342" t="s">
        <v>573</v>
      </c>
      <c r="I139" s="726" t="s">
        <v>574</v>
      </c>
      <c r="J139" s="78" t="s">
        <v>551</v>
      </c>
      <c r="K139" s="621" t="s">
        <v>1422</v>
      </c>
    </row>
    <row r="140">
      <c r="A140" s="372">
        <v>131.0</v>
      </c>
      <c r="B140" s="218" t="s">
        <v>508</v>
      </c>
      <c r="C140" s="488"/>
      <c r="D140" s="488">
        <v>2024.0</v>
      </c>
      <c r="E140" s="323" t="s">
        <v>572</v>
      </c>
      <c r="F140" s="342" t="s">
        <v>1298</v>
      </c>
      <c r="G140" s="342"/>
      <c r="H140" s="342" t="s">
        <v>575</v>
      </c>
      <c r="I140" s="726" t="s">
        <v>576</v>
      </c>
      <c r="J140" s="78" t="s">
        <v>551</v>
      </c>
      <c r="K140" s="621" t="s">
        <v>1422</v>
      </c>
    </row>
    <row r="141">
      <c r="A141" s="78">
        <v>132.0</v>
      </c>
      <c r="B141" s="218" t="s">
        <v>508</v>
      </c>
      <c r="C141" s="488"/>
      <c r="D141" s="488">
        <v>2024.0</v>
      </c>
      <c r="E141" s="323" t="s">
        <v>577</v>
      </c>
      <c r="F141" s="342" t="s">
        <v>1298</v>
      </c>
      <c r="G141" s="342"/>
      <c r="H141" s="342" t="s">
        <v>578</v>
      </c>
      <c r="I141" s="726" t="s">
        <v>579</v>
      </c>
      <c r="J141" s="78" t="s">
        <v>551</v>
      </c>
      <c r="K141" s="621" t="s">
        <v>1422</v>
      </c>
    </row>
    <row r="142">
      <c r="A142" s="372">
        <v>133.0</v>
      </c>
      <c r="B142" s="218" t="s">
        <v>508</v>
      </c>
      <c r="C142" s="488"/>
      <c r="D142" s="488">
        <v>2024.0</v>
      </c>
      <c r="E142" s="328" t="s">
        <v>581</v>
      </c>
      <c r="F142" s="342" t="s">
        <v>1298</v>
      </c>
      <c r="G142" s="342"/>
      <c r="H142" s="342" t="s">
        <v>582</v>
      </c>
      <c r="I142" s="726" t="s">
        <v>583</v>
      </c>
      <c r="J142" s="78" t="s">
        <v>551</v>
      </c>
      <c r="K142" s="621" t="s">
        <v>1422</v>
      </c>
    </row>
    <row r="143">
      <c r="A143" s="78">
        <v>134.0</v>
      </c>
      <c r="B143" s="218" t="s">
        <v>508</v>
      </c>
      <c r="C143" s="488"/>
      <c r="D143" s="488">
        <v>2024.0</v>
      </c>
      <c r="E143" s="328" t="s">
        <v>584</v>
      </c>
      <c r="F143" s="342" t="s">
        <v>1298</v>
      </c>
      <c r="G143" s="342"/>
      <c r="H143" s="342" t="s">
        <v>585</v>
      </c>
      <c r="I143" s="726" t="s">
        <v>586</v>
      </c>
      <c r="J143" s="78" t="s">
        <v>551</v>
      </c>
      <c r="K143" s="621" t="s">
        <v>1422</v>
      </c>
    </row>
    <row r="144">
      <c r="A144" s="372">
        <v>135.0</v>
      </c>
      <c r="B144" s="218" t="s">
        <v>508</v>
      </c>
      <c r="C144" s="488"/>
      <c r="D144" s="488">
        <v>2024.0</v>
      </c>
      <c r="E144" s="328" t="s">
        <v>587</v>
      </c>
      <c r="F144" s="342" t="s">
        <v>1298</v>
      </c>
      <c r="G144" s="342"/>
      <c r="H144" s="342" t="s">
        <v>588</v>
      </c>
      <c r="I144" s="726" t="s">
        <v>589</v>
      </c>
      <c r="J144" s="78" t="s">
        <v>551</v>
      </c>
      <c r="K144" s="621" t="s">
        <v>1422</v>
      </c>
    </row>
    <row r="145">
      <c r="A145" s="78">
        <v>136.0</v>
      </c>
      <c r="B145" s="218" t="s">
        <v>508</v>
      </c>
      <c r="C145" s="488"/>
      <c r="D145" s="488">
        <v>2024.0</v>
      </c>
      <c r="E145" s="328" t="s">
        <v>591</v>
      </c>
      <c r="F145" s="342" t="s">
        <v>1298</v>
      </c>
      <c r="G145" s="342"/>
      <c r="H145" s="342" t="s">
        <v>592</v>
      </c>
      <c r="I145" s="726" t="s">
        <v>593</v>
      </c>
      <c r="J145" s="78" t="s">
        <v>551</v>
      </c>
      <c r="K145" s="621" t="s">
        <v>1422</v>
      </c>
    </row>
    <row r="146">
      <c r="A146" s="372">
        <v>137.0</v>
      </c>
      <c r="B146" s="218" t="s">
        <v>508</v>
      </c>
      <c r="C146" s="488"/>
      <c r="D146" s="488">
        <v>2024.0</v>
      </c>
      <c r="E146" s="328" t="s">
        <v>594</v>
      </c>
      <c r="F146" s="342" t="s">
        <v>1298</v>
      </c>
      <c r="G146" s="342"/>
      <c r="H146" s="342" t="s">
        <v>595</v>
      </c>
      <c r="I146" s="726" t="s">
        <v>596</v>
      </c>
      <c r="J146" s="78" t="s">
        <v>551</v>
      </c>
      <c r="K146" s="621" t="s">
        <v>1422</v>
      </c>
    </row>
    <row r="147">
      <c r="A147" s="78">
        <v>138.0</v>
      </c>
      <c r="B147" s="218" t="s">
        <v>508</v>
      </c>
      <c r="C147" s="488"/>
      <c r="D147" s="488">
        <v>2024.0</v>
      </c>
      <c r="E147" s="328" t="s">
        <v>597</v>
      </c>
      <c r="F147" s="342" t="s">
        <v>1298</v>
      </c>
      <c r="G147" s="342"/>
      <c r="H147" s="342" t="s">
        <v>599</v>
      </c>
      <c r="I147" s="728" t="s">
        <v>600</v>
      </c>
      <c r="J147" s="78" t="s">
        <v>551</v>
      </c>
      <c r="K147" s="621" t="s">
        <v>1422</v>
      </c>
    </row>
    <row r="148">
      <c r="A148" s="372">
        <v>139.0</v>
      </c>
      <c r="B148" s="218" t="s">
        <v>508</v>
      </c>
      <c r="C148" s="488"/>
      <c r="D148" s="488">
        <v>2024.0</v>
      </c>
      <c r="E148" s="328" t="s">
        <v>601</v>
      </c>
      <c r="F148" s="342" t="s">
        <v>1298</v>
      </c>
      <c r="G148" s="342"/>
      <c r="H148" s="342" t="s">
        <v>602</v>
      </c>
      <c r="I148" s="728" t="s">
        <v>603</v>
      </c>
      <c r="J148" s="78" t="s">
        <v>551</v>
      </c>
      <c r="K148" s="621" t="s">
        <v>1422</v>
      </c>
    </row>
    <row r="149">
      <c r="A149" s="78">
        <v>140.0</v>
      </c>
      <c r="B149" s="622" t="s">
        <v>508</v>
      </c>
      <c r="C149" s="623"/>
      <c r="D149" s="623">
        <v>2024.0</v>
      </c>
      <c r="E149" s="328" t="s">
        <v>605</v>
      </c>
      <c r="F149" s="342" t="s">
        <v>1298</v>
      </c>
      <c r="G149" s="342"/>
      <c r="H149" s="342" t="s">
        <v>606</v>
      </c>
      <c r="I149" s="728" t="s">
        <v>607</v>
      </c>
      <c r="J149" s="78" t="s">
        <v>551</v>
      </c>
      <c r="K149" s="621" t="s">
        <v>1422</v>
      </c>
    </row>
    <row r="150">
      <c r="A150" s="372">
        <v>141.0</v>
      </c>
      <c r="B150" s="622" t="s">
        <v>508</v>
      </c>
      <c r="C150" s="623"/>
      <c r="D150" s="623">
        <v>2024.0</v>
      </c>
      <c r="E150" s="328" t="s">
        <v>609</v>
      </c>
      <c r="F150" s="342" t="s">
        <v>1298</v>
      </c>
      <c r="G150" s="342"/>
      <c r="H150" s="342" t="s">
        <v>610</v>
      </c>
      <c r="I150" s="726" t="s">
        <v>611</v>
      </c>
      <c r="J150" s="78" t="s">
        <v>551</v>
      </c>
      <c r="K150" s="621" t="s">
        <v>1422</v>
      </c>
    </row>
    <row r="151">
      <c r="A151" s="78">
        <v>142.0</v>
      </c>
      <c r="B151" s="622" t="s">
        <v>508</v>
      </c>
      <c r="C151" s="623"/>
      <c r="D151" s="623">
        <v>2024.0</v>
      </c>
      <c r="E151" s="328" t="s">
        <v>612</v>
      </c>
      <c r="F151" s="342" t="s">
        <v>1298</v>
      </c>
      <c r="G151" s="342"/>
      <c r="H151" s="342" t="s">
        <v>613</v>
      </c>
      <c r="I151" s="726" t="s">
        <v>614</v>
      </c>
      <c r="J151" s="78" t="s">
        <v>551</v>
      </c>
      <c r="K151" s="621" t="s">
        <v>1422</v>
      </c>
    </row>
    <row r="152">
      <c r="A152" s="372">
        <v>143.0</v>
      </c>
      <c r="B152" s="622" t="s">
        <v>508</v>
      </c>
      <c r="C152" s="623"/>
      <c r="D152" s="623">
        <v>2024.0</v>
      </c>
      <c r="E152" s="328" t="s">
        <v>616</v>
      </c>
      <c r="F152" s="342" t="s">
        <v>1298</v>
      </c>
      <c r="G152" s="342"/>
      <c r="H152" s="342" t="s">
        <v>617</v>
      </c>
      <c r="I152" s="726" t="s">
        <v>618</v>
      </c>
      <c r="J152" s="78" t="s">
        <v>551</v>
      </c>
      <c r="K152" s="621" t="s">
        <v>1422</v>
      </c>
    </row>
    <row r="153">
      <c r="A153" s="78">
        <v>144.0</v>
      </c>
      <c r="B153" s="622" t="s">
        <v>508</v>
      </c>
      <c r="C153" s="623"/>
      <c r="D153" s="623">
        <v>2024.0</v>
      </c>
      <c r="E153" s="328" t="s">
        <v>619</v>
      </c>
      <c r="F153" s="342" t="s">
        <v>1298</v>
      </c>
      <c r="G153" s="342"/>
      <c r="H153" s="342" t="s">
        <v>620</v>
      </c>
      <c r="I153" s="726" t="s">
        <v>621</v>
      </c>
      <c r="J153" s="78" t="s">
        <v>551</v>
      </c>
      <c r="K153" s="621" t="s">
        <v>1422</v>
      </c>
    </row>
    <row r="154">
      <c r="A154" s="372">
        <v>145.0</v>
      </c>
      <c r="B154" s="622" t="s">
        <v>508</v>
      </c>
      <c r="C154" s="623"/>
      <c r="D154" s="623">
        <v>2024.0</v>
      </c>
      <c r="E154" s="328" t="s">
        <v>622</v>
      </c>
      <c r="F154" s="342" t="s">
        <v>1298</v>
      </c>
      <c r="G154" s="342"/>
      <c r="H154" s="342" t="s">
        <v>623</v>
      </c>
      <c r="I154" s="726" t="s">
        <v>624</v>
      </c>
      <c r="J154" s="78" t="s">
        <v>551</v>
      </c>
      <c r="K154" s="621" t="s">
        <v>1422</v>
      </c>
    </row>
    <row r="155">
      <c r="A155" s="78">
        <v>146.0</v>
      </c>
      <c r="B155" s="218" t="s">
        <v>508</v>
      </c>
      <c r="C155" s="488"/>
      <c r="D155" s="488">
        <v>2024.0</v>
      </c>
      <c r="E155" s="328" t="s">
        <v>626</v>
      </c>
      <c r="F155" s="342" t="s">
        <v>1298</v>
      </c>
      <c r="G155" s="342"/>
      <c r="H155" s="342" t="s">
        <v>627</v>
      </c>
      <c r="I155" s="740" t="s">
        <v>628</v>
      </c>
      <c r="J155" s="636" t="s">
        <v>551</v>
      </c>
      <c r="K155" s="621" t="s">
        <v>1422</v>
      </c>
    </row>
    <row r="156">
      <c r="A156" s="372">
        <v>147.0</v>
      </c>
      <c r="B156" s="218" t="s">
        <v>508</v>
      </c>
      <c r="C156" s="488"/>
      <c r="D156" s="488">
        <v>2024.0</v>
      </c>
      <c r="E156" s="743" t="s">
        <v>629</v>
      </c>
      <c r="F156" s="342" t="s">
        <v>1298</v>
      </c>
      <c r="G156" s="342"/>
      <c r="H156" s="342" t="s">
        <v>630</v>
      </c>
      <c r="I156" s="740" t="s">
        <v>631</v>
      </c>
      <c r="J156" s="636" t="s">
        <v>551</v>
      </c>
      <c r="K156" s="621" t="s">
        <v>1422</v>
      </c>
    </row>
    <row r="157">
      <c r="A157" s="78">
        <v>148.0</v>
      </c>
      <c r="B157" s="218" t="s">
        <v>508</v>
      </c>
      <c r="C157" s="488"/>
      <c r="D157" s="488">
        <v>2024.0</v>
      </c>
      <c r="E157" s="743" t="s">
        <v>633</v>
      </c>
      <c r="F157" s="342" t="s">
        <v>1298</v>
      </c>
      <c r="G157" s="342"/>
      <c r="H157" s="342" t="s">
        <v>634</v>
      </c>
      <c r="I157" s="740" t="s">
        <v>635</v>
      </c>
      <c r="J157" s="636" t="s">
        <v>551</v>
      </c>
      <c r="K157" s="621" t="s">
        <v>1422</v>
      </c>
    </row>
    <row r="158">
      <c r="A158" s="372">
        <v>149.0</v>
      </c>
      <c r="B158" s="218" t="s">
        <v>508</v>
      </c>
      <c r="C158" s="747"/>
      <c r="D158" s="747">
        <v>2024.0</v>
      </c>
      <c r="E158" s="328" t="s">
        <v>636</v>
      </c>
      <c r="F158" s="342" t="s">
        <v>1298</v>
      </c>
      <c r="G158" s="342"/>
      <c r="H158" s="342" t="s">
        <v>637</v>
      </c>
      <c r="I158" s="726" t="s">
        <v>638</v>
      </c>
      <c r="J158" s="78" t="s">
        <v>551</v>
      </c>
      <c r="K158" s="621" t="s">
        <v>1422</v>
      </c>
    </row>
    <row r="159">
      <c r="A159" s="78">
        <v>150.0</v>
      </c>
      <c r="B159" s="218" t="s">
        <v>508</v>
      </c>
      <c r="C159" s="747"/>
      <c r="D159" s="747">
        <v>2024.0</v>
      </c>
      <c r="E159" s="328" t="s">
        <v>640</v>
      </c>
      <c r="F159" s="342" t="s">
        <v>1298</v>
      </c>
      <c r="G159" s="342"/>
      <c r="H159" s="342" t="s">
        <v>641</v>
      </c>
      <c r="I159" s="726" t="s">
        <v>642</v>
      </c>
      <c r="J159" s="78" t="s">
        <v>551</v>
      </c>
      <c r="K159" s="621" t="s">
        <v>1422</v>
      </c>
    </row>
    <row r="160">
      <c r="A160" s="372">
        <v>151.0</v>
      </c>
      <c r="B160" s="218" t="s">
        <v>508</v>
      </c>
      <c r="C160" s="747"/>
      <c r="D160" s="747">
        <v>2024.0</v>
      </c>
      <c r="E160" s="328" t="s">
        <v>643</v>
      </c>
      <c r="F160" s="342" t="s">
        <v>1298</v>
      </c>
      <c r="G160" s="342"/>
      <c r="H160" s="342" t="s">
        <v>644</v>
      </c>
      <c r="I160" s="726" t="s">
        <v>645</v>
      </c>
      <c r="J160" s="78" t="s">
        <v>551</v>
      </c>
      <c r="K160" s="621" t="s">
        <v>1422</v>
      </c>
    </row>
    <row r="161">
      <c r="A161" s="78">
        <v>152.0</v>
      </c>
      <c r="B161" s="218" t="s">
        <v>508</v>
      </c>
      <c r="C161" s="747"/>
      <c r="D161" s="747">
        <v>2024.0</v>
      </c>
      <c r="E161" s="328" t="s">
        <v>647</v>
      </c>
      <c r="F161" s="342" t="s">
        <v>1298</v>
      </c>
      <c r="G161" s="342"/>
      <c r="H161" s="342" t="s">
        <v>648</v>
      </c>
      <c r="I161" s="726" t="s">
        <v>649</v>
      </c>
      <c r="J161" s="78" t="s">
        <v>551</v>
      </c>
      <c r="K161" s="621" t="s">
        <v>1422</v>
      </c>
    </row>
    <row r="162">
      <c r="A162" s="372">
        <v>153.0</v>
      </c>
      <c r="B162" s="218" t="s">
        <v>508</v>
      </c>
      <c r="C162" s="747"/>
      <c r="D162" s="747">
        <v>2022.0</v>
      </c>
      <c r="E162" s="328" t="s">
        <v>679</v>
      </c>
      <c r="F162" s="342"/>
      <c r="G162" s="342"/>
      <c r="H162" s="342" t="s">
        <v>680</v>
      </c>
      <c r="I162" s="749" t="s">
        <v>681</v>
      </c>
      <c r="J162" s="78" t="s">
        <v>551</v>
      </c>
      <c r="K162" s="621" t="s">
        <v>1422</v>
      </c>
    </row>
    <row r="163">
      <c r="A163" s="78">
        <v>154.0</v>
      </c>
      <c r="B163" s="218" t="s">
        <v>508</v>
      </c>
      <c r="C163" s="747"/>
      <c r="D163" s="747">
        <v>2022.0</v>
      </c>
      <c r="E163" s="328" t="s">
        <v>682</v>
      </c>
      <c r="F163" s="342"/>
      <c r="G163" s="342"/>
      <c r="H163" s="342" t="s">
        <v>683</v>
      </c>
      <c r="I163" s="749" t="s">
        <v>684</v>
      </c>
      <c r="J163" s="636" t="s">
        <v>551</v>
      </c>
      <c r="K163" s="621" t="s">
        <v>1422</v>
      </c>
    </row>
    <row r="164">
      <c r="A164" s="372">
        <v>155.0</v>
      </c>
      <c r="B164" s="218" t="s">
        <v>508</v>
      </c>
      <c r="C164" s="488"/>
      <c r="D164" s="488">
        <v>2022.0</v>
      </c>
      <c r="E164" s="328" t="s">
        <v>685</v>
      </c>
      <c r="F164" s="342"/>
      <c r="G164" s="342"/>
      <c r="H164" s="342" t="s">
        <v>686</v>
      </c>
      <c r="I164" s="749" t="s">
        <v>687</v>
      </c>
      <c r="J164" s="78" t="s">
        <v>551</v>
      </c>
      <c r="K164" s="621" t="s">
        <v>1422</v>
      </c>
    </row>
    <row r="165">
      <c r="A165" s="78">
        <v>156.0</v>
      </c>
      <c r="B165" s="218" t="s">
        <v>508</v>
      </c>
      <c r="C165" s="747"/>
      <c r="D165" s="747">
        <v>2022.0</v>
      </c>
      <c r="E165" s="328" t="s">
        <v>692</v>
      </c>
      <c r="F165" s="342"/>
      <c r="G165" s="342"/>
      <c r="H165" s="342" t="s">
        <v>693</v>
      </c>
      <c r="I165" s="749" t="s">
        <v>694</v>
      </c>
      <c r="J165" s="636" t="s">
        <v>551</v>
      </c>
      <c r="K165" s="621" t="s">
        <v>1422</v>
      </c>
    </row>
    <row r="166">
      <c r="A166" s="372">
        <v>157.0</v>
      </c>
      <c r="B166" s="218" t="s">
        <v>508</v>
      </c>
      <c r="C166" s="747"/>
      <c r="D166" s="747">
        <v>2022.0</v>
      </c>
      <c r="E166" s="328" t="s">
        <v>697</v>
      </c>
      <c r="F166" s="342"/>
      <c r="G166" s="342"/>
      <c r="H166" s="342" t="s">
        <v>698</v>
      </c>
      <c r="I166" s="749" t="s">
        <v>699</v>
      </c>
      <c r="J166" s="78" t="s">
        <v>551</v>
      </c>
      <c r="K166" s="621" t="s">
        <v>1422</v>
      </c>
    </row>
    <row r="167">
      <c r="A167" s="78">
        <v>158.0</v>
      </c>
      <c r="B167" s="237" t="s">
        <v>508</v>
      </c>
      <c r="C167" s="751"/>
      <c r="D167" s="751">
        <v>2022.0</v>
      </c>
      <c r="E167" s="341" t="s">
        <v>700</v>
      </c>
      <c r="F167" s="78"/>
      <c r="G167" s="78"/>
      <c r="H167" s="78" t="s">
        <v>1356</v>
      </c>
      <c r="I167" s="673" t="s">
        <v>702</v>
      </c>
      <c r="J167" s="78" t="s">
        <v>551</v>
      </c>
      <c r="K167" s="621" t="s">
        <v>1422</v>
      </c>
    </row>
    <row r="168" hidden="1">
      <c r="A168" s="195" t="s">
        <v>46</v>
      </c>
      <c r="B168" s="580" t="s">
        <v>49</v>
      </c>
      <c r="C168" s="753"/>
      <c r="D168" s="753"/>
      <c r="E168" s="754"/>
      <c r="F168" s="754"/>
      <c r="G168" s="754"/>
      <c r="H168" s="754"/>
      <c r="I168" s="754"/>
      <c r="J168" s="195"/>
      <c r="K168" s="49"/>
    </row>
    <row r="169" hidden="1">
      <c r="A169" s="174">
        <v>1.0</v>
      </c>
      <c r="B169" s="211" t="s">
        <v>442</v>
      </c>
      <c r="C169" s="756" t="s">
        <v>443</v>
      </c>
      <c r="D169" s="756">
        <v>2024.0</v>
      </c>
      <c r="E169" s="207" t="s">
        <v>444</v>
      </c>
      <c r="F169" s="133" t="s">
        <v>751</v>
      </c>
      <c r="G169" s="174" t="s">
        <v>1664</v>
      </c>
      <c r="H169" s="92" t="s">
        <v>889</v>
      </c>
      <c r="I169" s="92" t="s">
        <v>1667</v>
      </c>
      <c r="J169" s="759" t="s">
        <v>146</v>
      </c>
      <c r="K169" s="88"/>
    </row>
    <row r="170" hidden="1">
      <c r="A170" s="98">
        <v>71.0</v>
      </c>
      <c r="B170" s="35" t="s">
        <v>508</v>
      </c>
      <c r="C170" s="520"/>
      <c r="D170" s="520">
        <v>2025.0</v>
      </c>
      <c r="E170" s="604" t="s">
        <v>710</v>
      </c>
      <c r="F170" s="139"/>
      <c r="G170" s="139" t="s">
        <v>235</v>
      </c>
      <c r="H170" s="320" t="s">
        <v>1365</v>
      </c>
      <c r="I170" s="320" t="s">
        <v>1668</v>
      </c>
      <c r="J170" s="760" t="s">
        <v>146</v>
      </c>
      <c r="K170" s="259"/>
    </row>
    <row r="171" hidden="1">
      <c r="A171" s="73">
        <v>72.0</v>
      </c>
      <c r="B171" s="35" t="s">
        <v>508</v>
      </c>
      <c r="C171" s="520"/>
      <c r="D171" s="520">
        <v>2025.0</v>
      </c>
      <c r="E171" s="604" t="s">
        <v>711</v>
      </c>
      <c r="F171" s="139"/>
      <c r="G171" s="139" t="s">
        <v>235</v>
      </c>
      <c r="H171" s="320" t="s">
        <v>1369</v>
      </c>
      <c r="I171" s="320" t="s">
        <v>1670</v>
      </c>
      <c r="J171" s="414" t="s">
        <v>146</v>
      </c>
      <c r="K171" s="259"/>
    </row>
    <row r="172" hidden="1">
      <c r="A172" s="98">
        <v>73.0</v>
      </c>
      <c r="B172" s="35" t="s">
        <v>508</v>
      </c>
      <c r="C172" s="520"/>
      <c r="D172" s="520">
        <v>2025.0</v>
      </c>
      <c r="E172" s="604" t="s">
        <v>714</v>
      </c>
      <c r="F172" s="139"/>
      <c r="G172" s="139" t="s">
        <v>235</v>
      </c>
      <c r="H172" s="320" t="s">
        <v>1372</v>
      </c>
      <c r="I172" s="320" t="s">
        <v>1673</v>
      </c>
      <c r="J172" s="414" t="s">
        <v>146</v>
      </c>
      <c r="K172" s="87"/>
    </row>
    <row r="173" hidden="1">
      <c r="A173" s="48">
        <f>A172+1</f>
        <v>74</v>
      </c>
      <c r="B173" s="272" t="s">
        <v>1120</v>
      </c>
      <c r="C173" s="520"/>
      <c r="D173" s="520">
        <v>2024.0</v>
      </c>
      <c r="E173" s="764" t="s">
        <v>1125</v>
      </c>
      <c r="F173" s="559"/>
      <c r="G173" s="273" t="s">
        <v>250</v>
      </c>
      <c r="H173" s="322" t="s">
        <v>1676</v>
      </c>
      <c r="I173" s="322"/>
      <c r="J173" s="760" t="s">
        <v>178</v>
      </c>
      <c r="K173" s="259"/>
    </row>
    <row r="174" hidden="1">
      <c r="A174" s="48">
        <v>7.0</v>
      </c>
      <c r="B174" s="272" t="s">
        <v>1120</v>
      </c>
      <c r="C174" s="520"/>
      <c r="D174" s="520">
        <v>2024.0</v>
      </c>
      <c r="E174" s="764" t="s">
        <v>1134</v>
      </c>
      <c r="F174" s="559"/>
      <c r="G174" s="273" t="s">
        <v>250</v>
      </c>
      <c r="H174" s="322" t="s">
        <v>1684</v>
      </c>
      <c r="I174" s="322"/>
      <c r="J174" s="760" t="s">
        <v>178</v>
      </c>
      <c r="K174" s="259"/>
    </row>
    <row r="175" hidden="1">
      <c r="A175" s="33">
        <v>14.0</v>
      </c>
      <c r="B175" s="35" t="s">
        <v>117</v>
      </c>
      <c r="C175" s="532" t="s">
        <v>118</v>
      </c>
      <c r="D175" s="532">
        <v>2023.0</v>
      </c>
      <c r="E175" s="268" t="s">
        <v>227</v>
      </c>
      <c r="F175" s="597" t="s">
        <v>72</v>
      </c>
      <c r="G175" s="597" t="s">
        <v>126</v>
      </c>
      <c r="H175" s="92" t="s">
        <v>727</v>
      </c>
      <c r="I175" s="530" t="s">
        <v>147</v>
      </c>
      <c r="J175" s="414" t="s">
        <v>1686</v>
      </c>
      <c r="K175" s="87"/>
    </row>
    <row r="176" hidden="1">
      <c r="A176" s="174">
        <v>16.0</v>
      </c>
      <c r="B176" s="767" t="s">
        <v>324</v>
      </c>
      <c r="C176" s="768" t="s">
        <v>118</v>
      </c>
      <c r="D176" s="756">
        <v>2025.0</v>
      </c>
      <c r="E176" s="207" t="s">
        <v>325</v>
      </c>
      <c r="F176" s="174" t="s">
        <v>326</v>
      </c>
      <c r="G176" s="125" t="s">
        <v>295</v>
      </c>
      <c r="H176" s="258" t="s">
        <v>327</v>
      </c>
      <c r="I176" s="258"/>
      <c r="J176" s="760" t="s">
        <v>146</v>
      </c>
      <c r="K176" s="87"/>
    </row>
    <row r="177" hidden="1">
      <c r="A177" s="174">
        <v>17.0</v>
      </c>
      <c r="B177" s="767" t="s">
        <v>324</v>
      </c>
      <c r="C177" s="173" t="s">
        <v>118</v>
      </c>
      <c r="D177" s="174">
        <v>2025.0</v>
      </c>
      <c r="E177" s="207" t="s">
        <v>329</v>
      </c>
      <c r="F177" s="174" t="s">
        <v>326</v>
      </c>
      <c r="G177" s="125" t="s">
        <v>295</v>
      </c>
      <c r="H177" s="258" t="s">
        <v>330</v>
      </c>
      <c r="I177" s="258"/>
      <c r="J177" s="760" t="s">
        <v>146</v>
      </c>
      <c r="K177" s="87"/>
    </row>
    <row r="178" hidden="1">
      <c r="A178" s="195" t="s">
        <v>355</v>
      </c>
      <c r="B178" s="379" t="s">
        <v>256</v>
      </c>
      <c r="C178" s="379"/>
      <c r="D178" s="277"/>
      <c r="E178" s="277"/>
      <c r="F178" s="277"/>
      <c r="G178" s="246"/>
      <c r="H178" s="277"/>
      <c r="I178" s="379"/>
      <c r="J178" s="383"/>
      <c r="K178" s="383"/>
    </row>
    <row r="179" hidden="1">
      <c r="A179" s="58">
        <v>2.0</v>
      </c>
      <c r="B179" s="714" t="s">
        <v>362</v>
      </c>
      <c r="C179" s="768" t="s">
        <v>23</v>
      </c>
      <c r="D179" s="769">
        <v>2024.0</v>
      </c>
      <c r="E179" s="770">
        <v>2066.0</v>
      </c>
      <c r="F179" s="133" t="s">
        <v>299</v>
      </c>
      <c r="G179" s="133" t="s">
        <v>379</v>
      </c>
      <c r="H179" s="44" t="s">
        <v>380</v>
      </c>
      <c r="I179" s="94" t="s">
        <v>1702</v>
      </c>
      <c r="J179" s="414" t="s">
        <v>146</v>
      </c>
      <c r="K179" s="47"/>
    </row>
    <row r="180" hidden="1">
      <c r="A180" s="33">
        <v>3.0</v>
      </c>
      <c r="B180" s="773" t="s">
        <v>90</v>
      </c>
      <c r="C180" s="769"/>
      <c r="D180" s="769">
        <v>2013.0</v>
      </c>
      <c r="E180" s="770" t="s">
        <v>381</v>
      </c>
      <c r="F180" s="774" t="s">
        <v>72</v>
      </c>
      <c r="G180" s="263" t="s">
        <v>97</v>
      </c>
      <c r="H180" s="775" t="s">
        <v>98</v>
      </c>
      <c r="I180" s="94" t="s">
        <v>99</v>
      </c>
      <c r="J180" s="414" t="s">
        <v>1711</v>
      </c>
      <c r="K180" s="47" t="s">
        <v>1422</v>
      </c>
    </row>
    <row r="181" hidden="1">
      <c r="A181" s="58">
        <v>4.0</v>
      </c>
      <c r="B181" s="218" t="s">
        <v>362</v>
      </c>
      <c r="C181" s="58" t="s">
        <v>23</v>
      </c>
      <c r="D181" s="58">
        <v>2025.0</v>
      </c>
      <c r="E181" s="251">
        <v>2259.0</v>
      </c>
      <c r="F181" s="133" t="s">
        <v>72</v>
      </c>
      <c r="G181" s="133" t="s">
        <v>379</v>
      </c>
      <c r="H181" s="45" t="s">
        <v>394</v>
      </c>
      <c r="I181" s="94" t="s">
        <v>1712</v>
      </c>
      <c r="J181" s="760" t="s">
        <v>146</v>
      </c>
      <c r="K181" s="87"/>
    </row>
    <row r="182" hidden="1">
      <c r="A182" s="58" t="s">
        <v>1713</v>
      </c>
      <c r="B182" s="777" t="s">
        <v>172</v>
      </c>
      <c r="C182" s="778"/>
      <c r="D182" s="778">
        <v>2011.0</v>
      </c>
      <c r="E182" s="268" t="s">
        <v>174</v>
      </c>
      <c r="F182" s="780" t="s">
        <v>72</v>
      </c>
      <c r="G182" s="270" t="s">
        <v>450</v>
      </c>
      <c r="H182" s="781" t="s">
        <v>175</v>
      </c>
      <c r="I182" s="45" t="s">
        <v>183</v>
      </c>
      <c r="J182" s="760" t="s">
        <v>1711</v>
      </c>
      <c r="K182" s="87" t="s">
        <v>1422</v>
      </c>
    </row>
    <row r="183" hidden="1">
      <c r="A183" s="48">
        <v>6.0</v>
      </c>
      <c r="B183" s="272" t="s">
        <v>1171</v>
      </c>
      <c r="C183" s="302"/>
      <c r="D183" s="302"/>
      <c r="E183" s="782"/>
      <c r="F183" s="489"/>
      <c r="G183" s="782"/>
      <c r="H183" s="783">
        <v>1.0</v>
      </c>
      <c r="I183" s="784"/>
      <c r="J183" s="414" t="s">
        <v>290</v>
      </c>
      <c r="K183" s="259"/>
    </row>
    <row r="184" hidden="1">
      <c r="A184" s="195" t="s">
        <v>374</v>
      </c>
      <c r="B184" s="52" t="s">
        <v>220</v>
      </c>
      <c r="C184" s="63"/>
      <c r="D184" s="63"/>
      <c r="E184" s="63"/>
      <c r="F184" s="63"/>
      <c r="G184" s="62"/>
      <c r="H184" s="785"/>
      <c r="I184" s="63"/>
      <c r="J184" s="786"/>
      <c r="K184" s="786"/>
    </row>
    <row r="185" hidden="1">
      <c r="A185" s="33">
        <v>1.0</v>
      </c>
      <c r="B185" s="218" t="s">
        <v>375</v>
      </c>
      <c r="C185" s="58"/>
      <c r="D185" s="58">
        <v>2006.0</v>
      </c>
      <c r="E185" s="257" t="s">
        <v>376</v>
      </c>
      <c r="F185" s="258" t="s">
        <v>72</v>
      </c>
      <c r="G185" s="258" t="s">
        <v>79</v>
      </c>
      <c r="H185" s="44" t="s">
        <v>427</v>
      </c>
      <c r="I185" s="45" t="s">
        <v>183</v>
      </c>
      <c r="J185" s="760" t="s">
        <v>225</v>
      </c>
      <c r="K185" s="87" t="s">
        <v>1725</v>
      </c>
    </row>
    <row r="186" hidden="1">
      <c r="A186" s="48">
        <v>1.0</v>
      </c>
      <c r="B186" s="53" t="s">
        <v>1144</v>
      </c>
      <c r="C186" s="48"/>
      <c r="D186" s="48">
        <v>2012.0</v>
      </c>
      <c r="E186" s="258" t="s">
        <v>1728</v>
      </c>
      <c r="F186" s="258" t="s">
        <v>166</v>
      </c>
      <c r="G186" s="258" t="s">
        <v>1729</v>
      </c>
      <c r="H186" s="44" t="s">
        <v>1730</v>
      </c>
      <c r="I186" s="794">
        <v>46298.0</v>
      </c>
      <c r="J186" s="760" t="s">
        <v>226</v>
      </c>
      <c r="K186" s="87"/>
    </row>
    <row r="187" hidden="1">
      <c r="A187" s="48">
        <v>3.0</v>
      </c>
      <c r="B187" s="53" t="s">
        <v>1144</v>
      </c>
      <c r="C187" s="48"/>
      <c r="D187" s="48">
        <v>2023.0</v>
      </c>
      <c r="E187" s="258" t="s">
        <v>1735</v>
      </c>
      <c r="F187" s="258" t="s">
        <v>166</v>
      </c>
      <c r="G187" s="258" t="s">
        <v>1729</v>
      </c>
      <c r="H187" s="44" t="s">
        <v>1736</v>
      </c>
      <c r="I187" s="797" t="s">
        <v>1738</v>
      </c>
      <c r="J187" s="760" t="s">
        <v>226</v>
      </c>
      <c r="K187" s="87"/>
    </row>
    <row r="188" hidden="1">
      <c r="A188" s="58">
        <v>6.0</v>
      </c>
      <c r="B188" s="84" t="s">
        <v>383</v>
      </c>
      <c r="C188" s="58" t="s">
        <v>118</v>
      </c>
      <c r="D188" s="47">
        <v>2010.0</v>
      </c>
      <c r="E188" s="268" t="s">
        <v>384</v>
      </c>
      <c r="F188" s="270" t="s">
        <v>72</v>
      </c>
      <c r="G188" s="270" t="s">
        <v>450</v>
      </c>
      <c r="H188" s="92" t="s">
        <v>470</v>
      </c>
      <c r="I188" s="45" t="s">
        <v>472</v>
      </c>
      <c r="J188" s="760" t="s">
        <v>225</v>
      </c>
      <c r="K188" s="87"/>
    </row>
    <row r="189" hidden="1">
      <c r="A189" s="58">
        <v>8.0</v>
      </c>
      <c r="B189" s="805" t="s">
        <v>90</v>
      </c>
      <c r="C189" s="806" t="s">
        <v>23</v>
      </c>
      <c r="D189" s="47">
        <v>2023.0</v>
      </c>
      <c r="E189" s="293" t="s">
        <v>390</v>
      </c>
      <c r="F189" s="263"/>
      <c r="G189" s="263" t="s">
        <v>97</v>
      </c>
      <c r="H189" s="810" t="s">
        <v>479</v>
      </c>
      <c r="I189" s="45" t="s">
        <v>1748</v>
      </c>
      <c r="J189" s="760" t="s">
        <v>146</v>
      </c>
      <c r="K189" s="87"/>
    </row>
    <row r="190" hidden="1">
      <c r="A190" s="246" t="s">
        <v>403</v>
      </c>
      <c r="B190" s="586" t="s">
        <v>176</v>
      </c>
      <c r="C190" s="586"/>
      <c r="D190" s="586"/>
      <c r="E190" s="586"/>
      <c r="F190" s="586"/>
      <c r="G190" s="587"/>
      <c r="H190" s="586"/>
      <c r="I190" s="586"/>
      <c r="J190" s="228"/>
      <c r="K190" s="383"/>
    </row>
    <row r="191" hidden="1">
      <c r="A191" s="33">
        <v>3.0</v>
      </c>
      <c r="B191" s="442" t="s">
        <v>410</v>
      </c>
      <c r="C191" s="811" t="s">
        <v>118</v>
      </c>
      <c r="D191" s="811">
        <v>2012.0</v>
      </c>
      <c r="E191" s="814" t="s">
        <v>411</v>
      </c>
      <c r="F191" s="815" t="s">
        <v>72</v>
      </c>
      <c r="G191" s="815" t="s">
        <v>527</v>
      </c>
      <c r="H191" s="816" t="s">
        <v>528</v>
      </c>
      <c r="I191" s="817" t="s">
        <v>532</v>
      </c>
      <c r="J191" s="818" t="s">
        <v>225</v>
      </c>
      <c r="K191" s="819"/>
    </row>
    <row r="192" hidden="1">
      <c r="A192" s="33">
        <v>6.0</v>
      </c>
      <c r="B192" s="442" t="s">
        <v>94</v>
      </c>
      <c r="C192" s="811" t="s">
        <v>118</v>
      </c>
      <c r="D192" s="820">
        <v>2022.0</v>
      </c>
      <c r="E192" s="814" t="s">
        <v>95</v>
      </c>
      <c r="F192" s="822" t="s">
        <v>72</v>
      </c>
      <c r="G192" s="822" t="s">
        <v>580</v>
      </c>
      <c r="H192" s="816" t="s">
        <v>96</v>
      </c>
      <c r="I192" s="817" t="s">
        <v>104</v>
      </c>
      <c r="J192" s="818" t="s">
        <v>225</v>
      </c>
      <c r="K192" s="819"/>
    </row>
    <row r="193" hidden="1">
      <c r="A193" s="33">
        <v>7.0</v>
      </c>
      <c r="B193" s="35" t="s">
        <v>94</v>
      </c>
      <c r="C193" s="58" t="s">
        <v>118</v>
      </c>
      <c r="D193" s="33">
        <v>2022.0</v>
      </c>
      <c r="E193" s="257" t="s">
        <v>106</v>
      </c>
      <c r="F193" s="133" t="s">
        <v>72</v>
      </c>
      <c r="G193" s="133" t="s">
        <v>580</v>
      </c>
      <c r="H193" s="99" t="s">
        <v>108</v>
      </c>
      <c r="I193" s="530" t="s">
        <v>128</v>
      </c>
      <c r="J193" s="760" t="s">
        <v>225</v>
      </c>
      <c r="K193" s="87"/>
    </row>
    <row r="194" hidden="1">
      <c r="A194" s="33">
        <v>10.0</v>
      </c>
      <c r="B194" s="442" t="s">
        <v>94</v>
      </c>
      <c r="C194" s="819" t="s">
        <v>118</v>
      </c>
      <c r="D194" s="819">
        <v>2022.0</v>
      </c>
      <c r="E194" s="828" t="s">
        <v>133</v>
      </c>
      <c r="F194" s="822" t="s">
        <v>72</v>
      </c>
      <c r="G194" s="822" t="s">
        <v>580</v>
      </c>
      <c r="H194" s="835" t="s">
        <v>135</v>
      </c>
      <c r="I194" s="817" t="s">
        <v>144</v>
      </c>
      <c r="J194" s="818" t="s">
        <v>225</v>
      </c>
      <c r="K194" s="819"/>
    </row>
    <row r="195" hidden="1">
      <c r="A195" s="33">
        <v>11.0</v>
      </c>
      <c r="B195" s="35" t="s">
        <v>94</v>
      </c>
      <c r="C195" s="47" t="s">
        <v>118</v>
      </c>
      <c r="D195" s="47">
        <v>2022.0</v>
      </c>
      <c r="E195" s="268" t="s">
        <v>151</v>
      </c>
      <c r="F195" s="133" t="s">
        <v>72</v>
      </c>
      <c r="G195" s="133" t="s">
        <v>580</v>
      </c>
      <c r="H195" s="92" t="s">
        <v>153</v>
      </c>
      <c r="I195" s="530" t="s">
        <v>158</v>
      </c>
      <c r="J195" s="414" t="s">
        <v>225</v>
      </c>
      <c r="K195" s="87"/>
    </row>
    <row r="196" hidden="1">
      <c r="A196" s="48">
        <v>5.0</v>
      </c>
      <c r="B196" s="272" t="s">
        <v>1120</v>
      </c>
      <c r="C196" s="273"/>
      <c r="D196" s="273">
        <v>2024.0</v>
      </c>
      <c r="E196" s="764" t="s">
        <v>1127</v>
      </c>
      <c r="F196" s="559"/>
      <c r="G196" s="273" t="s">
        <v>250</v>
      </c>
      <c r="H196" s="322" t="s">
        <v>1863</v>
      </c>
      <c r="I196" s="322"/>
      <c r="J196" s="414" t="s">
        <v>1864</v>
      </c>
      <c r="K196" s="259"/>
    </row>
    <row r="197" hidden="1">
      <c r="A197" s="48">
        <v>9.0</v>
      </c>
      <c r="B197" s="272" t="s">
        <v>1120</v>
      </c>
      <c r="C197" s="273"/>
      <c r="D197" s="273">
        <v>2024.0</v>
      </c>
      <c r="E197" s="764" t="s">
        <v>1139</v>
      </c>
      <c r="F197" s="559"/>
      <c r="G197" s="273" t="s">
        <v>250</v>
      </c>
      <c r="H197" s="322" t="s">
        <v>1865</v>
      </c>
      <c r="I197" s="322"/>
      <c r="J197" s="414" t="s">
        <v>1864</v>
      </c>
      <c r="K197" s="259"/>
    </row>
    <row r="198" hidden="1">
      <c r="A198" s="58">
        <v>22.0</v>
      </c>
      <c r="B198" s="442" t="s">
        <v>159</v>
      </c>
      <c r="C198" s="811" t="s">
        <v>23</v>
      </c>
      <c r="D198" s="47">
        <v>2025.0</v>
      </c>
      <c r="E198" s="268" t="s">
        <v>160</v>
      </c>
      <c r="F198" s="133" t="s">
        <v>650</v>
      </c>
      <c r="G198" s="133" t="s">
        <v>105</v>
      </c>
      <c r="H198" s="92" t="s">
        <v>162</v>
      </c>
      <c r="I198" s="530" t="s">
        <v>164</v>
      </c>
      <c r="J198" s="414" t="s">
        <v>225</v>
      </c>
      <c r="K198" s="839"/>
    </row>
    <row r="199" hidden="1">
      <c r="A199" s="58">
        <v>23.0</v>
      </c>
      <c r="B199" s="442" t="s">
        <v>159</v>
      </c>
      <c r="C199" s="811" t="s">
        <v>23</v>
      </c>
      <c r="D199" s="47">
        <v>2025.0</v>
      </c>
      <c r="E199" s="268" t="s">
        <v>433</v>
      </c>
      <c r="F199" s="133" t="s">
        <v>650</v>
      </c>
      <c r="G199" s="133" t="s">
        <v>105</v>
      </c>
      <c r="H199" s="92" t="s">
        <v>786</v>
      </c>
      <c r="I199" s="530" t="s">
        <v>1866</v>
      </c>
      <c r="J199" s="414" t="s">
        <v>146</v>
      </c>
      <c r="K199" s="839"/>
    </row>
    <row r="200" hidden="1">
      <c r="A200" s="58">
        <v>24.0</v>
      </c>
      <c r="B200" s="442" t="s">
        <v>159</v>
      </c>
      <c r="C200" s="811" t="s">
        <v>23</v>
      </c>
      <c r="D200" s="819">
        <v>2025.0</v>
      </c>
      <c r="E200" s="842" t="s">
        <v>435</v>
      </c>
      <c r="F200" s="822" t="s">
        <v>650</v>
      </c>
      <c r="G200" s="822" t="s">
        <v>105</v>
      </c>
      <c r="H200" s="835" t="s">
        <v>796</v>
      </c>
      <c r="I200" s="817" t="s">
        <v>1868</v>
      </c>
      <c r="J200" s="818" t="s">
        <v>146</v>
      </c>
      <c r="K200" s="819"/>
    </row>
    <row r="201" hidden="1">
      <c r="A201" s="246" t="s">
        <v>441</v>
      </c>
      <c r="B201" s="224" t="s">
        <v>264</v>
      </c>
      <c r="C201" s="224"/>
      <c r="D201" s="277"/>
      <c r="E201" s="277"/>
      <c r="F201" s="277"/>
      <c r="G201" s="246"/>
      <c r="H201" s="843"/>
      <c r="I201" s="277"/>
      <c r="J201" s="383"/>
      <c r="K201" s="383"/>
    </row>
    <row r="202" hidden="1">
      <c r="A202" s="246" t="s">
        <v>445</v>
      </c>
      <c r="B202" s="277" t="s">
        <v>265</v>
      </c>
      <c r="C202" s="277"/>
      <c r="D202" s="277"/>
      <c r="E202" s="277"/>
      <c r="F202" s="277"/>
      <c r="G202" s="277"/>
      <c r="H202" s="843"/>
      <c r="I202" s="277"/>
      <c r="J202" s="228"/>
      <c r="K202" s="383"/>
    </row>
    <row r="203" hidden="1">
      <c r="A203" s="174">
        <v>1.0</v>
      </c>
      <c r="B203" s="211" t="s">
        <v>446</v>
      </c>
      <c r="C203" s="174" t="s">
        <v>118</v>
      </c>
      <c r="D203" s="174">
        <v>2025.0</v>
      </c>
      <c r="E203" s="576" t="s">
        <v>447</v>
      </c>
      <c r="F203" s="133" t="s">
        <v>903</v>
      </c>
      <c r="G203" s="174" t="s">
        <v>904</v>
      </c>
      <c r="H203" s="92" t="s">
        <v>905</v>
      </c>
      <c r="I203" s="92" t="s">
        <v>1874</v>
      </c>
      <c r="J203" s="759" t="s">
        <v>146</v>
      </c>
      <c r="K203" s="88"/>
    </row>
    <row r="204" hidden="1">
      <c r="A204" s="246" t="s">
        <v>449</v>
      </c>
      <c r="B204" s="277" t="s">
        <v>266</v>
      </c>
      <c r="C204" s="277"/>
      <c r="D204" s="277"/>
      <c r="E204" s="277"/>
      <c r="F204" s="277"/>
      <c r="G204" s="277"/>
      <c r="H204" s="843"/>
      <c r="I204" s="277"/>
      <c r="J204" s="228"/>
      <c r="K204" s="383"/>
    </row>
    <row r="205" hidden="1">
      <c r="A205" s="246" t="s">
        <v>453</v>
      </c>
      <c r="B205" s="277" t="s">
        <v>268</v>
      </c>
      <c r="C205" s="277"/>
      <c r="D205" s="277"/>
      <c r="E205" s="225"/>
      <c r="F205" s="225"/>
      <c r="G205" s="277"/>
      <c r="H205" s="843"/>
      <c r="I205" s="277"/>
      <c r="J205" s="228"/>
      <c r="K205" s="383"/>
    </row>
    <row r="206" hidden="1">
      <c r="A206" s="246" t="s">
        <v>459</v>
      </c>
      <c r="B206" s="277" t="s">
        <v>269</v>
      </c>
      <c r="C206" s="277"/>
      <c r="D206" s="277"/>
      <c r="E206" s="277"/>
      <c r="F206" s="277"/>
      <c r="G206" s="277"/>
      <c r="H206" s="843"/>
      <c r="I206" s="277"/>
      <c r="J206" s="228"/>
      <c r="K206" s="228"/>
    </row>
    <row r="207" hidden="1">
      <c r="A207" s="48">
        <v>7.0</v>
      </c>
      <c r="B207" s="272" t="s">
        <v>1171</v>
      </c>
      <c r="C207" s="302"/>
      <c r="D207" s="302"/>
      <c r="E207" s="782"/>
      <c r="F207" s="489"/>
      <c r="G207" s="73" t="s">
        <v>1877</v>
      </c>
      <c r="H207" s="783">
        <v>2.0</v>
      </c>
      <c r="I207" s="784"/>
      <c r="J207" s="414" t="s">
        <v>250</v>
      </c>
      <c r="K207" s="145"/>
    </row>
    <row r="208" hidden="1">
      <c r="A208" s="246" t="s">
        <v>463</v>
      </c>
      <c r="B208" s="224" t="s">
        <v>271</v>
      </c>
      <c r="C208" s="225"/>
      <c r="D208" s="225"/>
      <c r="E208" s="225"/>
      <c r="F208" s="225"/>
      <c r="G208" s="225"/>
      <c r="H208" s="424"/>
      <c r="I208" s="225"/>
      <c r="J208" s="786"/>
      <c r="K208" s="786"/>
    </row>
    <row r="209" hidden="1">
      <c r="A209" s="246" t="s">
        <v>466</v>
      </c>
      <c r="B209" s="277" t="s">
        <v>274</v>
      </c>
      <c r="C209" s="227"/>
      <c r="D209" s="227"/>
      <c r="E209" s="227"/>
      <c r="F209" s="227"/>
      <c r="G209" s="847"/>
      <c r="H209" s="267"/>
      <c r="I209" s="227"/>
      <c r="J209" s="228"/>
      <c r="K209" s="228"/>
    </row>
    <row r="210" hidden="1">
      <c r="A210" s="195" t="s">
        <v>8</v>
      </c>
      <c r="B210" s="49" t="s">
        <v>13</v>
      </c>
      <c r="C210" s="848"/>
      <c r="D210" s="848" t="s">
        <v>5</v>
      </c>
      <c r="E210" s="849" t="s">
        <v>471</v>
      </c>
      <c r="F210" s="849"/>
      <c r="G210" s="849" t="s">
        <v>9</v>
      </c>
      <c r="H210" s="850" t="s">
        <v>10</v>
      </c>
      <c r="I210" s="850"/>
      <c r="J210" s="851" t="s">
        <v>1879</v>
      </c>
      <c r="K210" s="851"/>
    </row>
    <row r="211" hidden="1">
      <c r="A211" s="246" t="s">
        <v>473</v>
      </c>
      <c r="B211" s="852" t="s">
        <v>142</v>
      </c>
      <c r="C211" s="853"/>
      <c r="D211" s="853"/>
      <c r="E211" s="853"/>
      <c r="F211" s="853"/>
      <c r="G211" s="854"/>
      <c r="H211" s="855"/>
      <c r="I211" s="854"/>
      <c r="J211" s="856"/>
      <c r="K211" s="856"/>
    </row>
    <row r="212" hidden="1">
      <c r="A212" s="33">
        <v>2.0</v>
      </c>
      <c r="B212" s="362" t="s">
        <v>159</v>
      </c>
      <c r="C212" s="857" t="s">
        <v>23</v>
      </c>
      <c r="D212" s="858">
        <v>2020.0</v>
      </c>
      <c r="E212" s="860" t="s">
        <v>409</v>
      </c>
      <c r="F212" s="304" t="s">
        <v>515</v>
      </c>
      <c r="G212" s="304" t="s">
        <v>105</v>
      </c>
      <c r="H212" s="861" t="s">
        <v>109</v>
      </c>
      <c r="I212" s="357" t="s">
        <v>111</v>
      </c>
      <c r="J212" s="760" t="s">
        <v>260</v>
      </c>
      <c r="K212" s="87"/>
    </row>
    <row r="213" hidden="1">
      <c r="A213" s="33">
        <v>4.0</v>
      </c>
      <c r="B213" s="362" t="s">
        <v>216</v>
      </c>
      <c r="C213" s="857" t="s">
        <v>118</v>
      </c>
      <c r="D213" s="858">
        <v>2022.0</v>
      </c>
      <c r="E213" s="860" t="s">
        <v>217</v>
      </c>
      <c r="F213" s="304" t="s">
        <v>72</v>
      </c>
      <c r="G213" s="304" t="s">
        <v>219</v>
      </c>
      <c r="H213" s="861" t="s">
        <v>539</v>
      </c>
      <c r="I213" s="348" t="s">
        <v>1126</v>
      </c>
      <c r="J213" s="760" t="s">
        <v>260</v>
      </c>
      <c r="K213" s="87"/>
    </row>
    <row r="214" hidden="1">
      <c r="A214" s="33">
        <v>19.0</v>
      </c>
      <c r="B214" s="362" t="s">
        <v>150</v>
      </c>
      <c r="C214" s="857" t="s">
        <v>23</v>
      </c>
      <c r="D214" s="113">
        <v>2024.0</v>
      </c>
      <c r="E214" s="343" t="s">
        <v>429</v>
      </c>
      <c r="F214" s="304" t="s">
        <v>751</v>
      </c>
      <c r="G214" s="304" t="s">
        <v>155</v>
      </c>
      <c r="H214" s="116" t="s">
        <v>759</v>
      </c>
      <c r="I214" s="866" t="s">
        <v>177</v>
      </c>
      <c r="J214" s="760" t="s">
        <v>260</v>
      </c>
      <c r="K214" s="87" t="s">
        <v>1892</v>
      </c>
    </row>
    <row r="215" hidden="1">
      <c r="A215" s="98">
        <v>1.0</v>
      </c>
      <c r="B215" s="362" t="s">
        <v>237</v>
      </c>
      <c r="C215" s="867"/>
      <c r="D215" s="867">
        <v>2017.0</v>
      </c>
      <c r="E215" s="869" t="s">
        <v>1155</v>
      </c>
      <c r="F215" s="870" t="s">
        <v>72</v>
      </c>
      <c r="G215" s="870" t="s">
        <v>235</v>
      </c>
      <c r="H215" s="871" t="s">
        <v>1326</v>
      </c>
      <c r="I215" s="872" t="s">
        <v>1156</v>
      </c>
      <c r="J215" s="873" t="s">
        <v>1896</v>
      </c>
      <c r="K215" s="88" t="s">
        <v>1422</v>
      </c>
    </row>
    <row r="216" hidden="1">
      <c r="A216" s="73">
        <v>2.0</v>
      </c>
      <c r="B216" s="362" t="s">
        <v>237</v>
      </c>
      <c r="C216" s="867"/>
      <c r="D216" s="867">
        <v>2017.0</v>
      </c>
      <c r="E216" s="869" t="s">
        <v>1159</v>
      </c>
      <c r="F216" s="870" t="s">
        <v>72</v>
      </c>
      <c r="G216" s="870" t="s">
        <v>235</v>
      </c>
      <c r="H216" s="871" t="s">
        <v>1329</v>
      </c>
      <c r="I216" s="872" t="s">
        <v>1160</v>
      </c>
      <c r="J216" s="873" t="s">
        <v>1896</v>
      </c>
      <c r="K216" s="87" t="s">
        <v>1892</v>
      </c>
    </row>
    <row r="217" hidden="1">
      <c r="A217" s="98">
        <v>7.0</v>
      </c>
      <c r="B217" s="362" t="s">
        <v>237</v>
      </c>
      <c r="C217" s="514"/>
      <c r="D217" s="514">
        <v>2016.0</v>
      </c>
      <c r="E217" s="877" t="s">
        <v>490</v>
      </c>
      <c r="F217" s="870" t="s">
        <v>72</v>
      </c>
      <c r="G217" s="870" t="s">
        <v>235</v>
      </c>
      <c r="H217" s="871" t="s">
        <v>1035</v>
      </c>
      <c r="I217" s="458" t="s">
        <v>1140</v>
      </c>
      <c r="J217" s="873" t="s">
        <v>1896</v>
      </c>
      <c r="K217" s="87" t="s">
        <v>1892</v>
      </c>
    </row>
    <row r="218" hidden="1">
      <c r="A218" s="98">
        <v>9.0</v>
      </c>
      <c r="B218" s="362" t="s">
        <v>237</v>
      </c>
      <c r="C218" s="514"/>
      <c r="D218" s="514">
        <v>2018.0</v>
      </c>
      <c r="E218" s="877" t="s">
        <v>496</v>
      </c>
      <c r="F218" s="870" t="s">
        <v>72</v>
      </c>
      <c r="G218" s="870" t="s">
        <v>235</v>
      </c>
      <c r="H218" s="871" t="s">
        <v>1047</v>
      </c>
      <c r="I218" s="458" t="s">
        <v>1135</v>
      </c>
      <c r="J218" s="873" t="s">
        <v>1896</v>
      </c>
      <c r="K218" s="87" t="s">
        <v>373</v>
      </c>
    </row>
    <row r="219" hidden="1">
      <c r="A219" s="73">
        <v>10.0</v>
      </c>
      <c r="B219" s="362" t="s">
        <v>237</v>
      </c>
      <c r="C219" s="514"/>
      <c r="D219" s="514">
        <v>2018.0</v>
      </c>
      <c r="E219" s="877" t="s">
        <v>497</v>
      </c>
      <c r="F219" s="870" t="s">
        <v>72</v>
      </c>
      <c r="G219" s="870" t="s">
        <v>235</v>
      </c>
      <c r="H219" s="871" t="s">
        <v>1053</v>
      </c>
      <c r="I219" s="458" t="s">
        <v>1136</v>
      </c>
      <c r="J219" s="873" t="s">
        <v>1896</v>
      </c>
      <c r="K219" s="87" t="s">
        <v>1892</v>
      </c>
    </row>
    <row r="220" hidden="1">
      <c r="A220" s="98">
        <v>11.0</v>
      </c>
      <c r="B220" s="767" t="s">
        <v>237</v>
      </c>
      <c r="C220" s="885"/>
      <c r="D220" s="885">
        <v>2018.0</v>
      </c>
      <c r="E220" s="887" t="s">
        <v>498</v>
      </c>
      <c r="F220" s="870" t="s">
        <v>72</v>
      </c>
      <c r="G220" s="888" t="s">
        <v>235</v>
      </c>
      <c r="H220" s="889" t="s">
        <v>1063</v>
      </c>
      <c r="I220" s="458" t="s">
        <v>1138</v>
      </c>
      <c r="J220" s="873" t="s">
        <v>1896</v>
      </c>
      <c r="K220" s="87" t="s">
        <v>373</v>
      </c>
    </row>
    <row r="221" hidden="1">
      <c r="A221" s="73">
        <v>30.0</v>
      </c>
      <c r="B221" s="390" t="s">
        <v>240</v>
      </c>
      <c r="C221" s="515"/>
      <c r="D221" s="515">
        <v>2023.0</v>
      </c>
      <c r="E221" s="892" t="s">
        <v>241</v>
      </c>
      <c r="F221" s="870"/>
      <c r="G221" s="870" t="s">
        <v>243</v>
      </c>
      <c r="H221" s="893" t="s">
        <v>1348</v>
      </c>
      <c r="I221" s="895" t="s">
        <v>1195</v>
      </c>
      <c r="J221" s="760" t="s">
        <v>225</v>
      </c>
      <c r="K221" s="259"/>
    </row>
    <row r="222" hidden="1">
      <c r="A222" s="98">
        <v>31.0</v>
      </c>
      <c r="B222" s="390" t="s">
        <v>240</v>
      </c>
      <c r="C222" s="515"/>
      <c r="D222" s="515">
        <v>2023.0</v>
      </c>
      <c r="E222" s="892" t="s">
        <v>244</v>
      </c>
      <c r="F222" s="870"/>
      <c r="G222" s="870" t="s">
        <v>243</v>
      </c>
      <c r="H222" s="893" t="s">
        <v>1352</v>
      </c>
      <c r="I222" s="895" t="s">
        <v>1197</v>
      </c>
      <c r="J222" s="760" t="s">
        <v>225</v>
      </c>
      <c r="K222" s="259"/>
    </row>
    <row r="223" hidden="1">
      <c r="A223" s="73">
        <v>32.0</v>
      </c>
      <c r="B223" s="390" t="s">
        <v>1075</v>
      </c>
      <c r="C223" s="515"/>
      <c r="D223" s="515">
        <v>2019.0</v>
      </c>
      <c r="E223" s="892" t="s">
        <v>911</v>
      </c>
      <c r="F223" s="870"/>
      <c r="G223" s="870" t="s">
        <v>235</v>
      </c>
      <c r="H223" s="895" t="s">
        <v>1927</v>
      </c>
      <c r="I223" s="895" t="s">
        <v>1198</v>
      </c>
      <c r="J223" s="760" t="s">
        <v>225</v>
      </c>
      <c r="K223" s="259"/>
    </row>
    <row r="224" hidden="1">
      <c r="A224" s="98">
        <v>33.0</v>
      </c>
      <c r="B224" s="390" t="s">
        <v>1075</v>
      </c>
      <c r="C224" s="515"/>
      <c r="D224" s="515">
        <v>2019.0</v>
      </c>
      <c r="E224" s="892" t="s">
        <v>913</v>
      </c>
      <c r="F224" s="870"/>
      <c r="G224" s="870" t="s">
        <v>235</v>
      </c>
      <c r="H224" s="893" t="s">
        <v>1928</v>
      </c>
      <c r="I224" s="895" t="s">
        <v>1079</v>
      </c>
      <c r="J224" s="760"/>
      <c r="K224" s="259" t="s">
        <v>1929</v>
      </c>
    </row>
    <row r="225" hidden="1">
      <c r="A225" s="73">
        <v>34.0</v>
      </c>
      <c r="B225" s="390" t="s">
        <v>1075</v>
      </c>
      <c r="C225" s="515"/>
      <c r="D225" s="515">
        <v>2019.0</v>
      </c>
      <c r="E225" s="892" t="s">
        <v>914</v>
      </c>
      <c r="F225" s="870"/>
      <c r="G225" s="870" t="s">
        <v>235</v>
      </c>
      <c r="H225" s="895" t="s">
        <v>1934</v>
      </c>
      <c r="I225" s="895" t="s">
        <v>1083</v>
      </c>
      <c r="J225" s="760"/>
      <c r="K225" s="259" t="s">
        <v>1929</v>
      </c>
    </row>
    <row r="226" hidden="1">
      <c r="A226" s="98">
        <v>13.0</v>
      </c>
      <c r="B226" s="35" t="s">
        <v>237</v>
      </c>
      <c r="C226" s="904"/>
      <c r="D226" s="904">
        <v>2018.0</v>
      </c>
      <c r="E226" s="906" t="s">
        <v>501</v>
      </c>
      <c r="F226" s="870" t="s">
        <v>72</v>
      </c>
      <c r="G226" s="870" t="s">
        <v>235</v>
      </c>
      <c r="H226" s="889" t="s">
        <v>1335</v>
      </c>
      <c r="I226" s="872" t="s">
        <v>1151</v>
      </c>
      <c r="J226" s="873" t="s">
        <v>1896</v>
      </c>
      <c r="K226" s="87" t="s">
        <v>1892</v>
      </c>
    </row>
    <row r="227" hidden="1">
      <c r="A227" s="73">
        <v>14.0</v>
      </c>
      <c r="B227" s="35" t="s">
        <v>237</v>
      </c>
      <c r="C227" s="904"/>
      <c r="D227" s="904">
        <v>2018.0</v>
      </c>
      <c r="E227" s="887" t="s">
        <v>502</v>
      </c>
      <c r="F227" s="870" t="s">
        <v>72</v>
      </c>
      <c r="G227" s="870" t="s">
        <v>235</v>
      </c>
      <c r="H227" s="889" t="s">
        <v>1074</v>
      </c>
      <c r="I227" s="872" t="s">
        <v>1146</v>
      </c>
      <c r="J227" s="873" t="s">
        <v>1896</v>
      </c>
      <c r="K227" s="87" t="s">
        <v>1892</v>
      </c>
    </row>
    <row r="228" ht="15.0" hidden="1" customHeight="1">
      <c r="A228" s="98">
        <v>15.0</v>
      </c>
      <c r="B228" s="35" t="s">
        <v>503</v>
      </c>
      <c r="C228" s="904"/>
      <c r="D228" s="904">
        <v>2019.0</v>
      </c>
      <c r="E228" s="887" t="s">
        <v>504</v>
      </c>
      <c r="F228" s="870" t="s">
        <v>72</v>
      </c>
      <c r="G228" s="870" t="s">
        <v>235</v>
      </c>
      <c r="H228" s="889" t="s">
        <v>1339</v>
      </c>
      <c r="I228" s="872" t="s">
        <v>1148</v>
      </c>
      <c r="J228" s="873" t="s">
        <v>1896</v>
      </c>
      <c r="K228" s="88" t="s">
        <v>1942</v>
      </c>
    </row>
    <row r="229" ht="15.0" hidden="1" customHeight="1">
      <c r="A229" s="73">
        <v>16.0</v>
      </c>
      <c r="B229" s="362" t="s">
        <v>231</v>
      </c>
      <c r="C229" s="904"/>
      <c r="D229" s="904">
        <v>2019.0</v>
      </c>
      <c r="E229" s="877" t="s">
        <v>233</v>
      </c>
      <c r="F229" s="870" t="s">
        <v>72</v>
      </c>
      <c r="G229" s="870" t="s">
        <v>235</v>
      </c>
      <c r="H229" s="889" t="s">
        <v>1089</v>
      </c>
      <c r="I229" s="872" t="s">
        <v>1161</v>
      </c>
      <c r="J229" s="873" t="s">
        <v>1896</v>
      </c>
      <c r="K229" s="87" t="s">
        <v>373</v>
      </c>
    </row>
    <row r="230" ht="15.0" hidden="1" customHeight="1">
      <c r="A230" s="98">
        <v>27.0</v>
      </c>
      <c r="B230" s="362" t="s">
        <v>237</v>
      </c>
      <c r="C230" s="515"/>
      <c r="D230" s="515">
        <v>2019.0</v>
      </c>
      <c r="E230" s="892" t="s">
        <v>238</v>
      </c>
      <c r="F230" s="870"/>
      <c r="G230" s="870" t="s">
        <v>235</v>
      </c>
      <c r="H230" s="895" t="s">
        <v>1230</v>
      </c>
      <c r="I230" s="872" t="s">
        <v>1157</v>
      </c>
      <c r="J230" s="873" t="s">
        <v>1896</v>
      </c>
      <c r="K230" s="87" t="s">
        <v>373</v>
      </c>
    </row>
    <row r="231" ht="15.0" hidden="1" customHeight="1">
      <c r="A231" s="73">
        <v>28.0</v>
      </c>
      <c r="B231" s="362" t="s">
        <v>237</v>
      </c>
      <c r="C231" s="515"/>
      <c r="D231" s="515">
        <v>2019.0</v>
      </c>
      <c r="E231" s="892" t="s">
        <v>522</v>
      </c>
      <c r="F231" s="870"/>
      <c r="G231" s="870" t="s">
        <v>235</v>
      </c>
      <c r="H231" s="895" t="s">
        <v>1244</v>
      </c>
      <c r="I231" s="872" t="s">
        <v>1149</v>
      </c>
      <c r="J231" s="873" t="s">
        <v>1896</v>
      </c>
      <c r="K231" s="87" t="s">
        <v>373</v>
      </c>
    </row>
    <row r="232" ht="15.0" hidden="1" customHeight="1">
      <c r="A232" s="98">
        <v>29.0</v>
      </c>
      <c r="B232" s="362" t="s">
        <v>237</v>
      </c>
      <c r="C232" s="515"/>
      <c r="D232" s="515">
        <v>2019.0</v>
      </c>
      <c r="E232" s="914" t="s">
        <v>523</v>
      </c>
      <c r="F232" s="870"/>
      <c r="G232" s="870" t="s">
        <v>235</v>
      </c>
      <c r="H232" s="895" t="s">
        <v>1257</v>
      </c>
      <c r="I232" s="872" t="s">
        <v>1142</v>
      </c>
      <c r="J232" s="873" t="s">
        <v>1896</v>
      </c>
      <c r="K232" s="87" t="s">
        <v>373</v>
      </c>
    </row>
    <row r="233" ht="15.0" hidden="1" customHeight="1">
      <c r="A233" s="98">
        <v>35.0</v>
      </c>
      <c r="B233" s="362" t="s">
        <v>237</v>
      </c>
      <c r="C233" s="515"/>
      <c r="D233" s="515">
        <v>2019.0</v>
      </c>
      <c r="E233" s="869" t="s">
        <v>526</v>
      </c>
      <c r="F233" s="870"/>
      <c r="G233" s="870" t="s">
        <v>235</v>
      </c>
      <c r="H233" s="919" t="s">
        <v>1960</v>
      </c>
      <c r="I233" s="872" t="s">
        <v>1152</v>
      </c>
      <c r="J233" s="873" t="s">
        <v>1896</v>
      </c>
      <c r="K233" s="87" t="s">
        <v>373</v>
      </c>
    </row>
    <row r="234" ht="15.0" hidden="1" customHeight="1">
      <c r="A234" s="98">
        <v>39.0</v>
      </c>
      <c r="B234" s="362" t="s">
        <v>237</v>
      </c>
      <c r="C234" s="515"/>
      <c r="D234" s="515">
        <v>2019.0</v>
      </c>
      <c r="E234" s="869" t="s">
        <v>534</v>
      </c>
      <c r="F234" s="870"/>
      <c r="G234" s="870" t="s">
        <v>235</v>
      </c>
      <c r="H234" s="919" t="s">
        <v>1291</v>
      </c>
      <c r="I234" s="924" t="s">
        <v>1131</v>
      </c>
      <c r="J234" s="873" t="s">
        <v>1896</v>
      </c>
      <c r="K234" s="87" t="s">
        <v>373</v>
      </c>
    </row>
    <row r="235" ht="15.0" hidden="1" customHeight="1">
      <c r="A235" s="73">
        <v>40.0</v>
      </c>
      <c r="B235" s="362" t="s">
        <v>237</v>
      </c>
      <c r="C235" s="515"/>
      <c r="D235" s="515">
        <v>2019.0</v>
      </c>
      <c r="E235" s="199" t="s">
        <v>1130</v>
      </c>
      <c r="F235" s="870"/>
      <c r="G235" s="870" t="s">
        <v>235</v>
      </c>
      <c r="H235" s="919" t="s">
        <v>1294</v>
      </c>
      <c r="I235" s="924" t="s">
        <v>1128</v>
      </c>
      <c r="J235" s="873" t="s">
        <v>1896</v>
      </c>
      <c r="K235" s="87" t="s">
        <v>373</v>
      </c>
    </row>
    <row r="236" ht="15.0" hidden="1" customHeight="1">
      <c r="A236" s="73">
        <v>74.0</v>
      </c>
      <c r="B236" s="362" t="s">
        <v>508</v>
      </c>
      <c r="C236" s="515"/>
      <c r="D236" s="515">
        <v>2022.0</v>
      </c>
      <c r="E236" s="932" t="s">
        <v>715</v>
      </c>
      <c r="F236" s="870"/>
      <c r="G236" s="870" t="s">
        <v>235</v>
      </c>
      <c r="H236" s="919" t="s">
        <v>1375</v>
      </c>
      <c r="I236" s="934" t="s">
        <v>1166</v>
      </c>
      <c r="J236" s="873" t="s">
        <v>1896</v>
      </c>
      <c r="K236" s="87" t="s">
        <v>1892</v>
      </c>
    </row>
    <row r="237" ht="15.0" hidden="1" customHeight="1">
      <c r="A237" s="98">
        <v>75.0</v>
      </c>
      <c r="B237" s="362" t="s">
        <v>508</v>
      </c>
      <c r="C237" s="515"/>
      <c r="D237" s="515">
        <v>2022.0</v>
      </c>
      <c r="E237" s="604" t="s">
        <v>717</v>
      </c>
      <c r="F237" s="139"/>
      <c r="G237" s="139" t="s">
        <v>235</v>
      </c>
      <c r="H237" s="320" t="s">
        <v>1377</v>
      </c>
      <c r="I237" s="936" t="s">
        <v>1170</v>
      </c>
      <c r="J237" s="873" t="s">
        <v>1896</v>
      </c>
      <c r="K237" s="87" t="s">
        <v>373</v>
      </c>
    </row>
    <row r="238" ht="15.0" hidden="1" customHeight="1">
      <c r="A238" s="98">
        <v>79.0</v>
      </c>
      <c r="B238" s="362" t="s">
        <v>508</v>
      </c>
      <c r="C238" s="515"/>
      <c r="D238" s="515">
        <v>2022.0</v>
      </c>
      <c r="E238" s="607" t="s">
        <v>719</v>
      </c>
      <c r="F238" s="139"/>
      <c r="G238" s="139" t="s">
        <v>235</v>
      </c>
      <c r="H238" s="320" t="s">
        <v>1354</v>
      </c>
      <c r="I238" s="936" t="s">
        <v>1172</v>
      </c>
      <c r="J238" s="873" t="s">
        <v>1896</v>
      </c>
      <c r="K238" s="88" t="s">
        <v>1942</v>
      </c>
    </row>
    <row r="239" ht="15.0" hidden="1" customHeight="1">
      <c r="A239" s="73">
        <v>82.0</v>
      </c>
      <c r="B239" s="35" t="s">
        <v>508</v>
      </c>
      <c r="C239" s="273"/>
      <c r="D239" s="273">
        <v>2022.0</v>
      </c>
      <c r="E239" s="604" t="s">
        <v>722</v>
      </c>
      <c r="F239" s="139"/>
      <c r="G239" s="139" t="s">
        <v>235</v>
      </c>
      <c r="H239" s="320" t="s">
        <v>1387</v>
      </c>
      <c r="I239" s="605" t="s">
        <v>1173</v>
      </c>
      <c r="J239" s="759" t="s">
        <v>1896</v>
      </c>
      <c r="K239" s="88" t="s">
        <v>1994</v>
      </c>
    </row>
    <row r="240" ht="15.0" hidden="1" customHeight="1">
      <c r="A240" s="98">
        <v>83.0</v>
      </c>
      <c r="B240" s="35" t="s">
        <v>508</v>
      </c>
      <c r="C240" s="273"/>
      <c r="D240" s="273">
        <v>2022.0</v>
      </c>
      <c r="E240" s="604" t="s">
        <v>725</v>
      </c>
      <c r="F240" s="139"/>
      <c r="G240" s="139" t="s">
        <v>235</v>
      </c>
      <c r="H240" s="320" t="s">
        <v>1389</v>
      </c>
      <c r="I240" s="605" t="s">
        <v>1169</v>
      </c>
      <c r="J240" s="759" t="s">
        <v>1896</v>
      </c>
      <c r="K240" s="88" t="s">
        <v>1422</v>
      </c>
    </row>
    <row r="241" hidden="1">
      <c r="A241" s="73">
        <v>84.0</v>
      </c>
      <c r="B241" s="35" t="s">
        <v>508</v>
      </c>
      <c r="C241" s="273"/>
      <c r="D241" s="273">
        <v>2022.0</v>
      </c>
      <c r="E241" s="604" t="s">
        <v>726</v>
      </c>
      <c r="F241" s="139"/>
      <c r="G241" s="139" t="s">
        <v>235</v>
      </c>
      <c r="H241" s="320" t="s">
        <v>1391</v>
      </c>
      <c r="I241" s="605" t="s">
        <v>1162</v>
      </c>
      <c r="J241" s="759" t="s">
        <v>1896</v>
      </c>
      <c r="K241" s="88" t="s">
        <v>1942</v>
      </c>
    </row>
    <row r="242" hidden="1">
      <c r="A242" s="98">
        <v>89.0</v>
      </c>
      <c r="B242" s="35" t="s">
        <v>508</v>
      </c>
      <c r="C242" s="273"/>
      <c r="D242" s="273">
        <v>2022.0</v>
      </c>
      <c r="E242" s="604" t="s">
        <v>731</v>
      </c>
      <c r="F242" s="139"/>
      <c r="G242" s="139" t="s">
        <v>235</v>
      </c>
      <c r="H242" s="320" t="s">
        <v>1400</v>
      </c>
      <c r="I242" s="605" t="s">
        <v>1168</v>
      </c>
      <c r="J242" s="759" t="s">
        <v>1896</v>
      </c>
      <c r="K242" s="88" t="s">
        <v>1994</v>
      </c>
    </row>
    <row r="243" hidden="1">
      <c r="A243" s="73">
        <v>90.0</v>
      </c>
      <c r="B243" s="362" t="s">
        <v>508</v>
      </c>
      <c r="C243" s="275"/>
      <c r="D243" s="273">
        <v>2022.0</v>
      </c>
      <c r="E243" s="604" t="s">
        <v>734</v>
      </c>
      <c r="F243" s="139"/>
      <c r="G243" s="139" t="s">
        <v>235</v>
      </c>
      <c r="H243" s="320" t="s">
        <v>1356</v>
      </c>
      <c r="I243" s="605" t="s">
        <v>1174</v>
      </c>
      <c r="J243" s="873" t="s">
        <v>1896</v>
      </c>
      <c r="K243" s="87" t="s">
        <v>1892</v>
      </c>
    </row>
    <row r="244" hidden="1">
      <c r="A244" s="246" t="s">
        <v>790</v>
      </c>
      <c r="B244" s="379" t="s">
        <v>275</v>
      </c>
      <c r="C244" s="380"/>
      <c r="D244" s="381"/>
      <c r="E244" s="381"/>
      <c r="F244" s="381"/>
      <c r="G244" s="381"/>
      <c r="H244" s="381"/>
      <c r="I244" s="381"/>
      <c r="J244" s="383"/>
      <c r="K244" s="383"/>
    </row>
    <row r="245" hidden="1">
      <c r="A245" s="246" t="s">
        <v>825</v>
      </c>
      <c r="B245" s="379" t="s">
        <v>276</v>
      </c>
      <c r="C245" s="49"/>
      <c r="D245" s="195" t="s">
        <v>5</v>
      </c>
      <c r="E245" s="246" t="s">
        <v>471</v>
      </c>
      <c r="F245" s="703"/>
      <c r="G245" s="255"/>
      <c r="H245" s="381"/>
      <c r="I245" s="381"/>
      <c r="J245" s="950"/>
      <c r="K245" s="383"/>
    </row>
    <row r="246" hidden="1">
      <c r="A246" s="399">
        <v>1.0</v>
      </c>
      <c r="B246" s="951" t="s">
        <v>833</v>
      </c>
      <c r="C246" s="952"/>
      <c r="D246" s="953">
        <v>2006.0</v>
      </c>
      <c r="E246" s="214" t="s">
        <v>838</v>
      </c>
      <c r="F246" s="204"/>
      <c r="G246" s="204" t="s">
        <v>1639</v>
      </c>
      <c r="H246" s="957" t="s">
        <v>1640</v>
      </c>
      <c r="I246" s="537" t="s">
        <v>1202</v>
      </c>
      <c r="J246" s="959" t="s">
        <v>225</v>
      </c>
      <c r="K246" s="184"/>
    </row>
    <row r="247" hidden="1">
      <c r="A247" s="334">
        <v>2.0</v>
      </c>
      <c r="B247" s="961" t="s">
        <v>844</v>
      </c>
      <c r="C247" s="962"/>
      <c r="D247" s="412">
        <v>2010.0</v>
      </c>
      <c r="E247" s="219" t="s">
        <v>848</v>
      </c>
      <c r="F247" s="204"/>
      <c r="G247" s="204" t="s">
        <v>1644</v>
      </c>
      <c r="H247" s="170" t="s">
        <v>1645</v>
      </c>
      <c r="I247" s="204" t="s">
        <v>1646</v>
      </c>
      <c r="J247" s="966" t="s">
        <v>146</v>
      </c>
      <c r="K247" s="730"/>
    </row>
    <row r="248" hidden="1">
      <c r="A248" s="399">
        <v>3.0</v>
      </c>
      <c r="B248" s="967" t="s">
        <v>851</v>
      </c>
      <c r="C248" s="969"/>
      <c r="D248" s="513">
        <v>2010.0</v>
      </c>
      <c r="E248" s="214" t="s">
        <v>853</v>
      </c>
      <c r="F248" s="970"/>
      <c r="G248" s="167" t="s">
        <v>1649</v>
      </c>
      <c r="H248" s="170" t="s">
        <v>1650</v>
      </c>
      <c r="I248" s="167" t="s">
        <v>1651</v>
      </c>
      <c r="J248" s="966" t="s">
        <v>146</v>
      </c>
      <c r="K248" s="730"/>
    </row>
    <row r="249" hidden="1">
      <c r="A249" s="399">
        <v>4.0</v>
      </c>
      <c r="B249" s="961" t="s">
        <v>844</v>
      </c>
      <c r="C249" s="972"/>
      <c r="D249" s="73">
        <v>2012.0</v>
      </c>
      <c r="E249" s="121" t="s">
        <v>861</v>
      </c>
      <c r="F249" s="139"/>
      <c r="G249" s="204" t="s">
        <v>1644</v>
      </c>
      <c r="H249" s="85" t="s">
        <v>1653</v>
      </c>
      <c r="I249" s="252" t="s">
        <v>1204</v>
      </c>
      <c r="J249" s="959" t="s">
        <v>225</v>
      </c>
      <c r="K249" s="184"/>
    </row>
    <row r="250" hidden="1">
      <c r="A250" s="246" t="s">
        <v>870</v>
      </c>
      <c r="B250" s="379" t="s">
        <v>261</v>
      </c>
      <c r="C250" s="260"/>
      <c r="D250" s="277"/>
      <c r="E250" s="277"/>
      <c r="F250" s="277"/>
      <c r="G250" s="246"/>
      <c r="H250" s="843"/>
      <c r="I250" s="277"/>
      <c r="J250" s="277"/>
      <c r="K250" s="260"/>
    </row>
    <row r="251" hidden="1">
      <c r="A251" s="246" t="s">
        <v>902</v>
      </c>
      <c r="B251" s="379" t="s">
        <v>277</v>
      </c>
      <c r="C251" s="260"/>
      <c r="D251" s="277"/>
      <c r="E251" s="277"/>
      <c r="F251" s="277"/>
      <c r="G251" s="277"/>
      <c r="H251" s="843"/>
      <c r="I251" s="277"/>
      <c r="J251" s="277"/>
      <c r="K251" s="260"/>
    </row>
    <row r="252" hidden="1">
      <c r="A252" s="246" t="s">
        <v>915</v>
      </c>
      <c r="B252" s="379" t="s">
        <v>278</v>
      </c>
      <c r="C252" s="260"/>
      <c r="D252" s="277"/>
      <c r="E252" s="225"/>
      <c r="F252" s="277"/>
      <c r="G252" s="277"/>
      <c r="H252" s="843"/>
      <c r="I252" s="277"/>
      <c r="J252" s="277"/>
      <c r="K252" s="260"/>
    </row>
    <row r="253" hidden="1">
      <c r="A253" s="246" t="s">
        <v>918</v>
      </c>
      <c r="B253" s="379" t="s">
        <v>255</v>
      </c>
      <c r="C253" s="977"/>
      <c r="D253" s="277"/>
      <c r="E253" s="225"/>
      <c r="F253" s="277"/>
      <c r="G253" s="277"/>
      <c r="H253" s="843"/>
      <c r="I253" s="277"/>
      <c r="J253" s="277"/>
      <c r="K253" s="260"/>
    </row>
    <row r="254" hidden="1">
      <c r="A254" s="246" t="s">
        <v>929</v>
      </c>
      <c r="B254" s="379" t="s">
        <v>930</v>
      </c>
      <c r="C254" s="260"/>
      <c r="D254" s="277"/>
      <c r="E254" s="225"/>
      <c r="F254" s="277"/>
      <c r="G254" s="277"/>
      <c r="H254" s="843"/>
      <c r="I254" s="277"/>
      <c r="J254" s="277"/>
      <c r="K254" s="277"/>
    </row>
    <row r="255" hidden="1">
      <c r="A255" s="246" t="s">
        <v>961</v>
      </c>
      <c r="B255" s="379" t="s">
        <v>157</v>
      </c>
      <c r="C255" s="260"/>
      <c r="D255" s="246" t="s">
        <v>843</v>
      </c>
      <c r="E255" s="226"/>
      <c r="F255" s="246"/>
      <c r="G255" s="246" t="s">
        <v>846</v>
      </c>
      <c r="H255" s="978"/>
      <c r="I255" s="246"/>
      <c r="J255" s="246" t="s">
        <v>12</v>
      </c>
      <c r="K255" s="246"/>
    </row>
    <row r="256" hidden="1">
      <c r="A256" s="58">
        <v>1.0</v>
      </c>
      <c r="B256" s="979" t="s">
        <v>963</v>
      </c>
      <c r="C256" s="980"/>
      <c r="D256" s="712">
        <v>2006.0</v>
      </c>
      <c r="E256" s="981" t="s">
        <v>964</v>
      </c>
      <c r="F256" s="712"/>
      <c r="G256" s="712" t="s">
        <v>294</v>
      </c>
      <c r="H256" s="331">
        <v>1.0</v>
      </c>
      <c r="I256" s="712"/>
      <c r="J256" s="414" t="s">
        <v>294</v>
      </c>
      <c r="K256" s="259"/>
    </row>
    <row r="257" hidden="1">
      <c r="A257" s="58">
        <v>3.0</v>
      </c>
      <c r="B257" s="457" t="s">
        <v>969</v>
      </c>
      <c r="C257" s="479"/>
      <c r="D257" s="471">
        <v>2021.0</v>
      </c>
      <c r="E257" s="981" t="s">
        <v>972</v>
      </c>
      <c r="F257" s="712"/>
      <c r="G257" s="712" t="s">
        <v>290</v>
      </c>
      <c r="H257" s="331" t="s">
        <v>1828</v>
      </c>
      <c r="I257" s="712"/>
      <c r="J257" s="760" t="s">
        <v>290</v>
      </c>
      <c r="K257" s="145"/>
    </row>
    <row r="258" hidden="1">
      <c r="A258" s="58">
        <v>9.0</v>
      </c>
      <c r="B258" s="457" t="s">
        <v>850</v>
      </c>
      <c r="C258" s="980"/>
      <c r="D258" s="712">
        <v>2018.0</v>
      </c>
      <c r="E258" s="981" t="s">
        <v>984</v>
      </c>
      <c r="F258" s="712"/>
      <c r="G258" s="471" t="s">
        <v>2051</v>
      </c>
      <c r="H258" s="331" t="s">
        <v>1908</v>
      </c>
      <c r="I258" s="712"/>
      <c r="J258" s="760" t="s">
        <v>225</v>
      </c>
      <c r="K258" s="145"/>
    </row>
    <row r="259" hidden="1">
      <c r="A259" s="58">
        <v>10.0</v>
      </c>
      <c r="B259" s="457" t="s">
        <v>850</v>
      </c>
      <c r="C259" s="980"/>
      <c r="D259" s="712">
        <v>2016.0</v>
      </c>
      <c r="E259" s="981" t="s">
        <v>985</v>
      </c>
      <c r="F259" s="712"/>
      <c r="G259" s="471" t="s">
        <v>1887</v>
      </c>
      <c r="H259" s="331" t="s">
        <v>1911</v>
      </c>
      <c r="I259" s="712"/>
      <c r="J259" s="760" t="s">
        <v>225</v>
      </c>
      <c r="K259" s="259"/>
    </row>
    <row r="260" hidden="1">
      <c r="A260" s="58">
        <v>16.0</v>
      </c>
      <c r="B260" s="457" t="s">
        <v>850</v>
      </c>
      <c r="C260" s="980"/>
      <c r="D260" s="712">
        <v>2024.0</v>
      </c>
      <c r="E260" s="981" t="s">
        <v>997</v>
      </c>
      <c r="F260" s="471"/>
      <c r="G260" s="471" t="s">
        <v>1516</v>
      </c>
      <c r="H260" s="419" t="s">
        <v>1921</v>
      </c>
      <c r="I260" s="471"/>
      <c r="J260" s="414" t="s">
        <v>225</v>
      </c>
      <c r="K260" s="259"/>
    </row>
    <row r="261" hidden="1">
      <c r="A261" s="58">
        <v>17.0</v>
      </c>
      <c r="B261" s="457" t="s">
        <v>850</v>
      </c>
      <c r="C261" s="980"/>
      <c r="D261" s="712">
        <v>2024.0</v>
      </c>
      <c r="E261" s="981" t="s">
        <v>998</v>
      </c>
      <c r="F261" s="471"/>
      <c r="G261" s="471" t="s">
        <v>1517</v>
      </c>
      <c r="H261" s="419" t="s">
        <v>864</v>
      </c>
      <c r="I261" s="471"/>
      <c r="J261" s="414" t="s">
        <v>225</v>
      </c>
      <c r="K261" s="145"/>
    </row>
    <row r="262" hidden="1">
      <c r="A262" s="58">
        <v>18.0</v>
      </c>
      <c r="B262" s="428" t="s">
        <v>868</v>
      </c>
      <c r="C262" s="479"/>
      <c r="D262" s="471">
        <v>2025.0</v>
      </c>
      <c r="E262" s="988" t="s">
        <v>999</v>
      </c>
      <c r="F262" s="471"/>
      <c r="G262" s="471" t="s">
        <v>1522</v>
      </c>
      <c r="H262" s="419" t="s">
        <v>1940</v>
      </c>
      <c r="I262" s="471"/>
      <c r="J262" s="414" t="s">
        <v>146</v>
      </c>
      <c r="K262" s="259"/>
    </row>
    <row r="263" hidden="1">
      <c r="A263" s="58">
        <v>19.0</v>
      </c>
      <c r="B263" s="428" t="s">
        <v>868</v>
      </c>
      <c r="C263" s="479"/>
      <c r="D263" s="471">
        <v>2025.0</v>
      </c>
      <c r="E263" s="992" t="s">
        <v>1003</v>
      </c>
      <c r="F263" s="471"/>
      <c r="G263" s="471" t="s">
        <v>1522</v>
      </c>
      <c r="H263" s="419" t="s">
        <v>1941</v>
      </c>
      <c r="I263" s="471"/>
      <c r="J263" s="414" t="s">
        <v>146</v>
      </c>
      <c r="K263" s="145"/>
    </row>
    <row r="264" hidden="1">
      <c r="A264" s="58">
        <v>20.0</v>
      </c>
      <c r="B264" s="428" t="s">
        <v>868</v>
      </c>
      <c r="C264" s="479"/>
      <c r="D264" s="471">
        <v>2025.0</v>
      </c>
      <c r="E264" s="992" t="s">
        <v>1004</v>
      </c>
      <c r="F264" s="471"/>
      <c r="G264" s="471" t="s">
        <v>1522</v>
      </c>
      <c r="H264" s="419" t="s">
        <v>1943</v>
      </c>
      <c r="I264" s="471"/>
      <c r="J264" s="414" t="s">
        <v>146</v>
      </c>
      <c r="K264" s="145"/>
    </row>
    <row r="265" hidden="1">
      <c r="A265" s="58">
        <v>25.0</v>
      </c>
      <c r="B265" s="457" t="s">
        <v>1012</v>
      </c>
      <c r="C265" s="479"/>
      <c r="D265" s="471">
        <v>2005.0</v>
      </c>
      <c r="E265" s="471" t="s">
        <v>1013</v>
      </c>
      <c r="F265" s="712"/>
      <c r="G265" s="471" t="s">
        <v>2081</v>
      </c>
      <c r="H265" s="331" t="s">
        <v>1893</v>
      </c>
      <c r="I265" s="712"/>
      <c r="J265" s="414" t="s">
        <v>294</v>
      </c>
      <c r="K265" s="145"/>
    </row>
    <row r="266" hidden="1">
      <c r="A266" s="58">
        <v>31.0</v>
      </c>
      <c r="B266" s="428" t="s">
        <v>1025</v>
      </c>
      <c r="C266" s="479"/>
      <c r="D266" s="471">
        <v>2025.0</v>
      </c>
      <c r="E266" s="908" t="s">
        <v>1026</v>
      </c>
      <c r="F266" s="471"/>
      <c r="G266" s="471" t="s">
        <v>1545</v>
      </c>
      <c r="H266" s="423" t="s">
        <v>1878</v>
      </c>
      <c r="I266" s="832"/>
      <c r="J266" s="414" t="s">
        <v>1546</v>
      </c>
      <c r="K266" s="145"/>
    </row>
    <row r="267" hidden="1">
      <c r="A267" s="58">
        <v>32.0</v>
      </c>
      <c r="B267" s="1002" t="s">
        <v>1027</v>
      </c>
      <c r="C267" s="1003"/>
      <c r="D267" s="1003">
        <v>2025.0</v>
      </c>
      <c r="E267" s="1005" t="s">
        <v>1028</v>
      </c>
      <c r="F267" s="1003"/>
      <c r="G267" s="1003" t="s">
        <v>1547</v>
      </c>
      <c r="H267" s="1006" t="s">
        <v>1881</v>
      </c>
      <c r="I267" s="1007"/>
      <c r="J267" s="818" t="s">
        <v>146</v>
      </c>
      <c r="K267" s="1009"/>
    </row>
    <row r="268" hidden="1">
      <c r="A268" s="58">
        <v>33.0</v>
      </c>
      <c r="B268" s="420" t="s">
        <v>1032</v>
      </c>
      <c r="C268" s="471"/>
      <c r="D268" s="471">
        <v>2025.0</v>
      </c>
      <c r="E268" s="908" t="s">
        <v>1033</v>
      </c>
      <c r="F268" s="471"/>
      <c r="G268" s="471" t="s">
        <v>290</v>
      </c>
      <c r="H268" s="423" t="s">
        <v>1860</v>
      </c>
      <c r="I268" s="832"/>
      <c r="J268" s="414" t="s">
        <v>290</v>
      </c>
      <c r="K268" s="145"/>
    </row>
    <row r="269" hidden="1">
      <c r="A269" s="58">
        <v>34.0</v>
      </c>
      <c r="B269" s="420" t="s">
        <v>1032</v>
      </c>
      <c r="C269" s="471"/>
      <c r="D269" s="471">
        <v>2025.0</v>
      </c>
      <c r="E269" s="908" t="s">
        <v>1034</v>
      </c>
      <c r="F269" s="471"/>
      <c r="G269" s="471" t="s">
        <v>290</v>
      </c>
      <c r="H269" s="423" t="s">
        <v>1862</v>
      </c>
      <c r="I269" s="1014"/>
      <c r="J269" s="760" t="s">
        <v>290</v>
      </c>
      <c r="K269" s="259"/>
    </row>
    <row r="270" hidden="1">
      <c r="A270" s="58">
        <v>46.0</v>
      </c>
      <c r="B270" s="425" t="s">
        <v>868</v>
      </c>
      <c r="C270" s="471"/>
      <c r="D270" s="431">
        <v>2022.0</v>
      </c>
      <c r="E270" s="898" t="s">
        <v>1060</v>
      </c>
      <c r="F270" s="471"/>
      <c r="G270" s="471" t="s">
        <v>1467</v>
      </c>
      <c r="H270" s="423"/>
      <c r="I270" s="832"/>
      <c r="J270" s="760" t="s">
        <v>294</v>
      </c>
      <c r="K270" s="259"/>
    </row>
    <row r="271" hidden="1">
      <c r="A271" s="58">
        <v>47.0</v>
      </c>
      <c r="B271" s="425" t="s">
        <v>868</v>
      </c>
      <c r="C271" s="471"/>
      <c r="D271" s="431">
        <v>2022.0</v>
      </c>
      <c r="E271" s="898" t="s">
        <v>1064</v>
      </c>
      <c r="F271" s="471"/>
      <c r="G271" s="471" t="s">
        <v>1566</v>
      </c>
      <c r="H271" s="423"/>
      <c r="I271" s="832"/>
      <c r="J271" s="760" t="s">
        <v>289</v>
      </c>
      <c r="K271" s="145"/>
    </row>
    <row r="272" hidden="1">
      <c r="A272" s="58">
        <v>55.0</v>
      </c>
      <c r="B272" s="425" t="s">
        <v>868</v>
      </c>
      <c r="C272" s="471"/>
      <c r="D272" s="431">
        <v>2022.0</v>
      </c>
      <c r="E272" s="58" t="s">
        <v>1090</v>
      </c>
      <c r="F272" s="471"/>
      <c r="G272" s="471" t="s">
        <v>1585</v>
      </c>
      <c r="H272" s="423"/>
      <c r="I272" s="832"/>
      <c r="J272" s="760" t="s">
        <v>293</v>
      </c>
      <c r="K272" s="259"/>
    </row>
    <row r="273" hidden="1">
      <c r="A273" s="58">
        <v>56.0</v>
      </c>
      <c r="B273" s="425" t="s">
        <v>868</v>
      </c>
      <c r="C273" s="471"/>
      <c r="D273" s="431">
        <v>2022.0</v>
      </c>
      <c r="E273" s="58" t="s">
        <v>1094</v>
      </c>
      <c r="F273" s="471"/>
      <c r="G273" s="471" t="s">
        <v>1585</v>
      </c>
      <c r="H273" s="423"/>
      <c r="I273" s="832"/>
      <c r="J273" s="760" t="s">
        <v>293</v>
      </c>
      <c r="K273" s="259"/>
    </row>
    <row r="274" hidden="1">
      <c r="A274" s="58">
        <v>57.0</v>
      </c>
      <c r="B274" s="425" t="s">
        <v>868</v>
      </c>
      <c r="C274" s="471"/>
      <c r="D274" s="431">
        <v>2022.0</v>
      </c>
      <c r="E274" s="58" t="s">
        <v>1100</v>
      </c>
      <c r="F274" s="471"/>
      <c r="G274" s="471" t="s">
        <v>1585</v>
      </c>
      <c r="H274" s="423"/>
      <c r="I274" s="832"/>
      <c r="J274" s="760" t="s">
        <v>293</v>
      </c>
      <c r="K274" s="259"/>
    </row>
    <row r="275" hidden="1">
      <c r="A275" s="58">
        <v>58.0</v>
      </c>
      <c r="B275" s="425" t="s">
        <v>868</v>
      </c>
      <c r="C275" s="471"/>
      <c r="D275" s="431">
        <v>2022.0</v>
      </c>
      <c r="E275" s="58" t="s">
        <v>1101</v>
      </c>
      <c r="F275" s="471"/>
      <c r="G275" s="471" t="s">
        <v>1585</v>
      </c>
      <c r="H275" s="423"/>
      <c r="I275" s="832"/>
      <c r="J275" s="760" t="s">
        <v>293</v>
      </c>
      <c r="K275" s="259"/>
    </row>
    <row r="276" hidden="1">
      <c r="A276" s="246" t="s">
        <v>1109</v>
      </c>
      <c r="B276" s="277" t="s">
        <v>236</v>
      </c>
      <c r="C276" s="277"/>
      <c r="D276" s="277"/>
      <c r="E276" s="277"/>
      <c r="F276" s="277"/>
      <c r="G276" s="277"/>
      <c r="H276" s="843"/>
      <c r="I276" s="277"/>
      <c r="J276" s="277"/>
      <c r="K276" s="277"/>
    </row>
    <row r="277" ht="15.75" hidden="1" customHeight="1">
      <c r="A277" s="73">
        <v>12.0</v>
      </c>
      <c r="B277" s="211" t="s">
        <v>237</v>
      </c>
      <c r="C277" s="167"/>
      <c r="D277" s="167"/>
      <c r="E277" s="213" t="s">
        <v>1334</v>
      </c>
      <c r="F277" s="139" t="s">
        <v>72</v>
      </c>
      <c r="G277" s="213" t="s">
        <v>235</v>
      </c>
      <c r="H277" s="170" t="s">
        <v>1333</v>
      </c>
      <c r="I277" s="252" t="s">
        <v>2104</v>
      </c>
      <c r="J277" s="760" t="s">
        <v>1422</v>
      </c>
      <c r="K277" s="145"/>
    </row>
    <row r="278" ht="15.75" hidden="1" customHeight="1">
      <c r="A278" s="399">
        <v>6.0</v>
      </c>
      <c r="B278" s="202" t="s">
        <v>900</v>
      </c>
      <c r="C278" s="438"/>
      <c r="D278" s="438">
        <v>2019.0</v>
      </c>
      <c r="E278" s="789" t="s">
        <v>901</v>
      </c>
      <c r="F278" s="167"/>
      <c r="G278" s="167"/>
      <c r="H278" s="334"/>
      <c r="I278" s="186"/>
      <c r="J278" s="959" t="s">
        <v>1422</v>
      </c>
      <c r="K278" s="185"/>
    </row>
    <row r="279" hidden="1">
      <c r="A279" s="516" t="s">
        <v>1141</v>
      </c>
      <c r="B279" s="277" t="s">
        <v>252</v>
      </c>
      <c r="C279" s="246"/>
      <c r="D279" s="246" t="s">
        <v>5</v>
      </c>
      <c r="E279" s="277"/>
      <c r="F279" s="246" t="s">
        <v>536</v>
      </c>
      <c r="G279" s="277"/>
      <c r="H279" s="277"/>
      <c r="I279" s="277" t="s">
        <v>2030</v>
      </c>
      <c r="J279" s="230"/>
      <c r="K279" s="384"/>
    </row>
    <row r="280" ht="15.75" customHeight="1">
      <c r="A280" s="536"/>
      <c r="B280" s="567"/>
      <c r="C280" s="536"/>
      <c r="D280" s="536"/>
      <c r="E280" s="573"/>
      <c r="F280" s="577"/>
      <c r="G280" s="573"/>
      <c r="H280" s="573"/>
      <c r="I280" s="573"/>
      <c r="J280" s="577"/>
      <c r="K280" s="577"/>
    </row>
    <row r="281" ht="15.75" customHeight="1">
      <c r="A281" s="536"/>
      <c r="B281" s="567"/>
      <c r="C281" s="536"/>
      <c r="D281" s="536"/>
      <c r="E281" s="573"/>
      <c r="F281" s="577"/>
      <c r="G281" s="573"/>
      <c r="H281" s="573"/>
      <c r="I281" s="573"/>
      <c r="J281" s="577"/>
      <c r="K281" s="577"/>
    </row>
    <row r="282" ht="15.75" customHeight="1">
      <c r="A282" s="536"/>
      <c r="B282" s="567"/>
      <c r="C282" s="536"/>
      <c r="D282" s="536"/>
      <c r="E282" s="573"/>
      <c r="F282" s="577"/>
      <c r="G282" s="573"/>
      <c r="H282" s="573"/>
      <c r="I282" s="573"/>
      <c r="J282" s="577"/>
      <c r="K282" s="577"/>
    </row>
    <row r="283" ht="15.75" customHeight="1">
      <c r="A283" s="536"/>
      <c r="B283" s="567"/>
      <c r="C283" s="536"/>
      <c r="D283" s="536"/>
      <c r="E283" s="573"/>
      <c r="F283" s="577"/>
      <c r="G283" s="573"/>
      <c r="H283" s="573"/>
      <c r="I283" s="573"/>
      <c r="J283" s="577"/>
      <c r="K283" s="577"/>
    </row>
    <row r="284" ht="15.75" customHeight="1">
      <c r="A284" s="536"/>
      <c r="B284" s="567"/>
      <c r="C284" s="536"/>
      <c r="D284" s="536"/>
      <c r="E284" s="577"/>
      <c r="F284" s="577"/>
      <c r="G284" s="573"/>
      <c r="H284" s="573"/>
      <c r="I284" s="573"/>
      <c r="J284" s="577"/>
      <c r="K284" s="577"/>
    </row>
    <row r="285" ht="15.75" customHeight="1">
      <c r="A285" s="536"/>
      <c r="B285" s="567"/>
      <c r="C285" s="536"/>
      <c r="D285" s="536"/>
      <c r="E285" s="539"/>
      <c r="F285" s="1010"/>
      <c r="G285" s="539"/>
      <c r="H285" s="540"/>
      <c r="I285" s="540"/>
      <c r="J285" s="536"/>
      <c r="K285" s="536"/>
    </row>
    <row r="286" ht="15.75" customHeight="1">
      <c r="A286" s="536"/>
      <c r="B286" s="567"/>
      <c r="C286" s="536"/>
      <c r="D286" s="536"/>
      <c r="E286" s="539"/>
      <c r="F286" s="1010"/>
      <c r="G286" s="539"/>
      <c r="H286" s="540"/>
      <c r="I286" s="540"/>
      <c r="J286" s="536"/>
      <c r="K286" s="536"/>
    </row>
    <row r="287" ht="15.75" customHeight="1">
      <c r="A287" s="536"/>
      <c r="B287" s="567"/>
      <c r="C287" s="536"/>
      <c r="D287" s="536"/>
      <c r="E287" s="539"/>
      <c r="F287" s="1010"/>
      <c r="G287" s="539"/>
      <c r="H287" s="540"/>
      <c r="I287" s="540"/>
      <c r="J287" s="536"/>
      <c r="K287" s="536"/>
    </row>
    <row r="288" ht="15.75" customHeight="1">
      <c r="A288" s="536"/>
      <c r="B288" s="567"/>
      <c r="C288" s="536"/>
      <c r="D288" s="536"/>
      <c r="E288" s="539"/>
      <c r="F288" s="1010"/>
      <c r="G288" s="539"/>
      <c r="H288" s="540"/>
      <c r="I288" s="540"/>
      <c r="J288" s="536"/>
      <c r="K288" s="536"/>
    </row>
    <row r="289" ht="15.75" customHeight="1">
      <c r="A289" s="536"/>
      <c r="B289" s="567"/>
      <c r="C289" s="536"/>
      <c r="D289" s="536"/>
      <c r="E289" s="539"/>
      <c r="F289" s="1010"/>
      <c r="G289" s="539"/>
      <c r="H289" s="540"/>
      <c r="I289" s="540"/>
      <c r="J289" s="536"/>
      <c r="K289" s="536"/>
    </row>
    <row r="290" ht="15.75" customHeight="1">
      <c r="A290" s="536"/>
      <c r="B290" s="567"/>
      <c r="C290" s="536"/>
      <c r="D290" s="536"/>
      <c r="E290" s="539"/>
      <c r="F290" s="1010"/>
      <c r="G290" s="539"/>
      <c r="H290" s="540"/>
      <c r="I290" s="540"/>
      <c r="J290" s="536"/>
      <c r="K290" s="536"/>
    </row>
    <row r="291" ht="15.75" customHeight="1">
      <c r="A291" s="536"/>
      <c r="B291" s="567"/>
      <c r="C291" s="536"/>
      <c r="D291" s="536"/>
      <c r="E291" s="539"/>
      <c r="F291" s="1010"/>
      <c r="G291" s="539"/>
      <c r="H291" s="540"/>
      <c r="I291" s="540"/>
      <c r="J291" s="536"/>
      <c r="K291" s="536"/>
    </row>
    <row r="292" ht="15.75" customHeight="1">
      <c r="A292" s="536"/>
      <c r="B292" s="567"/>
      <c r="C292" s="536"/>
      <c r="D292" s="536"/>
      <c r="E292" s="539"/>
      <c r="F292" s="1010"/>
      <c r="G292" s="539"/>
      <c r="H292" s="540"/>
      <c r="I292" s="540"/>
      <c r="J292" s="536"/>
      <c r="K292" s="536"/>
    </row>
    <row r="293" ht="15.75" customHeight="1">
      <c r="A293" s="536"/>
      <c r="B293" s="567"/>
      <c r="C293" s="536"/>
      <c r="D293" s="536"/>
      <c r="E293" s="539"/>
      <c r="F293" s="1010"/>
      <c r="G293" s="539"/>
      <c r="H293" s="540"/>
      <c r="I293" s="540"/>
      <c r="J293" s="536"/>
      <c r="K293" s="536"/>
    </row>
    <row r="294" ht="15.75" customHeight="1">
      <c r="A294" s="536"/>
      <c r="B294" s="567"/>
      <c r="C294" s="536"/>
      <c r="D294" s="536"/>
      <c r="E294" s="539"/>
      <c r="F294" s="1010"/>
      <c r="G294" s="539"/>
      <c r="H294" s="540"/>
      <c r="I294" s="540"/>
      <c r="J294" s="536"/>
      <c r="K294" s="536"/>
    </row>
    <row r="295" ht="15.75" customHeight="1">
      <c r="A295" s="536"/>
      <c r="B295" s="567"/>
      <c r="C295" s="536"/>
      <c r="D295" s="536"/>
      <c r="E295" s="539"/>
      <c r="F295" s="1010"/>
      <c r="G295" s="539"/>
      <c r="H295" s="540"/>
      <c r="I295" s="540"/>
      <c r="J295" s="536"/>
      <c r="K295" s="536"/>
    </row>
    <row r="296" ht="15.75" customHeight="1">
      <c r="A296" s="536"/>
      <c r="B296" s="567"/>
      <c r="C296" s="536"/>
      <c r="D296" s="536"/>
      <c r="E296" s="539"/>
      <c r="F296" s="1010"/>
      <c r="G296" s="539"/>
      <c r="H296" s="540"/>
      <c r="I296" s="540"/>
      <c r="J296" s="536"/>
      <c r="K296" s="536"/>
    </row>
    <row r="297" ht="15.75" customHeight="1">
      <c r="A297" s="536"/>
      <c r="B297" s="567"/>
      <c r="C297" s="536"/>
      <c r="D297" s="536"/>
      <c r="E297" s="539"/>
      <c r="F297" s="1010"/>
      <c r="G297" s="539"/>
      <c r="H297" s="540"/>
      <c r="I297" s="540"/>
      <c r="J297" s="536"/>
      <c r="K297" s="536"/>
    </row>
    <row r="298" ht="15.75" customHeight="1">
      <c r="A298" s="536"/>
      <c r="B298" s="567"/>
      <c r="C298" s="536"/>
      <c r="D298" s="536"/>
      <c r="E298" s="539"/>
      <c r="F298" s="1010"/>
      <c r="G298" s="539"/>
      <c r="H298" s="540"/>
      <c r="I298" s="540"/>
      <c r="J298" s="536"/>
      <c r="K298" s="536"/>
    </row>
    <row r="299" ht="15.75" customHeight="1">
      <c r="A299" s="536"/>
      <c r="B299" s="567"/>
      <c r="C299" s="536"/>
      <c r="D299" s="536"/>
      <c r="E299" s="539"/>
      <c r="F299" s="1010"/>
      <c r="G299" s="539"/>
      <c r="H299" s="540"/>
      <c r="I299" s="540"/>
      <c r="J299" s="536"/>
      <c r="K299" s="536"/>
    </row>
    <row r="300" ht="15.75" customHeight="1">
      <c r="A300" s="536"/>
      <c r="B300" s="567"/>
      <c r="C300" s="536"/>
      <c r="D300" s="536"/>
      <c r="E300" s="539"/>
      <c r="F300" s="1010"/>
      <c r="G300" s="539"/>
      <c r="H300" s="540"/>
      <c r="I300" s="540"/>
      <c r="J300" s="536"/>
      <c r="K300" s="536"/>
    </row>
    <row r="301" ht="15.75" customHeight="1">
      <c r="A301" s="536"/>
      <c r="B301" s="567"/>
      <c r="C301" s="536"/>
      <c r="D301" s="536"/>
      <c r="E301" s="539"/>
      <c r="F301" s="1010"/>
      <c r="G301" s="539"/>
      <c r="H301" s="540"/>
      <c r="I301" s="540"/>
      <c r="J301" s="536"/>
      <c r="K301" s="536"/>
    </row>
    <row r="302" ht="15.75" customHeight="1">
      <c r="A302" s="536"/>
      <c r="B302" s="567"/>
      <c r="C302" s="536"/>
      <c r="D302" s="536"/>
      <c r="E302" s="539"/>
      <c r="F302" s="1010"/>
      <c r="G302" s="539"/>
      <c r="H302" s="540"/>
      <c r="I302" s="540"/>
      <c r="J302" s="536"/>
      <c r="K302" s="536"/>
    </row>
    <row r="303" ht="15.75" customHeight="1">
      <c r="A303" s="536"/>
      <c r="B303" s="567"/>
      <c r="C303" s="536"/>
      <c r="D303" s="536"/>
      <c r="E303" s="539"/>
      <c r="F303" s="1010"/>
      <c r="G303" s="539"/>
      <c r="H303" s="540"/>
      <c r="I303" s="540"/>
      <c r="J303" s="536"/>
      <c r="K303" s="536"/>
    </row>
    <row r="304" ht="15.75" customHeight="1">
      <c r="A304" s="536"/>
      <c r="B304" s="567"/>
      <c r="C304" s="536"/>
      <c r="D304" s="536"/>
      <c r="E304" s="539"/>
      <c r="F304" s="1010"/>
      <c r="G304" s="539"/>
      <c r="H304" s="540"/>
      <c r="I304" s="540"/>
      <c r="J304" s="536"/>
      <c r="K304" s="536"/>
    </row>
    <row r="305" ht="15.75" customHeight="1">
      <c r="A305" s="536"/>
      <c r="B305" s="567"/>
      <c r="C305" s="536"/>
      <c r="D305" s="536"/>
      <c r="E305" s="539"/>
      <c r="F305" s="1010"/>
      <c r="G305" s="539"/>
      <c r="H305" s="540"/>
      <c r="I305" s="540"/>
      <c r="J305" s="536"/>
      <c r="K305" s="536"/>
    </row>
    <row r="306" ht="15.75" customHeight="1">
      <c r="A306" s="536"/>
      <c r="B306" s="567"/>
      <c r="C306" s="536"/>
      <c r="D306" s="536"/>
      <c r="E306" s="539"/>
      <c r="F306" s="1010"/>
      <c r="G306" s="539"/>
      <c r="H306" s="540"/>
      <c r="I306" s="540"/>
      <c r="J306" s="536"/>
      <c r="K306" s="536"/>
    </row>
    <row r="307" ht="15.75" customHeight="1">
      <c r="A307" s="536"/>
      <c r="B307" s="567"/>
      <c r="C307" s="536"/>
      <c r="D307" s="536"/>
      <c r="E307" s="539"/>
      <c r="F307" s="1010"/>
      <c r="G307" s="539"/>
      <c r="H307" s="540"/>
      <c r="I307" s="540"/>
      <c r="J307" s="536"/>
      <c r="K307" s="536"/>
    </row>
    <row r="308" ht="15.75" customHeight="1">
      <c r="A308" s="536"/>
      <c r="B308" s="567"/>
      <c r="C308" s="536"/>
      <c r="D308" s="536"/>
      <c r="E308" s="539"/>
      <c r="F308" s="1010"/>
      <c r="G308" s="539"/>
      <c r="H308" s="540"/>
      <c r="I308" s="540"/>
      <c r="J308" s="536"/>
      <c r="K308" s="536"/>
    </row>
    <row r="309" ht="15.75" customHeight="1">
      <c r="A309" s="536"/>
      <c r="B309" s="567"/>
      <c r="C309" s="536"/>
      <c r="D309" s="536"/>
      <c r="E309" s="539"/>
      <c r="F309" s="1010"/>
      <c r="G309" s="539"/>
      <c r="H309" s="540"/>
      <c r="I309" s="540"/>
      <c r="J309" s="536"/>
      <c r="K309" s="536"/>
    </row>
    <row r="310" ht="15.75" customHeight="1">
      <c r="A310" s="536"/>
      <c r="B310" s="567"/>
      <c r="C310" s="536"/>
      <c r="D310" s="536"/>
      <c r="E310" s="539"/>
      <c r="F310" s="1010"/>
      <c r="G310" s="539"/>
      <c r="H310" s="540"/>
      <c r="I310" s="540"/>
      <c r="J310" s="536"/>
      <c r="K310" s="536"/>
    </row>
    <row r="311" ht="15.75" customHeight="1">
      <c r="A311" s="536"/>
      <c r="B311" s="567"/>
      <c r="C311" s="536"/>
      <c r="D311" s="536"/>
      <c r="E311" s="539"/>
      <c r="F311" s="1010"/>
      <c r="G311" s="539"/>
      <c r="H311" s="540"/>
      <c r="I311" s="540"/>
      <c r="J311" s="536"/>
      <c r="K311" s="536"/>
    </row>
    <row r="312" ht="15.75" customHeight="1">
      <c r="A312" s="536"/>
      <c r="B312" s="567"/>
      <c r="C312" s="536"/>
      <c r="D312" s="536"/>
      <c r="E312" s="539"/>
      <c r="F312" s="1010"/>
      <c r="G312" s="539"/>
      <c r="H312" s="540"/>
      <c r="I312" s="540"/>
      <c r="J312" s="536"/>
      <c r="K312" s="536"/>
    </row>
    <row r="313" ht="15.75" customHeight="1">
      <c r="A313" s="536"/>
      <c r="B313" s="567"/>
      <c r="C313" s="536"/>
      <c r="D313" s="536"/>
      <c r="E313" s="539"/>
      <c r="F313" s="1010"/>
      <c r="G313" s="539"/>
      <c r="H313" s="540"/>
      <c r="I313" s="540"/>
      <c r="J313" s="536"/>
      <c r="K313" s="536"/>
    </row>
    <row r="314" ht="15.75" customHeight="1">
      <c r="A314" s="536"/>
      <c r="B314" s="567"/>
      <c r="C314" s="536"/>
      <c r="D314" s="536"/>
      <c r="E314" s="539"/>
      <c r="F314" s="1010"/>
      <c r="G314" s="539"/>
      <c r="H314" s="540"/>
      <c r="I314" s="540"/>
      <c r="J314" s="536"/>
      <c r="K314" s="536"/>
    </row>
    <row r="315" ht="15.75" customHeight="1">
      <c r="A315" s="536"/>
      <c r="B315" s="567"/>
      <c r="C315" s="536"/>
      <c r="D315" s="536"/>
      <c r="E315" s="539"/>
      <c r="F315" s="1010"/>
      <c r="G315" s="539"/>
      <c r="H315" s="540"/>
      <c r="I315" s="540"/>
      <c r="J315" s="536"/>
      <c r="K315" s="536"/>
    </row>
    <row r="316" ht="15.75" customHeight="1">
      <c r="A316" s="536"/>
      <c r="B316" s="567"/>
      <c r="C316" s="536"/>
      <c r="D316" s="536"/>
      <c r="E316" s="539"/>
      <c r="F316" s="1010"/>
      <c r="G316" s="539"/>
      <c r="H316" s="540"/>
      <c r="I316" s="540"/>
      <c r="J316" s="536"/>
      <c r="K316" s="536"/>
    </row>
    <row r="317" ht="15.75" customHeight="1">
      <c r="A317" s="536"/>
      <c r="B317" s="567"/>
      <c r="C317" s="536"/>
      <c r="D317" s="536"/>
      <c r="E317" s="539"/>
      <c r="F317" s="1010"/>
      <c r="G317" s="539"/>
      <c r="H317" s="540"/>
      <c r="I317" s="540"/>
      <c r="J317" s="536"/>
      <c r="K317" s="536"/>
    </row>
    <row r="318" ht="15.75" customHeight="1">
      <c r="A318" s="536"/>
      <c r="B318" s="567"/>
      <c r="C318" s="536"/>
      <c r="D318" s="536"/>
      <c r="E318" s="539"/>
      <c r="F318" s="1010"/>
      <c r="G318" s="539"/>
      <c r="H318" s="540"/>
      <c r="I318" s="540"/>
      <c r="J318" s="536"/>
      <c r="K318" s="536"/>
    </row>
    <row r="319" ht="15.75" customHeight="1">
      <c r="A319" s="536"/>
      <c r="B319" s="567"/>
      <c r="C319" s="536"/>
      <c r="D319" s="536"/>
      <c r="E319" s="539"/>
      <c r="F319" s="1010"/>
      <c r="G319" s="539"/>
      <c r="H319" s="540"/>
      <c r="I319" s="540"/>
      <c r="J319" s="536"/>
      <c r="K319" s="536"/>
    </row>
    <row r="320" ht="15.75" customHeight="1">
      <c r="A320" s="536"/>
      <c r="B320" s="567"/>
      <c r="C320" s="536"/>
      <c r="D320" s="536"/>
      <c r="E320" s="539"/>
      <c r="F320" s="1010"/>
      <c r="G320" s="539"/>
      <c r="H320" s="540"/>
      <c r="I320" s="540"/>
      <c r="J320" s="536"/>
      <c r="K320" s="536"/>
    </row>
    <row r="321" ht="15.75" customHeight="1">
      <c r="A321" s="536"/>
      <c r="B321" s="567"/>
      <c r="C321" s="536"/>
      <c r="D321" s="536"/>
      <c r="E321" s="539"/>
      <c r="F321" s="1010"/>
      <c r="G321" s="539"/>
      <c r="H321" s="540"/>
      <c r="I321" s="540"/>
      <c r="J321" s="536"/>
      <c r="K321" s="536"/>
    </row>
    <row r="322" ht="15.75" customHeight="1">
      <c r="A322" s="536"/>
      <c r="B322" s="567"/>
      <c r="C322" s="536"/>
      <c r="D322" s="536"/>
      <c r="E322" s="539"/>
      <c r="F322" s="1010"/>
      <c r="G322" s="539"/>
      <c r="H322" s="540"/>
      <c r="I322" s="540"/>
      <c r="J322" s="536"/>
      <c r="K322" s="536"/>
    </row>
    <row r="323" ht="15.75" customHeight="1">
      <c r="A323" s="536"/>
      <c r="B323" s="567"/>
      <c r="C323" s="536"/>
      <c r="D323" s="536"/>
      <c r="E323" s="539"/>
      <c r="F323" s="1010"/>
      <c r="G323" s="539"/>
      <c r="H323" s="540"/>
      <c r="I323" s="540"/>
      <c r="J323" s="536"/>
      <c r="K323" s="536"/>
    </row>
    <row r="324" ht="15.75" customHeight="1">
      <c r="A324" s="536"/>
      <c r="B324" s="567"/>
      <c r="C324" s="536"/>
      <c r="D324" s="536"/>
      <c r="E324" s="539"/>
      <c r="F324" s="1010"/>
      <c r="G324" s="539"/>
      <c r="H324" s="540"/>
      <c r="I324" s="540"/>
      <c r="J324" s="536"/>
      <c r="K324" s="536"/>
    </row>
    <row r="325" ht="15.75" customHeight="1">
      <c r="A325" s="536"/>
      <c r="B325" s="567"/>
      <c r="C325" s="536"/>
      <c r="D325" s="536"/>
      <c r="E325" s="539"/>
      <c r="F325" s="1010"/>
      <c r="G325" s="539"/>
      <c r="H325" s="540"/>
      <c r="I325" s="540"/>
      <c r="J325" s="536"/>
      <c r="K325" s="536"/>
    </row>
    <row r="326" ht="15.75" customHeight="1">
      <c r="A326" s="536"/>
      <c r="B326" s="567"/>
      <c r="C326" s="536"/>
      <c r="D326" s="536"/>
      <c r="E326" s="539"/>
      <c r="F326" s="1010"/>
      <c r="G326" s="539"/>
      <c r="H326" s="540"/>
      <c r="I326" s="540"/>
      <c r="J326" s="536"/>
      <c r="K326" s="536"/>
    </row>
    <row r="327" ht="15.75" customHeight="1">
      <c r="A327" s="536"/>
      <c r="B327" s="567"/>
      <c r="C327" s="536"/>
      <c r="D327" s="536"/>
      <c r="E327" s="539"/>
      <c r="F327" s="1010"/>
      <c r="G327" s="539"/>
      <c r="H327" s="540"/>
      <c r="I327" s="540"/>
      <c r="J327" s="536"/>
      <c r="K327" s="536"/>
    </row>
    <row r="328" ht="15.75" customHeight="1">
      <c r="A328" s="536"/>
      <c r="B328" s="567"/>
      <c r="C328" s="536"/>
      <c r="D328" s="536"/>
      <c r="E328" s="539"/>
      <c r="F328" s="1010"/>
      <c r="G328" s="539"/>
      <c r="H328" s="540"/>
      <c r="I328" s="540"/>
      <c r="J328" s="536"/>
      <c r="K328" s="536"/>
    </row>
    <row r="329" ht="15.75" customHeight="1">
      <c r="A329" s="536"/>
      <c r="B329" s="567"/>
      <c r="C329" s="536"/>
      <c r="D329" s="536"/>
      <c r="E329" s="539"/>
      <c r="F329" s="1010"/>
      <c r="G329" s="539"/>
      <c r="H329" s="540"/>
      <c r="I329" s="540"/>
      <c r="J329" s="536"/>
      <c r="K329" s="536"/>
    </row>
    <row r="330" ht="15.75" customHeight="1">
      <c r="A330" s="536"/>
      <c r="B330" s="567"/>
      <c r="C330" s="536"/>
      <c r="D330" s="536"/>
      <c r="E330" s="539"/>
      <c r="F330" s="1010"/>
      <c r="G330" s="539"/>
      <c r="H330" s="540"/>
      <c r="I330" s="540"/>
      <c r="J330" s="536"/>
      <c r="K330" s="536"/>
    </row>
    <row r="331" ht="15.75" customHeight="1">
      <c r="A331" s="536"/>
      <c r="B331" s="567"/>
      <c r="C331" s="536"/>
      <c r="D331" s="536"/>
      <c r="E331" s="539"/>
      <c r="F331" s="1010"/>
      <c r="G331" s="539"/>
      <c r="H331" s="540"/>
      <c r="I331" s="540"/>
      <c r="J331" s="536"/>
      <c r="K331" s="536"/>
    </row>
    <row r="332" ht="15.75" customHeight="1">
      <c r="A332" s="536"/>
      <c r="B332" s="567"/>
      <c r="C332" s="536"/>
      <c r="D332" s="536"/>
      <c r="E332" s="539"/>
      <c r="F332" s="1010"/>
      <c r="G332" s="539"/>
      <c r="H332" s="540"/>
      <c r="I332" s="540"/>
      <c r="J332" s="536"/>
      <c r="K332" s="536"/>
    </row>
    <row r="333" ht="15.75" customHeight="1">
      <c r="A333" s="536"/>
      <c r="B333" s="567"/>
      <c r="C333" s="536"/>
      <c r="D333" s="536"/>
      <c r="E333" s="539"/>
      <c r="F333" s="1010"/>
      <c r="G333" s="539"/>
      <c r="H333" s="540"/>
      <c r="I333" s="540"/>
      <c r="J333" s="536"/>
      <c r="K333" s="536"/>
    </row>
    <row r="334" ht="15.75" customHeight="1">
      <c r="A334" s="536"/>
      <c r="B334" s="567"/>
      <c r="C334" s="536"/>
      <c r="D334" s="536"/>
      <c r="E334" s="539"/>
      <c r="F334" s="1010"/>
      <c r="G334" s="539"/>
      <c r="H334" s="540"/>
      <c r="I334" s="540"/>
      <c r="J334" s="536"/>
      <c r="K334" s="536"/>
    </row>
    <row r="335" ht="15.75" customHeight="1">
      <c r="A335" s="536"/>
      <c r="B335" s="567"/>
      <c r="C335" s="536"/>
      <c r="D335" s="536"/>
      <c r="E335" s="539"/>
      <c r="F335" s="1010"/>
      <c r="G335" s="539"/>
      <c r="H335" s="540"/>
      <c r="I335" s="540"/>
      <c r="J335" s="536"/>
      <c r="K335" s="536"/>
    </row>
    <row r="336" ht="15.75" customHeight="1">
      <c r="A336" s="536"/>
      <c r="B336" s="567"/>
      <c r="C336" s="536"/>
      <c r="D336" s="536"/>
      <c r="E336" s="539"/>
      <c r="F336" s="1010"/>
      <c r="G336" s="539"/>
      <c r="H336" s="540"/>
      <c r="I336" s="540"/>
      <c r="J336" s="536"/>
      <c r="K336" s="536"/>
    </row>
    <row r="337" ht="15.75" customHeight="1">
      <c r="A337" s="536"/>
      <c r="B337" s="567"/>
      <c r="C337" s="536"/>
      <c r="D337" s="536"/>
      <c r="E337" s="539"/>
      <c r="F337" s="1010"/>
      <c r="G337" s="539"/>
      <c r="H337" s="540"/>
      <c r="I337" s="540"/>
      <c r="J337" s="536"/>
      <c r="K337" s="536"/>
    </row>
    <row r="338" ht="15.75" customHeight="1">
      <c r="A338" s="536"/>
      <c r="B338" s="567"/>
      <c r="C338" s="536"/>
      <c r="D338" s="536"/>
      <c r="E338" s="539"/>
      <c r="F338" s="1010"/>
      <c r="G338" s="539"/>
      <c r="H338" s="540"/>
      <c r="I338" s="540"/>
      <c r="J338" s="536"/>
      <c r="K338" s="536"/>
    </row>
    <row r="339" ht="15.75" customHeight="1">
      <c r="A339" s="536"/>
      <c r="B339" s="567"/>
      <c r="C339" s="536"/>
      <c r="D339" s="536"/>
      <c r="E339" s="539"/>
      <c r="F339" s="1010"/>
      <c r="G339" s="539"/>
      <c r="H339" s="540"/>
      <c r="I339" s="540"/>
      <c r="J339" s="536"/>
      <c r="K339" s="536"/>
    </row>
    <row r="340" ht="15.75" customHeight="1">
      <c r="A340" s="536"/>
      <c r="B340" s="567"/>
      <c r="C340" s="536"/>
      <c r="D340" s="536"/>
      <c r="E340" s="539"/>
      <c r="F340" s="1010"/>
      <c r="G340" s="539"/>
      <c r="H340" s="540"/>
      <c r="I340" s="540"/>
      <c r="J340" s="536"/>
      <c r="K340" s="536"/>
    </row>
    <row r="341" ht="15.75" customHeight="1">
      <c r="A341" s="536"/>
      <c r="B341" s="567"/>
      <c r="C341" s="536"/>
      <c r="D341" s="536"/>
      <c r="E341" s="539"/>
      <c r="F341" s="1010"/>
      <c r="G341" s="539"/>
      <c r="H341" s="540"/>
      <c r="I341" s="540"/>
      <c r="J341" s="536"/>
      <c r="K341" s="536"/>
    </row>
    <row r="342" ht="15.75" customHeight="1">
      <c r="A342" s="536"/>
      <c r="B342" s="567"/>
      <c r="C342" s="536"/>
      <c r="D342" s="536"/>
      <c r="E342" s="539"/>
      <c r="F342" s="1010"/>
      <c r="G342" s="539"/>
      <c r="H342" s="540"/>
      <c r="I342" s="540"/>
      <c r="J342" s="536"/>
      <c r="K342" s="536"/>
    </row>
    <row r="343" ht="15.75" customHeight="1">
      <c r="A343" s="536"/>
      <c r="B343" s="567"/>
      <c r="C343" s="536"/>
      <c r="D343" s="536"/>
      <c r="E343" s="539"/>
      <c r="F343" s="1010"/>
      <c r="G343" s="539"/>
      <c r="H343" s="540"/>
      <c r="I343" s="540"/>
      <c r="J343" s="536"/>
      <c r="K343" s="536"/>
    </row>
    <row r="344" ht="15.75" customHeight="1">
      <c r="A344" s="536"/>
      <c r="B344" s="567"/>
      <c r="C344" s="536"/>
      <c r="D344" s="536"/>
      <c r="E344" s="539"/>
      <c r="F344" s="1010"/>
      <c r="G344" s="539"/>
      <c r="H344" s="540"/>
      <c r="I344" s="540"/>
      <c r="J344" s="536"/>
      <c r="K344" s="536"/>
    </row>
    <row r="345" ht="15.75" customHeight="1">
      <c r="A345" s="536"/>
      <c r="B345" s="567"/>
      <c r="C345" s="536"/>
      <c r="D345" s="536"/>
      <c r="E345" s="539"/>
      <c r="F345" s="1010"/>
      <c r="G345" s="539"/>
      <c r="H345" s="540"/>
      <c r="I345" s="540"/>
      <c r="J345" s="536"/>
      <c r="K345" s="536"/>
    </row>
    <row r="346" ht="15.75" customHeight="1">
      <c r="A346" s="536"/>
      <c r="B346" s="567"/>
      <c r="C346" s="536"/>
      <c r="D346" s="536"/>
      <c r="E346" s="539"/>
      <c r="F346" s="1010"/>
      <c r="G346" s="539"/>
      <c r="H346" s="540"/>
      <c r="I346" s="540"/>
      <c r="J346" s="536"/>
      <c r="K346" s="536"/>
    </row>
    <row r="347" ht="15.75" customHeight="1">
      <c r="A347" s="536"/>
      <c r="B347" s="567"/>
      <c r="C347" s="536"/>
      <c r="D347" s="536"/>
      <c r="E347" s="539"/>
      <c r="F347" s="1010"/>
      <c r="G347" s="539"/>
      <c r="H347" s="540"/>
      <c r="I347" s="540"/>
      <c r="J347" s="536"/>
      <c r="K347" s="536"/>
    </row>
    <row r="348" ht="15.75" customHeight="1">
      <c r="A348" s="536"/>
      <c r="B348" s="567"/>
      <c r="C348" s="536"/>
      <c r="D348" s="536"/>
      <c r="E348" s="539"/>
      <c r="F348" s="1010"/>
      <c r="G348" s="539"/>
      <c r="H348" s="540"/>
      <c r="I348" s="540"/>
      <c r="J348" s="536"/>
      <c r="K348" s="536"/>
    </row>
    <row r="349" ht="15.75" customHeight="1">
      <c r="A349" s="536"/>
      <c r="B349" s="567"/>
      <c r="C349" s="536"/>
      <c r="D349" s="536"/>
      <c r="E349" s="539"/>
      <c r="F349" s="1010"/>
      <c r="G349" s="539"/>
      <c r="H349" s="540"/>
      <c r="I349" s="540"/>
      <c r="J349" s="536"/>
      <c r="K349" s="536"/>
    </row>
    <row r="350" ht="15.75" customHeight="1">
      <c r="A350" s="536"/>
      <c r="B350" s="567"/>
      <c r="C350" s="536"/>
      <c r="D350" s="536"/>
      <c r="E350" s="539"/>
      <c r="F350" s="1010"/>
      <c r="G350" s="539"/>
      <c r="H350" s="540"/>
      <c r="I350" s="540"/>
      <c r="J350" s="536"/>
      <c r="K350" s="536"/>
    </row>
    <row r="351" ht="15.75" customHeight="1">
      <c r="A351" s="536"/>
      <c r="B351" s="567"/>
      <c r="C351" s="536"/>
      <c r="D351" s="536"/>
      <c r="E351" s="539"/>
      <c r="F351" s="1010"/>
      <c r="G351" s="539"/>
      <c r="H351" s="540"/>
      <c r="I351" s="540"/>
      <c r="J351" s="536"/>
      <c r="K351" s="536"/>
    </row>
    <row r="352" ht="15.75" customHeight="1">
      <c r="A352" s="536"/>
      <c r="B352" s="567"/>
      <c r="C352" s="536"/>
      <c r="D352" s="536"/>
      <c r="E352" s="539"/>
      <c r="F352" s="1010"/>
      <c r="G352" s="539"/>
      <c r="H352" s="540"/>
      <c r="I352" s="540"/>
      <c r="J352" s="536"/>
      <c r="K352" s="536"/>
    </row>
    <row r="353" ht="15.75" customHeight="1">
      <c r="A353" s="536"/>
      <c r="B353" s="567"/>
      <c r="C353" s="536"/>
      <c r="D353" s="536"/>
      <c r="E353" s="539"/>
      <c r="F353" s="1010"/>
      <c r="G353" s="539"/>
      <c r="H353" s="540"/>
      <c r="I353" s="540"/>
      <c r="J353" s="536"/>
      <c r="K353" s="536"/>
    </row>
    <row r="354" ht="15.75" customHeight="1">
      <c r="A354" s="536"/>
      <c r="B354" s="567"/>
      <c r="C354" s="536"/>
      <c r="D354" s="536"/>
      <c r="E354" s="539"/>
      <c r="F354" s="1010"/>
      <c r="G354" s="539"/>
      <c r="H354" s="540"/>
      <c r="I354" s="540"/>
      <c r="J354" s="536"/>
      <c r="K354" s="536"/>
    </row>
    <row r="355" ht="15.75" customHeight="1">
      <c r="A355" s="536"/>
      <c r="B355" s="567"/>
      <c r="C355" s="536"/>
      <c r="D355" s="536"/>
      <c r="E355" s="539"/>
      <c r="F355" s="1010"/>
      <c r="G355" s="539"/>
      <c r="H355" s="540"/>
      <c r="I355" s="540"/>
      <c r="J355" s="536"/>
      <c r="K355" s="536"/>
    </row>
    <row r="356" ht="15.75" customHeight="1">
      <c r="A356" s="536"/>
      <c r="B356" s="567"/>
      <c r="C356" s="536"/>
      <c r="D356" s="536"/>
      <c r="E356" s="539"/>
      <c r="F356" s="1010"/>
      <c r="G356" s="539"/>
      <c r="H356" s="540"/>
      <c r="I356" s="540"/>
      <c r="J356" s="536"/>
      <c r="K356" s="536"/>
    </row>
    <row r="357" ht="15.75" customHeight="1">
      <c r="A357" s="536"/>
      <c r="B357" s="567"/>
      <c r="C357" s="536"/>
      <c r="D357" s="536"/>
      <c r="E357" s="539"/>
      <c r="F357" s="1010"/>
      <c r="G357" s="539"/>
      <c r="H357" s="540"/>
      <c r="I357" s="540"/>
      <c r="J357" s="536"/>
      <c r="K357" s="536"/>
    </row>
    <row r="358" ht="15.75" customHeight="1">
      <c r="A358" s="536"/>
      <c r="B358" s="567"/>
      <c r="C358" s="536"/>
      <c r="D358" s="536"/>
      <c r="E358" s="539"/>
      <c r="F358" s="1010"/>
      <c r="G358" s="539"/>
      <c r="H358" s="540"/>
      <c r="I358" s="540"/>
      <c r="J358" s="536"/>
      <c r="K358" s="536"/>
    </row>
    <row r="359" ht="15.75" customHeight="1">
      <c r="A359" s="536"/>
      <c r="B359" s="567"/>
      <c r="C359" s="536"/>
      <c r="D359" s="536"/>
      <c r="E359" s="539"/>
      <c r="F359" s="1010"/>
      <c r="G359" s="539"/>
      <c r="H359" s="540"/>
      <c r="I359" s="540"/>
      <c r="J359" s="536"/>
      <c r="K359" s="536"/>
    </row>
    <row r="360" ht="15.75" customHeight="1">
      <c r="A360" s="536"/>
      <c r="B360" s="567"/>
      <c r="C360" s="536"/>
      <c r="D360" s="536"/>
      <c r="E360" s="539"/>
      <c r="F360" s="1010"/>
      <c r="G360" s="539"/>
      <c r="H360" s="540"/>
      <c r="I360" s="540"/>
      <c r="J360" s="536"/>
      <c r="K360" s="536"/>
    </row>
    <row r="361" ht="15.75" customHeight="1">
      <c r="A361" s="536"/>
      <c r="B361" s="567"/>
      <c r="C361" s="536"/>
      <c r="D361" s="536"/>
      <c r="E361" s="539"/>
      <c r="F361" s="1010"/>
      <c r="G361" s="539"/>
      <c r="H361" s="540"/>
      <c r="I361" s="540"/>
      <c r="J361" s="536"/>
      <c r="K361" s="536"/>
    </row>
    <row r="362" ht="15.75" customHeight="1">
      <c r="A362" s="536"/>
      <c r="B362" s="567"/>
      <c r="C362" s="536"/>
      <c r="D362" s="536"/>
      <c r="E362" s="539"/>
      <c r="F362" s="1010"/>
      <c r="G362" s="539"/>
      <c r="H362" s="540"/>
      <c r="I362" s="540"/>
      <c r="J362" s="536"/>
      <c r="K362" s="536"/>
    </row>
    <row r="363" ht="15.75" customHeight="1">
      <c r="A363" s="536"/>
      <c r="B363" s="567"/>
      <c r="C363" s="536"/>
      <c r="D363" s="536"/>
      <c r="E363" s="539"/>
      <c r="F363" s="1010"/>
      <c r="G363" s="539"/>
      <c r="H363" s="540"/>
      <c r="I363" s="540"/>
      <c r="J363" s="536"/>
      <c r="K363" s="536"/>
    </row>
    <row r="364" ht="15.75" customHeight="1">
      <c r="A364" s="536"/>
      <c r="B364" s="567"/>
      <c r="C364" s="536"/>
      <c r="D364" s="536"/>
      <c r="E364" s="539"/>
      <c r="F364" s="1010"/>
      <c r="G364" s="539"/>
      <c r="H364" s="540"/>
      <c r="I364" s="540"/>
      <c r="J364" s="536"/>
      <c r="K364" s="536"/>
    </row>
    <row r="365" ht="15.75" customHeight="1">
      <c r="A365" s="536"/>
      <c r="B365" s="567"/>
      <c r="C365" s="536"/>
      <c r="D365" s="536"/>
      <c r="E365" s="539"/>
      <c r="F365" s="1010"/>
      <c r="G365" s="539"/>
      <c r="H365" s="540"/>
      <c r="I365" s="540"/>
      <c r="J365" s="536"/>
      <c r="K365" s="536"/>
    </row>
    <row r="366" ht="15.75" customHeight="1">
      <c r="A366" s="536"/>
      <c r="B366" s="567"/>
      <c r="C366" s="536"/>
      <c r="D366" s="536"/>
      <c r="E366" s="539"/>
      <c r="F366" s="1010"/>
      <c r="G366" s="539"/>
      <c r="H366" s="540"/>
      <c r="I366" s="540"/>
      <c r="J366" s="536"/>
      <c r="K366" s="536"/>
    </row>
    <row r="367" ht="15.75" customHeight="1">
      <c r="A367" s="536"/>
      <c r="B367" s="567"/>
      <c r="C367" s="536"/>
      <c r="D367" s="536"/>
      <c r="E367" s="539"/>
      <c r="F367" s="1010"/>
      <c r="G367" s="539"/>
      <c r="H367" s="540"/>
      <c r="I367" s="540"/>
      <c r="J367" s="536"/>
      <c r="K367" s="536"/>
    </row>
    <row r="368" ht="15.75" customHeight="1">
      <c r="A368" s="536"/>
      <c r="B368" s="567"/>
      <c r="C368" s="536"/>
      <c r="D368" s="536"/>
      <c r="E368" s="539"/>
      <c r="F368" s="1010"/>
      <c r="G368" s="539"/>
      <c r="H368" s="540"/>
      <c r="I368" s="540"/>
      <c r="J368" s="536"/>
      <c r="K368" s="536"/>
    </row>
    <row r="369" ht="15.75" customHeight="1">
      <c r="A369" s="536"/>
      <c r="B369" s="567"/>
      <c r="C369" s="536"/>
      <c r="D369" s="536"/>
      <c r="E369" s="539"/>
      <c r="F369" s="1010"/>
      <c r="G369" s="539"/>
      <c r="H369" s="540"/>
      <c r="I369" s="540"/>
      <c r="J369" s="536"/>
      <c r="K369" s="536"/>
    </row>
    <row r="370" ht="15.75" customHeight="1">
      <c r="A370" s="536"/>
      <c r="B370" s="567"/>
      <c r="C370" s="536"/>
      <c r="D370" s="536"/>
      <c r="E370" s="539"/>
      <c r="F370" s="1010"/>
      <c r="G370" s="539"/>
      <c r="H370" s="540"/>
      <c r="I370" s="540"/>
      <c r="J370" s="536"/>
      <c r="K370" s="536"/>
    </row>
    <row r="371" ht="15.75" customHeight="1">
      <c r="A371" s="536"/>
      <c r="B371" s="567"/>
      <c r="C371" s="536"/>
      <c r="D371" s="536"/>
      <c r="E371" s="539"/>
      <c r="F371" s="1010"/>
      <c r="G371" s="539"/>
      <c r="H371" s="540"/>
      <c r="I371" s="540"/>
      <c r="J371" s="536"/>
      <c r="K371" s="536"/>
    </row>
    <row r="372" ht="15.75" customHeight="1">
      <c r="A372" s="536"/>
      <c r="B372" s="567"/>
      <c r="C372" s="536"/>
      <c r="D372" s="536"/>
      <c r="E372" s="539"/>
      <c r="F372" s="1010"/>
      <c r="G372" s="539"/>
      <c r="H372" s="540"/>
      <c r="I372" s="540"/>
      <c r="J372" s="536"/>
      <c r="K372" s="536"/>
    </row>
    <row r="373" ht="15.75" customHeight="1">
      <c r="A373" s="536"/>
      <c r="B373" s="567"/>
      <c r="C373" s="536"/>
      <c r="D373" s="536"/>
      <c r="E373" s="539"/>
      <c r="F373" s="1010"/>
      <c r="G373" s="539"/>
      <c r="H373" s="540"/>
      <c r="I373" s="540"/>
      <c r="J373" s="536"/>
      <c r="K373" s="536"/>
    </row>
    <row r="374" ht="15.75" customHeight="1">
      <c r="A374" s="536"/>
      <c r="B374" s="567"/>
      <c r="C374" s="536"/>
      <c r="D374" s="536"/>
      <c r="E374" s="539"/>
      <c r="F374" s="1010"/>
      <c r="G374" s="539"/>
      <c r="H374" s="540"/>
      <c r="I374" s="540"/>
      <c r="J374" s="536"/>
      <c r="K374" s="536"/>
    </row>
    <row r="375" ht="15.75" customHeight="1">
      <c r="A375" s="536"/>
      <c r="B375" s="567"/>
      <c r="C375" s="536"/>
      <c r="D375" s="536"/>
      <c r="E375" s="539"/>
      <c r="F375" s="1010"/>
      <c r="G375" s="539"/>
      <c r="H375" s="540"/>
      <c r="I375" s="540"/>
      <c r="J375" s="536"/>
      <c r="K375" s="536"/>
    </row>
    <row r="376" ht="15.75" customHeight="1">
      <c r="A376" s="536"/>
      <c r="B376" s="567"/>
      <c r="C376" s="536"/>
      <c r="D376" s="536"/>
      <c r="E376" s="539"/>
      <c r="F376" s="1010"/>
      <c r="G376" s="539"/>
      <c r="H376" s="540"/>
      <c r="I376" s="540"/>
      <c r="J376" s="536"/>
      <c r="K376" s="536"/>
    </row>
    <row r="377" ht="15.75" customHeight="1">
      <c r="A377" s="536"/>
      <c r="B377" s="567"/>
      <c r="C377" s="536"/>
      <c r="D377" s="536"/>
      <c r="E377" s="539"/>
      <c r="F377" s="1010"/>
      <c r="G377" s="539"/>
      <c r="H377" s="540"/>
      <c r="I377" s="540"/>
      <c r="J377" s="536"/>
      <c r="K377" s="536"/>
    </row>
    <row r="378" ht="15.75" customHeight="1">
      <c r="A378" s="536"/>
      <c r="B378" s="567"/>
      <c r="C378" s="536"/>
      <c r="D378" s="536"/>
      <c r="E378" s="539"/>
      <c r="F378" s="1010"/>
      <c r="G378" s="539"/>
      <c r="H378" s="540"/>
      <c r="I378" s="540"/>
      <c r="J378" s="536"/>
      <c r="K378" s="536"/>
    </row>
    <row r="379" ht="15.75" customHeight="1">
      <c r="A379" s="536"/>
      <c r="B379" s="567"/>
      <c r="C379" s="536"/>
      <c r="D379" s="536"/>
      <c r="E379" s="539"/>
      <c r="F379" s="1010"/>
      <c r="G379" s="539"/>
      <c r="H379" s="540"/>
      <c r="I379" s="540"/>
      <c r="J379" s="536"/>
      <c r="K379" s="536"/>
    </row>
    <row r="380" ht="15.75" customHeight="1">
      <c r="A380" s="536"/>
      <c r="B380" s="567"/>
      <c r="C380" s="536"/>
      <c r="D380" s="536"/>
      <c r="E380" s="539"/>
      <c r="F380" s="1010"/>
      <c r="G380" s="539"/>
      <c r="H380" s="540"/>
      <c r="I380" s="540"/>
      <c r="J380" s="536"/>
      <c r="K380" s="536"/>
    </row>
    <row r="381" ht="15.75" customHeight="1">
      <c r="A381" s="536"/>
      <c r="B381" s="567"/>
      <c r="C381" s="536"/>
      <c r="D381" s="536"/>
      <c r="E381" s="539"/>
      <c r="F381" s="1010"/>
      <c r="G381" s="539"/>
      <c r="H381" s="540"/>
      <c r="I381" s="540"/>
      <c r="J381" s="536"/>
      <c r="K381" s="536"/>
    </row>
    <row r="382" ht="15.75" customHeight="1">
      <c r="A382" s="536"/>
      <c r="B382" s="567"/>
      <c r="C382" s="536"/>
      <c r="D382" s="536"/>
      <c r="E382" s="539"/>
      <c r="F382" s="1010"/>
      <c r="G382" s="539"/>
      <c r="H382" s="540"/>
      <c r="I382" s="540"/>
      <c r="J382" s="536"/>
      <c r="K382" s="536"/>
    </row>
    <row r="383" ht="15.75" customHeight="1">
      <c r="A383" s="536"/>
      <c r="B383" s="567"/>
      <c r="C383" s="536"/>
      <c r="D383" s="536"/>
      <c r="E383" s="539"/>
      <c r="F383" s="1010"/>
      <c r="G383" s="539"/>
      <c r="H383" s="540"/>
      <c r="I383" s="540"/>
      <c r="J383" s="536"/>
      <c r="K383" s="536"/>
    </row>
    <row r="384" ht="15.75" customHeight="1">
      <c r="A384" s="536"/>
      <c r="B384" s="567"/>
      <c r="C384" s="536"/>
      <c r="D384" s="536"/>
      <c r="E384" s="539"/>
      <c r="F384" s="1010"/>
      <c r="G384" s="539"/>
      <c r="H384" s="540"/>
      <c r="I384" s="540"/>
      <c r="J384" s="536"/>
      <c r="K384" s="536"/>
    </row>
    <row r="385" ht="15.75" customHeight="1">
      <c r="A385" s="536"/>
      <c r="B385" s="567"/>
      <c r="C385" s="536"/>
      <c r="D385" s="536"/>
      <c r="E385" s="539"/>
      <c r="F385" s="1010"/>
      <c r="G385" s="539"/>
      <c r="H385" s="540"/>
      <c r="I385" s="540"/>
      <c r="J385" s="536"/>
      <c r="K385" s="536"/>
    </row>
    <row r="386" ht="15.75" customHeight="1">
      <c r="A386" s="536"/>
      <c r="B386" s="567"/>
      <c r="C386" s="536"/>
      <c r="D386" s="536"/>
      <c r="E386" s="539"/>
      <c r="F386" s="1010"/>
      <c r="G386" s="539"/>
      <c r="H386" s="540"/>
      <c r="I386" s="540"/>
      <c r="J386" s="536"/>
      <c r="K386" s="536"/>
    </row>
    <row r="387" ht="15.75" customHeight="1">
      <c r="A387" s="536"/>
      <c r="B387" s="567"/>
      <c r="C387" s="536"/>
      <c r="D387" s="536"/>
      <c r="E387" s="539"/>
      <c r="F387" s="1010"/>
      <c r="G387" s="539"/>
      <c r="H387" s="540"/>
      <c r="I387" s="540"/>
      <c r="J387" s="536"/>
      <c r="K387" s="536"/>
    </row>
    <row r="388" ht="15.75" customHeight="1">
      <c r="A388" s="536"/>
      <c r="B388" s="567"/>
      <c r="C388" s="536"/>
      <c r="D388" s="536"/>
      <c r="E388" s="539"/>
      <c r="F388" s="1010"/>
      <c r="G388" s="539"/>
      <c r="H388" s="540"/>
      <c r="I388" s="540"/>
      <c r="J388" s="536"/>
      <c r="K388" s="536"/>
    </row>
    <row r="389" ht="15.75" customHeight="1">
      <c r="A389" s="536"/>
      <c r="B389" s="567"/>
      <c r="C389" s="536"/>
      <c r="D389" s="536"/>
      <c r="E389" s="539"/>
      <c r="F389" s="1010"/>
      <c r="G389" s="539"/>
      <c r="H389" s="540"/>
      <c r="I389" s="540"/>
      <c r="J389" s="536"/>
      <c r="K389" s="536"/>
    </row>
    <row r="390" ht="15.75" customHeight="1">
      <c r="A390" s="536"/>
      <c r="B390" s="567"/>
      <c r="C390" s="536"/>
      <c r="D390" s="536"/>
      <c r="E390" s="539"/>
      <c r="F390" s="1010"/>
      <c r="G390" s="539"/>
      <c r="H390" s="540"/>
      <c r="I390" s="540"/>
      <c r="J390" s="536"/>
      <c r="K390" s="536"/>
    </row>
    <row r="391" ht="15.75" customHeight="1">
      <c r="A391" s="536"/>
      <c r="B391" s="567"/>
      <c r="C391" s="536"/>
      <c r="D391" s="536"/>
      <c r="E391" s="539"/>
      <c r="F391" s="1010"/>
      <c r="G391" s="539"/>
      <c r="H391" s="540"/>
      <c r="I391" s="540"/>
      <c r="J391" s="536"/>
      <c r="K391" s="536"/>
    </row>
    <row r="392" ht="15.75" customHeight="1">
      <c r="A392" s="536"/>
      <c r="B392" s="567"/>
      <c r="C392" s="536"/>
      <c r="D392" s="536"/>
      <c r="E392" s="539"/>
      <c r="F392" s="1010"/>
      <c r="G392" s="539"/>
      <c r="H392" s="540"/>
      <c r="I392" s="540"/>
      <c r="J392" s="536"/>
      <c r="K392" s="536"/>
    </row>
    <row r="393" ht="15.75" customHeight="1">
      <c r="A393" s="536"/>
      <c r="B393" s="567"/>
      <c r="C393" s="536"/>
      <c r="D393" s="536"/>
      <c r="E393" s="539"/>
      <c r="F393" s="1010"/>
      <c r="G393" s="539"/>
      <c r="H393" s="540"/>
      <c r="I393" s="540"/>
      <c r="J393" s="536"/>
      <c r="K393" s="536"/>
    </row>
    <row r="394" ht="15.75" customHeight="1">
      <c r="A394" s="536"/>
      <c r="B394" s="567"/>
      <c r="C394" s="536"/>
      <c r="D394" s="536"/>
      <c r="E394" s="539"/>
      <c r="F394" s="1010"/>
      <c r="G394" s="539"/>
      <c r="H394" s="540"/>
      <c r="I394" s="540"/>
      <c r="J394" s="536"/>
      <c r="K394" s="536"/>
    </row>
    <row r="395" ht="15.75" customHeight="1">
      <c r="A395" s="536"/>
      <c r="B395" s="567"/>
      <c r="C395" s="536"/>
      <c r="D395" s="536"/>
      <c r="E395" s="539"/>
      <c r="F395" s="1010"/>
      <c r="G395" s="539"/>
      <c r="H395" s="540"/>
      <c r="I395" s="540"/>
      <c r="J395" s="536"/>
      <c r="K395" s="536"/>
    </row>
    <row r="396" ht="15.75" customHeight="1">
      <c r="A396" s="536"/>
      <c r="B396" s="567"/>
      <c r="C396" s="536"/>
      <c r="D396" s="536"/>
      <c r="E396" s="539"/>
      <c r="F396" s="1010"/>
      <c r="G396" s="539"/>
      <c r="H396" s="540"/>
      <c r="I396" s="540"/>
      <c r="J396" s="536"/>
      <c r="K396" s="536"/>
    </row>
    <row r="397" ht="15.75" customHeight="1">
      <c r="A397" s="536"/>
      <c r="B397" s="567"/>
      <c r="C397" s="536"/>
      <c r="D397" s="536"/>
      <c r="E397" s="539"/>
      <c r="F397" s="1010"/>
      <c r="G397" s="539"/>
      <c r="H397" s="540"/>
      <c r="I397" s="540"/>
      <c r="J397" s="536"/>
      <c r="K397" s="536"/>
    </row>
    <row r="398" ht="15.75" customHeight="1">
      <c r="A398" s="536"/>
      <c r="B398" s="567"/>
      <c r="C398" s="536"/>
      <c r="D398" s="536"/>
      <c r="E398" s="539"/>
      <c r="F398" s="1010"/>
      <c r="G398" s="539"/>
      <c r="H398" s="540"/>
      <c r="I398" s="540"/>
      <c r="J398" s="536"/>
      <c r="K398" s="536"/>
    </row>
    <row r="399" ht="15.75" customHeight="1">
      <c r="A399" s="536"/>
      <c r="B399" s="567"/>
      <c r="C399" s="536"/>
      <c r="D399" s="536"/>
      <c r="E399" s="539"/>
      <c r="F399" s="1010"/>
      <c r="G399" s="539"/>
      <c r="H399" s="540"/>
      <c r="I399" s="540"/>
      <c r="J399" s="536"/>
      <c r="K399" s="536"/>
    </row>
    <row r="400" ht="15.75" customHeight="1">
      <c r="A400" s="536"/>
      <c r="B400" s="567"/>
      <c r="C400" s="536"/>
      <c r="D400" s="536"/>
      <c r="E400" s="539"/>
      <c r="F400" s="1010"/>
      <c r="G400" s="539"/>
      <c r="H400" s="540"/>
      <c r="I400" s="540"/>
      <c r="J400" s="536"/>
      <c r="K400" s="536"/>
    </row>
    <row r="401" ht="15.75" customHeight="1">
      <c r="A401" s="536"/>
      <c r="B401" s="567"/>
      <c r="C401" s="536"/>
      <c r="D401" s="536"/>
      <c r="E401" s="539"/>
      <c r="F401" s="1010"/>
      <c r="G401" s="539"/>
      <c r="H401" s="540"/>
      <c r="I401" s="540"/>
      <c r="J401" s="536"/>
      <c r="K401" s="536"/>
    </row>
    <row r="402" ht="15.75" customHeight="1">
      <c r="A402" s="536"/>
      <c r="B402" s="567"/>
      <c r="C402" s="536"/>
      <c r="D402" s="536"/>
      <c r="E402" s="539"/>
      <c r="F402" s="1010"/>
      <c r="G402" s="539"/>
      <c r="H402" s="540"/>
      <c r="I402" s="540"/>
      <c r="J402" s="536"/>
      <c r="K402" s="536"/>
    </row>
    <row r="403" ht="15.75" customHeight="1">
      <c r="A403" s="536"/>
      <c r="B403" s="567"/>
      <c r="C403" s="536"/>
      <c r="D403" s="536"/>
      <c r="E403" s="539"/>
      <c r="F403" s="1010"/>
      <c r="G403" s="539"/>
      <c r="H403" s="540"/>
      <c r="I403" s="540"/>
      <c r="J403" s="536"/>
      <c r="K403" s="536"/>
    </row>
    <row r="404" ht="15.75" customHeight="1">
      <c r="A404" s="536"/>
      <c r="B404" s="567"/>
      <c r="C404" s="536"/>
      <c r="D404" s="536"/>
      <c r="E404" s="539"/>
      <c r="F404" s="1010"/>
      <c r="G404" s="539"/>
      <c r="H404" s="540"/>
      <c r="I404" s="540"/>
      <c r="J404" s="536"/>
      <c r="K404" s="536"/>
    </row>
    <row r="405" ht="15.75" customHeight="1">
      <c r="A405" s="536"/>
      <c r="B405" s="567"/>
      <c r="C405" s="536"/>
      <c r="D405" s="536"/>
      <c r="E405" s="539"/>
      <c r="F405" s="1010"/>
      <c r="G405" s="539"/>
      <c r="H405" s="540"/>
      <c r="I405" s="540"/>
      <c r="J405" s="536"/>
      <c r="K405" s="536"/>
    </row>
    <row r="406" ht="15.75" customHeight="1">
      <c r="A406" s="536"/>
      <c r="B406" s="567"/>
      <c r="C406" s="536"/>
      <c r="D406" s="536"/>
      <c r="E406" s="539"/>
      <c r="F406" s="1010"/>
      <c r="G406" s="539"/>
      <c r="H406" s="540"/>
      <c r="I406" s="540"/>
      <c r="J406" s="536"/>
      <c r="K406" s="536"/>
    </row>
    <row r="407" ht="15.75" customHeight="1">
      <c r="A407" s="536"/>
      <c r="B407" s="567"/>
      <c r="C407" s="536"/>
      <c r="D407" s="536"/>
      <c r="E407" s="539"/>
      <c r="F407" s="1010"/>
      <c r="G407" s="539"/>
      <c r="H407" s="540"/>
      <c r="I407" s="540"/>
      <c r="J407" s="536"/>
      <c r="K407" s="536"/>
    </row>
    <row r="408" ht="15.75" customHeight="1">
      <c r="A408" s="536"/>
      <c r="B408" s="567"/>
      <c r="C408" s="536"/>
      <c r="D408" s="536"/>
      <c r="E408" s="539"/>
      <c r="F408" s="1010"/>
      <c r="G408" s="539"/>
      <c r="H408" s="540"/>
      <c r="I408" s="540"/>
      <c r="J408" s="536"/>
      <c r="K408" s="536"/>
    </row>
    <row r="409" ht="15.75" customHeight="1">
      <c r="A409" s="536"/>
      <c r="B409" s="567"/>
      <c r="C409" s="536"/>
      <c r="D409" s="536"/>
      <c r="E409" s="539"/>
      <c r="F409" s="1010"/>
      <c r="G409" s="539"/>
      <c r="H409" s="540"/>
      <c r="I409" s="540"/>
      <c r="J409" s="536"/>
      <c r="K409" s="536"/>
    </row>
    <row r="410" ht="15.75" customHeight="1">
      <c r="A410" s="536"/>
      <c r="B410" s="567"/>
      <c r="C410" s="536"/>
      <c r="D410" s="536"/>
      <c r="E410" s="539"/>
      <c r="F410" s="1010"/>
      <c r="G410" s="539"/>
      <c r="H410" s="540"/>
      <c r="I410" s="540"/>
      <c r="J410" s="536"/>
      <c r="K410" s="536"/>
    </row>
    <row r="411" ht="15.75" customHeight="1">
      <c r="A411" s="536"/>
      <c r="B411" s="567"/>
      <c r="C411" s="536"/>
      <c r="D411" s="536"/>
      <c r="E411" s="539"/>
      <c r="F411" s="1010"/>
      <c r="G411" s="539"/>
      <c r="H411" s="540"/>
      <c r="I411" s="540"/>
      <c r="J411" s="536"/>
      <c r="K411" s="536"/>
    </row>
    <row r="412" ht="15.75" customHeight="1">
      <c r="A412" s="536"/>
      <c r="B412" s="567"/>
      <c r="C412" s="536"/>
      <c r="D412" s="536"/>
      <c r="E412" s="539"/>
      <c r="F412" s="1010"/>
      <c r="G412" s="539"/>
      <c r="H412" s="540"/>
      <c r="I412" s="540"/>
      <c r="J412" s="536"/>
      <c r="K412" s="536"/>
    </row>
    <row r="413" ht="15.75" customHeight="1">
      <c r="A413" s="536"/>
      <c r="B413" s="567"/>
      <c r="C413" s="536"/>
      <c r="D413" s="536"/>
      <c r="E413" s="539"/>
      <c r="F413" s="1010"/>
      <c r="G413" s="539"/>
      <c r="H413" s="540"/>
      <c r="I413" s="540"/>
      <c r="J413" s="536"/>
      <c r="K413" s="536"/>
    </row>
    <row r="414" ht="15.75" customHeight="1">
      <c r="A414" s="536"/>
      <c r="B414" s="567"/>
      <c r="C414" s="536"/>
      <c r="D414" s="536"/>
      <c r="E414" s="539"/>
      <c r="F414" s="1010"/>
      <c r="G414" s="539"/>
      <c r="H414" s="540"/>
      <c r="I414" s="540"/>
      <c r="J414" s="536"/>
      <c r="K414" s="536"/>
    </row>
    <row r="415" ht="15.75" customHeight="1">
      <c r="A415" s="536"/>
      <c r="B415" s="567"/>
      <c r="C415" s="536"/>
      <c r="D415" s="536"/>
      <c r="E415" s="539"/>
      <c r="F415" s="1010"/>
      <c r="G415" s="539"/>
      <c r="H415" s="540"/>
      <c r="I415" s="540"/>
      <c r="J415" s="536"/>
      <c r="K415" s="536"/>
    </row>
    <row r="416" ht="15.75" customHeight="1">
      <c r="A416" s="536"/>
      <c r="B416" s="567"/>
      <c r="C416" s="536"/>
      <c r="D416" s="536"/>
      <c r="E416" s="539"/>
      <c r="F416" s="1010"/>
      <c r="G416" s="539"/>
      <c r="H416" s="540"/>
      <c r="I416" s="540"/>
      <c r="J416" s="536"/>
      <c r="K416" s="536"/>
    </row>
    <row r="417" ht="15.75" customHeight="1">
      <c r="A417" s="536"/>
      <c r="B417" s="567"/>
      <c r="C417" s="536"/>
      <c r="D417" s="536"/>
      <c r="E417" s="539"/>
      <c r="F417" s="1010"/>
      <c r="G417" s="539"/>
      <c r="H417" s="540"/>
      <c r="I417" s="540"/>
      <c r="J417" s="536"/>
      <c r="K417" s="536"/>
    </row>
    <row r="418" ht="15.75" customHeight="1">
      <c r="A418" s="536"/>
      <c r="B418" s="567"/>
      <c r="C418" s="536"/>
      <c r="D418" s="536"/>
      <c r="E418" s="539"/>
      <c r="F418" s="1010"/>
      <c r="G418" s="539"/>
      <c r="H418" s="540"/>
      <c r="I418" s="540"/>
      <c r="J418" s="536"/>
      <c r="K418" s="536"/>
    </row>
    <row r="419" ht="15.75" customHeight="1">
      <c r="A419" s="536"/>
      <c r="B419" s="567"/>
      <c r="C419" s="536"/>
      <c r="D419" s="536"/>
      <c r="E419" s="539"/>
      <c r="F419" s="1010"/>
      <c r="G419" s="539"/>
      <c r="H419" s="540"/>
      <c r="I419" s="540"/>
      <c r="J419" s="536"/>
      <c r="K419" s="536"/>
    </row>
    <row r="420" ht="15.75" customHeight="1">
      <c r="A420" s="536"/>
      <c r="B420" s="567"/>
      <c r="C420" s="536"/>
      <c r="D420" s="536"/>
      <c r="E420" s="539"/>
      <c r="F420" s="1010"/>
      <c r="G420" s="539"/>
      <c r="H420" s="540"/>
      <c r="I420" s="540"/>
      <c r="J420" s="536"/>
      <c r="K420" s="536"/>
    </row>
    <row r="421" ht="15.75" customHeight="1">
      <c r="A421" s="536"/>
      <c r="B421" s="567"/>
      <c r="C421" s="536"/>
      <c r="D421" s="536"/>
      <c r="E421" s="539"/>
      <c r="F421" s="1010"/>
      <c r="G421" s="539"/>
      <c r="H421" s="540"/>
      <c r="I421" s="540"/>
      <c r="J421" s="536"/>
      <c r="K421" s="536"/>
    </row>
    <row r="422" ht="15.75" customHeight="1">
      <c r="A422" s="536"/>
      <c r="B422" s="567"/>
      <c r="C422" s="536"/>
      <c r="D422" s="536"/>
      <c r="E422" s="539"/>
      <c r="F422" s="1010"/>
      <c r="G422" s="539"/>
      <c r="H422" s="540"/>
      <c r="I422" s="540"/>
      <c r="J422" s="536"/>
      <c r="K422" s="536"/>
    </row>
    <row r="423" ht="15.75" customHeight="1">
      <c r="A423" s="536"/>
      <c r="B423" s="567"/>
      <c r="C423" s="536"/>
      <c r="D423" s="536"/>
      <c r="E423" s="539"/>
      <c r="F423" s="1010"/>
      <c r="G423" s="539"/>
      <c r="H423" s="540"/>
      <c r="I423" s="540"/>
      <c r="J423" s="536"/>
      <c r="K423" s="536"/>
    </row>
    <row r="424" ht="15.75" customHeight="1">
      <c r="A424" s="536"/>
      <c r="B424" s="567"/>
      <c r="C424" s="536"/>
      <c r="D424" s="536"/>
      <c r="E424" s="539"/>
      <c r="F424" s="1010"/>
      <c r="G424" s="539"/>
      <c r="H424" s="540"/>
      <c r="I424" s="540"/>
      <c r="J424" s="536"/>
      <c r="K424" s="536"/>
    </row>
    <row r="425" ht="15.75" customHeight="1">
      <c r="A425" s="536"/>
      <c r="B425" s="567"/>
      <c r="C425" s="536"/>
      <c r="D425" s="536"/>
      <c r="E425" s="539"/>
      <c r="F425" s="1010"/>
      <c r="G425" s="539"/>
      <c r="H425" s="540"/>
      <c r="I425" s="540"/>
      <c r="J425" s="536"/>
      <c r="K425" s="536"/>
    </row>
    <row r="426" ht="15.75" customHeight="1">
      <c r="A426" s="536"/>
      <c r="B426" s="567"/>
      <c r="C426" s="536"/>
      <c r="D426" s="536"/>
      <c r="E426" s="539"/>
      <c r="F426" s="1010"/>
      <c r="G426" s="539"/>
      <c r="H426" s="540"/>
      <c r="I426" s="540"/>
      <c r="J426" s="536"/>
      <c r="K426" s="536"/>
    </row>
    <row r="427" ht="15.75" customHeight="1">
      <c r="A427" s="536"/>
      <c r="B427" s="567"/>
      <c r="C427" s="536"/>
      <c r="D427" s="536"/>
      <c r="E427" s="539"/>
      <c r="F427" s="1010"/>
      <c r="G427" s="539"/>
      <c r="H427" s="540"/>
      <c r="I427" s="540"/>
      <c r="J427" s="536"/>
      <c r="K427" s="536"/>
    </row>
    <row r="428" ht="15.75" customHeight="1">
      <c r="A428" s="536"/>
      <c r="B428" s="567"/>
      <c r="C428" s="536"/>
      <c r="D428" s="536"/>
      <c r="E428" s="539"/>
      <c r="F428" s="1010"/>
      <c r="G428" s="539"/>
      <c r="H428" s="540"/>
      <c r="I428" s="540"/>
      <c r="J428" s="536"/>
      <c r="K428" s="536"/>
    </row>
    <row r="429" ht="15.75" customHeight="1">
      <c r="A429" s="536"/>
      <c r="B429" s="567"/>
      <c r="C429" s="536"/>
      <c r="D429" s="536"/>
      <c r="E429" s="539"/>
      <c r="F429" s="1010"/>
      <c r="G429" s="539"/>
      <c r="H429" s="540"/>
      <c r="I429" s="540"/>
      <c r="J429" s="536"/>
      <c r="K429" s="536"/>
    </row>
    <row r="430" ht="15.75" customHeight="1">
      <c r="A430" s="536"/>
      <c r="B430" s="567"/>
      <c r="C430" s="536"/>
      <c r="D430" s="536"/>
      <c r="E430" s="539"/>
      <c r="F430" s="1010"/>
      <c r="G430" s="539"/>
      <c r="H430" s="540"/>
      <c r="I430" s="540"/>
      <c r="J430" s="536"/>
      <c r="K430" s="536"/>
    </row>
    <row r="431" ht="15.75" customHeight="1">
      <c r="A431" s="536"/>
      <c r="B431" s="567"/>
      <c r="C431" s="536"/>
      <c r="D431" s="536"/>
      <c r="E431" s="539"/>
      <c r="F431" s="1010"/>
      <c r="G431" s="539"/>
      <c r="H431" s="540"/>
      <c r="I431" s="540"/>
      <c r="J431" s="536"/>
      <c r="K431" s="536"/>
    </row>
    <row r="432" ht="15.75" customHeight="1">
      <c r="A432" s="536"/>
      <c r="B432" s="567"/>
      <c r="C432" s="536"/>
      <c r="D432" s="536"/>
      <c r="E432" s="539"/>
      <c r="F432" s="1010"/>
      <c r="G432" s="539"/>
      <c r="H432" s="540"/>
      <c r="I432" s="540"/>
      <c r="J432" s="536"/>
      <c r="K432" s="536"/>
    </row>
    <row r="433" ht="15.75" customHeight="1">
      <c r="A433" s="536"/>
      <c r="B433" s="567"/>
      <c r="C433" s="536"/>
      <c r="D433" s="536"/>
      <c r="E433" s="539"/>
      <c r="F433" s="1010"/>
      <c r="G433" s="539"/>
      <c r="H433" s="540"/>
      <c r="I433" s="540"/>
      <c r="J433" s="536"/>
      <c r="K433" s="536"/>
    </row>
    <row r="434" ht="15.75" customHeight="1">
      <c r="A434" s="536"/>
      <c r="B434" s="567"/>
      <c r="C434" s="536"/>
      <c r="D434" s="536"/>
      <c r="E434" s="539"/>
      <c r="F434" s="1010"/>
      <c r="G434" s="539"/>
      <c r="H434" s="540"/>
      <c r="I434" s="540"/>
      <c r="J434" s="536"/>
      <c r="K434" s="536"/>
    </row>
    <row r="435" ht="15.75" customHeight="1">
      <c r="A435" s="536"/>
      <c r="B435" s="567"/>
      <c r="C435" s="536"/>
      <c r="D435" s="536"/>
      <c r="E435" s="539"/>
      <c r="F435" s="1010"/>
      <c r="G435" s="539"/>
      <c r="H435" s="540"/>
      <c r="I435" s="540"/>
      <c r="J435" s="536"/>
      <c r="K435" s="536"/>
    </row>
    <row r="436" ht="15.75" customHeight="1">
      <c r="A436" s="536"/>
      <c r="B436" s="567"/>
      <c r="C436" s="536"/>
      <c r="D436" s="536"/>
      <c r="E436" s="539"/>
      <c r="F436" s="1010"/>
      <c r="G436" s="539"/>
      <c r="H436" s="540"/>
      <c r="I436" s="540"/>
      <c r="J436" s="536"/>
      <c r="K436" s="536"/>
    </row>
    <row r="437" ht="15.75" customHeight="1">
      <c r="A437" s="536"/>
      <c r="B437" s="567"/>
      <c r="C437" s="536"/>
      <c r="D437" s="536"/>
      <c r="E437" s="539"/>
      <c r="F437" s="1010"/>
      <c r="G437" s="539"/>
      <c r="H437" s="540"/>
      <c r="I437" s="540"/>
      <c r="J437" s="536"/>
      <c r="K437" s="536"/>
    </row>
    <row r="438" ht="15.75" customHeight="1">
      <c r="A438" s="536"/>
      <c r="B438" s="567"/>
      <c r="C438" s="536"/>
      <c r="D438" s="536"/>
      <c r="E438" s="539"/>
      <c r="F438" s="1010"/>
      <c r="G438" s="539"/>
      <c r="H438" s="540"/>
      <c r="I438" s="540"/>
      <c r="J438" s="536"/>
      <c r="K438" s="536"/>
    </row>
    <row r="439" ht="15.75" customHeight="1">
      <c r="A439" s="536"/>
      <c r="B439" s="567"/>
      <c r="C439" s="536"/>
      <c r="D439" s="536"/>
      <c r="E439" s="539"/>
      <c r="F439" s="1010"/>
      <c r="G439" s="539"/>
      <c r="H439" s="540"/>
      <c r="I439" s="540"/>
      <c r="J439" s="536"/>
      <c r="K439" s="536"/>
    </row>
    <row r="440" ht="15.75" customHeight="1">
      <c r="A440" s="536"/>
      <c r="B440" s="567"/>
      <c r="C440" s="536"/>
      <c r="D440" s="536"/>
      <c r="E440" s="539"/>
      <c r="F440" s="1010"/>
      <c r="G440" s="539"/>
      <c r="H440" s="540"/>
      <c r="I440" s="540"/>
      <c r="J440" s="536"/>
      <c r="K440" s="536"/>
    </row>
    <row r="441" ht="15.75" customHeight="1">
      <c r="A441" s="536"/>
      <c r="B441" s="567"/>
      <c r="C441" s="536"/>
      <c r="D441" s="536"/>
      <c r="E441" s="539"/>
      <c r="F441" s="1010"/>
      <c r="G441" s="539"/>
      <c r="H441" s="540"/>
      <c r="I441" s="540"/>
      <c r="J441" s="536"/>
      <c r="K441" s="536"/>
    </row>
    <row r="442" ht="15.75" customHeight="1">
      <c r="A442" s="536"/>
      <c r="B442" s="567"/>
      <c r="C442" s="536"/>
      <c r="D442" s="536"/>
      <c r="E442" s="539"/>
      <c r="F442" s="1010"/>
      <c r="G442" s="539"/>
      <c r="H442" s="540"/>
      <c r="I442" s="540"/>
      <c r="J442" s="536"/>
      <c r="K442" s="536"/>
    </row>
    <row r="443" ht="15.75" customHeight="1">
      <c r="A443" s="536"/>
      <c r="B443" s="567"/>
      <c r="C443" s="536"/>
      <c r="D443" s="536"/>
      <c r="E443" s="539"/>
      <c r="F443" s="1010"/>
      <c r="G443" s="539"/>
      <c r="H443" s="540"/>
      <c r="I443" s="540"/>
      <c r="J443" s="536"/>
      <c r="K443" s="536"/>
    </row>
    <row r="444" ht="15.75" customHeight="1">
      <c r="A444" s="536"/>
      <c r="B444" s="567"/>
      <c r="C444" s="536"/>
      <c r="D444" s="536"/>
      <c r="E444" s="539"/>
      <c r="F444" s="1010"/>
      <c r="G444" s="539"/>
      <c r="H444" s="540"/>
      <c r="I444" s="540"/>
      <c r="J444" s="536"/>
      <c r="K444" s="536"/>
    </row>
    <row r="445" ht="15.75" customHeight="1">
      <c r="A445" s="536"/>
      <c r="B445" s="567"/>
      <c r="C445" s="536"/>
      <c r="D445" s="536"/>
      <c r="E445" s="539"/>
      <c r="F445" s="1010"/>
      <c r="G445" s="539"/>
      <c r="H445" s="540"/>
      <c r="I445" s="540"/>
      <c r="J445" s="536"/>
      <c r="K445" s="536"/>
    </row>
    <row r="446" ht="15.75" customHeight="1">
      <c r="A446" s="536"/>
      <c r="B446" s="567"/>
      <c r="C446" s="536"/>
      <c r="D446" s="536"/>
      <c r="E446" s="539"/>
      <c r="F446" s="1010"/>
      <c r="G446" s="539"/>
      <c r="H446" s="540"/>
      <c r="I446" s="540"/>
      <c r="J446" s="536"/>
      <c r="K446" s="536"/>
    </row>
    <row r="447" ht="15.75" customHeight="1">
      <c r="A447" s="536"/>
      <c r="B447" s="567"/>
      <c r="C447" s="536"/>
      <c r="D447" s="536"/>
      <c r="E447" s="539"/>
      <c r="F447" s="1010"/>
      <c r="G447" s="539"/>
      <c r="H447" s="540"/>
      <c r="I447" s="540"/>
      <c r="J447" s="536"/>
      <c r="K447" s="536"/>
    </row>
    <row r="448" ht="15.75" customHeight="1">
      <c r="A448" s="536"/>
      <c r="B448" s="567"/>
      <c r="C448" s="536"/>
      <c r="D448" s="536"/>
      <c r="E448" s="539"/>
      <c r="F448" s="1010"/>
      <c r="G448" s="539"/>
      <c r="H448" s="540"/>
      <c r="I448" s="540"/>
      <c r="J448" s="536"/>
      <c r="K448" s="536"/>
    </row>
    <row r="449" ht="15.75" customHeight="1">
      <c r="A449" s="536"/>
      <c r="B449" s="567"/>
      <c r="C449" s="536"/>
      <c r="D449" s="536"/>
      <c r="E449" s="539"/>
      <c r="F449" s="1010"/>
      <c r="G449" s="539"/>
      <c r="H449" s="540"/>
      <c r="I449" s="540"/>
      <c r="J449" s="536"/>
      <c r="K449" s="536"/>
    </row>
    <row r="450" ht="15.75" customHeight="1">
      <c r="A450" s="536"/>
      <c r="B450" s="567"/>
      <c r="C450" s="536"/>
      <c r="D450" s="536"/>
      <c r="E450" s="539"/>
      <c r="F450" s="1010"/>
      <c r="G450" s="539"/>
      <c r="H450" s="540"/>
      <c r="I450" s="540"/>
      <c r="J450" s="536"/>
      <c r="K450" s="536"/>
    </row>
    <row r="451" ht="15.75" customHeight="1">
      <c r="A451" s="536"/>
      <c r="B451" s="567"/>
      <c r="C451" s="536"/>
      <c r="D451" s="536"/>
      <c r="E451" s="539"/>
      <c r="F451" s="1010"/>
      <c r="G451" s="539"/>
      <c r="H451" s="540"/>
      <c r="I451" s="540"/>
      <c r="J451" s="536"/>
      <c r="K451" s="536"/>
    </row>
    <row r="452" ht="15.75" customHeight="1">
      <c r="A452" s="536"/>
      <c r="B452" s="567"/>
      <c r="C452" s="536"/>
      <c r="D452" s="536"/>
      <c r="E452" s="539"/>
      <c r="F452" s="1010"/>
      <c r="G452" s="539"/>
      <c r="H452" s="540"/>
      <c r="I452" s="540"/>
      <c r="J452" s="536"/>
      <c r="K452" s="536"/>
    </row>
    <row r="453" ht="15.75" customHeight="1">
      <c r="A453" s="536"/>
      <c r="B453" s="567"/>
      <c r="C453" s="536"/>
      <c r="D453" s="536"/>
      <c r="E453" s="539"/>
      <c r="F453" s="1010"/>
      <c r="G453" s="539"/>
      <c r="H453" s="540"/>
      <c r="I453" s="540"/>
      <c r="J453" s="536"/>
      <c r="K453" s="536"/>
    </row>
    <row r="454" ht="15.75" customHeight="1">
      <c r="A454" s="536"/>
      <c r="B454" s="567"/>
      <c r="C454" s="536"/>
      <c r="D454" s="536"/>
      <c r="E454" s="539"/>
      <c r="F454" s="1010"/>
      <c r="G454" s="539"/>
      <c r="H454" s="540"/>
      <c r="I454" s="540"/>
      <c r="J454" s="536"/>
      <c r="K454" s="536"/>
    </row>
    <row r="455" ht="15.75" customHeight="1">
      <c r="A455" s="536"/>
      <c r="B455" s="567"/>
      <c r="C455" s="536"/>
      <c r="D455" s="536"/>
      <c r="E455" s="539"/>
      <c r="F455" s="1010"/>
      <c r="G455" s="539"/>
      <c r="H455" s="540"/>
      <c r="I455" s="540"/>
      <c r="J455" s="536"/>
      <c r="K455" s="536"/>
    </row>
    <row r="456" ht="15.75" customHeight="1">
      <c r="A456" s="536"/>
      <c r="B456" s="567"/>
      <c r="C456" s="536"/>
      <c r="D456" s="536"/>
      <c r="E456" s="539"/>
      <c r="F456" s="1010"/>
      <c r="G456" s="539"/>
      <c r="H456" s="540"/>
      <c r="I456" s="540"/>
      <c r="J456" s="536"/>
      <c r="K456" s="536"/>
    </row>
    <row r="457" ht="15.75" customHeight="1">
      <c r="A457" s="536"/>
      <c r="B457" s="567"/>
      <c r="C457" s="536"/>
      <c r="D457" s="536"/>
      <c r="E457" s="539"/>
      <c r="F457" s="1010"/>
      <c r="G457" s="539"/>
      <c r="H457" s="540"/>
      <c r="I457" s="540"/>
      <c r="J457" s="536"/>
      <c r="K457" s="536"/>
    </row>
    <row r="458" ht="15.75" customHeight="1">
      <c r="A458" s="536"/>
      <c r="B458" s="567"/>
      <c r="C458" s="536"/>
      <c r="D458" s="536"/>
      <c r="E458" s="539"/>
      <c r="F458" s="1010"/>
      <c r="G458" s="539"/>
      <c r="H458" s="540"/>
      <c r="I458" s="540"/>
      <c r="J458" s="536"/>
      <c r="K458" s="536"/>
    </row>
    <row r="459" ht="15.75" customHeight="1">
      <c r="A459" s="536"/>
      <c r="B459" s="567"/>
      <c r="C459" s="536"/>
      <c r="D459" s="536"/>
      <c r="E459" s="539"/>
      <c r="F459" s="1010"/>
      <c r="G459" s="539"/>
      <c r="H459" s="540"/>
      <c r="I459" s="540"/>
      <c r="J459" s="536"/>
      <c r="K459" s="536"/>
    </row>
    <row r="460" ht="15.75" customHeight="1">
      <c r="A460" s="536"/>
      <c r="B460" s="567"/>
      <c r="C460" s="536"/>
      <c r="D460" s="536"/>
      <c r="E460" s="539"/>
      <c r="F460" s="1010"/>
      <c r="G460" s="539"/>
      <c r="H460" s="540"/>
      <c r="I460" s="540"/>
      <c r="J460" s="536"/>
      <c r="K460" s="536"/>
    </row>
    <row r="461" ht="15.75" customHeight="1">
      <c r="A461" s="536"/>
      <c r="B461" s="567"/>
      <c r="C461" s="536"/>
      <c r="D461" s="536"/>
      <c r="E461" s="539"/>
      <c r="F461" s="1010"/>
      <c r="G461" s="539"/>
      <c r="H461" s="540"/>
      <c r="I461" s="540"/>
      <c r="J461" s="536"/>
      <c r="K461" s="536"/>
    </row>
    <row r="462" ht="15.75" customHeight="1">
      <c r="A462" s="536"/>
      <c r="B462" s="567"/>
      <c r="C462" s="536"/>
      <c r="D462" s="536"/>
      <c r="E462" s="539"/>
      <c r="F462" s="1010"/>
      <c r="G462" s="539"/>
      <c r="H462" s="540"/>
      <c r="I462" s="540"/>
      <c r="J462" s="536"/>
      <c r="K462" s="536"/>
    </row>
    <row r="463" ht="15.75" customHeight="1">
      <c r="A463" s="536"/>
      <c r="B463" s="567"/>
      <c r="C463" s="536"/>
      <c r="D463" s="536"/>
      <c r="E463" s="539"/>
      <c r="F463" s="1010"/>
      <c r="G463" s="539"/>
      <c r="H463" s="540"/>
      <c r="I463" s="540"/>
      <c r="J463" s="536"/>
      <c r="K463" s="536"/>
    </row>
    <row r="464" ht="15.75" customHeight="1">
      <c r="A464" s="536"/>
      <c r="B464" s="567"/>
      <c r="C464" s="536"/>
      <c r="D464" s="536"/>
      <c r="E464" s="539"/>
      <c r="F464" s="1010"/>
      <c r="G464" s="539"/>
      <c r="H464" s="540"/>
      <c r="I464" s="540"/>
      <c r="J464" s="536"/>
      <c r="K464" s="536"/>
    </row>
    <row r="465" ht="15.75" customHeight="1">
      <c r="A465" s="536"/>
      <c r="B465" s="567"/>
      <c r="C465" s="536"/>
      <c r="D465" s="536"/>
      <c r="E465" s="539"/>
      <c r="F465" s="1010"/>
      <c r="G465" s="539"/>
      <c r="H465" s="540"/>
      <c r="I465" s="540"/>
      <c r="J465" s="536"/>
      <c r="K465" s="536"/>
    </row>
    <row r="466" ht="15.75" customHeight="1">
      <c r="A466" s="536"/>
      <c r="B466" s="567"/>
      <c r="C466" s="536"/>
      <c r="D466" s="536"/>
      <c r="E466" s="539"/>
      <c r="F466" s="1010"/>
      <c r="G466" s="539"/>
      <c r="H466" s="540"/>
      <c r="I466" s="540"/>
      <c r="J466" s="536"/>
      <c r="K466" s="536"/>
    </row>
    <row r="467" ht="15.75" customHeight="1">
      <c r="A467" s="536"/>
      <c r="B467" s="567"/>
      <c r="C467" s="536"/>
      <c r="D467" s="536"/>
      <c r="E467" s="539"/>
      <c r="F467" s="1010"/>
      <c r="G467" s="539"/>
      <c r="H467" s="540"/>
      <c r="I467" s="540"/>
      <c r="J467" s="536"/>
      <c r="K467" s="536"/>
    </row>
    <row r="468" ht="15.75" customHeight="1">
      <c r="A468" s="536"/>
      <c r="B468" s="567"/>
      <c r="C468" s="536"/>
      <c r="D468" s="536"/>
      <c r="E468" s="539"/>
      <c r="F468" s="1010"/>
      <c r="G468" s="539"/>
      <c r="H468" s="540"/>
      <c r="I468" s="540"/>
      <c r="J468" s="536"/>
      <c r="K468" s="536"/>
    </row>
    <row r="469" ht="15.75" customHeight="1">
      <c r="A469" s="536"/>
      <c r="B469" s="567"/>
      <c r="C469" s="536"/>
      <c r="D469" s="536"/>
      <c r="E469" s="539"/>
      <c r="F469" s="1010"/>
      <c r="G469" s="539"/>
      <c r="H469" s="540"/>
      <c r="I469" s="540"/>
      <c r="J469" s="536"/>
      <c r="K469" s="536"/>
    </row>
    <row r="470" ht="15.75" customHeight="1">
      <c r="A470" s="536"/>
      <c r="B470" s="567"/>
      <c r="C470" s="536"/>
      <c r="D470" s="536"/>
      <c r="E470" s="539"/>
      <c r="F470" s="1010"/>
      <c r="G470" s="539"/>
      <c r="H470" s="540"/>
      <c r="I470" s="540"/>
      <c r="J470" s="536"/>
      <c r="K470" s="536"/>
    </row>
    <row r="471" ht="15.75" customHeight="1">
      <c r="A471" s="536"/>
      <c r="B471" s="567"/>
      <c r="C471" s="536"/>
      <c r="D471" s="536"/>
      <c r="E471" s="539"/>
      <c r="F471" s="1010"/>
      <c r="G471" s="539"/>
      <c r="H471" s="540"/>
      <c r="I471" s="540"/>
      <c r="J471" s="536"/>
      <c r="K471" s="536"/>
    </row>
    <row r="472" ht="15.75" customHeight="1">
      <c r="A472" s="536"/>
      <c r="B472" s="567"/>
      <c r="C472" s="536"/>
      <c r="D472" s="536"/>
      <c r="E472" s="539"/>
      <c r="F472" s="1010"/>
      <c r="G472" s="539"/>
      <c r="H472" s="540"/>
      <c r="I472" s="540"/>
      <c r="J472" s="536"/>
      <c r="K472" s="536"/>
    </row>
    <row r="473" ht="15.75" customHeight="1">
      <c r="A473" s="536"/>
      <c r="B473" s="567"/>
      <c r="C473" s="536"/>
      <c r="D473" s="536"/>
      <c r="E473" s="539"/>
      <c r="F473" s="1010"/>
      <c r="G473" s="539"/>
      <c r="H473" s="540"/>
      <c r="I473" s="540"/>
      <c r="J473" s="536"/>
      <c r="K473" s="536"/>
    </row>
    <row r="474" ht="15.75" customHeight="1">
      <c r="A474" s="536"/>
      <c r="B474" s="567"/>
      <c r="C474" s="536"/>
      <c r="D474" s="536"/>
      <c r="E474" s="539"/>
      <c r="F474" s="1010"/>
      <c r="G474" s="539"/>
      <c r="H474" s="540"/>
      <c r="I474" s="540"/>
      <c r="J474" s="536"/>
      <c r="K474" s="536"/>
    </row>
    <row r="475" ht="15.75" customHeight="1">
      <c r="A475" s="536"/>
      <c r="B475" s="567"/>
      <c r="C475" s="536"/>
      <c r="D475" s="536"/>
      <c r="E475" s="539"/>
      <c r="F475" s="1010"/>
      <c r="G475" s="539"/>
      <c r="H475" s="540"/>
      <c r="I475" s="540"/>
      <c r="J475" s="536"/>
      <c r="K475" s="536"/>
    </row>
    <row r="476" ht="15.75" customHeight="1">
      <c r="A476" s="536"/>
      <c r="B476" s="567"/>
      <c r="C476" s="536"/>
      <c r="D476" s="536"/>
      <c r="E476" s="539"/>
      <c r="F476" s="1010"/>
      <c r="G476" s="539"/>
      <c r="H476" s="540"/>
      <c r="I476" s="540"/>
      <c r="J476" s="536"/>
      <c r="K476" s="536"/>
    </row>
    <row r="477" ht="15.75" customHeight="1">
      <c r="A477" s="536"/>
      <c r="B477" s="567"/>
      <c r="C477" s="536"/>
      <c r="D477" s="536"/>
      <c r="E477" s="539"/>
      <c r="F477" s="1010"/>
      <c r="G477" s="539"/>
      <c r="H477" s="540"/>
      <c r="I477" s="540"/>
      <c r="J477" s="536"/>
      <c r="K477" s="536"/>
    </row>
    <row r="478" ht="15.75" customHeight="1">
      <c r="A478" s="536"/>
      <c r="B478" s="567"/>
      <c r="C478" s="536"/>
      <c r="D478" s="536"/>
      <c r="E478" s="539"/>
      <c r="F478" s="1010"/>
      <c r="G478" s="539"/>
      <c r="H478" s="540"/>
      <c r="I478" s="540"/>
      <c r="J478" s="536"/>
      <c r="K478" s="536"/>
    </row>
    <row r="479" ht="15.75" customHeight="1">
      <c r="A479" s="536"/>
      <c r="B479" s="567"/>
      <c r="C479" s="536"/>
      <c r="D479" s="536"/>
      <c r="E479" s="539"/>
      <c r="F479" s="1010"/>
      <c r="G479" s="539"/>
      <c r="H479" s="540"/>
      <c r="I479" s="540"/>
      <c r="J479" s="536"/>
      <c r="K479" s="536"/>
    </row>
    <row r="480" ht="15.75" customHeight="1">
      <c r="A480" s="536"/>
      <c r="B480" s="567"/>
      <c r="C480" s="536"/>
      <c r="D480" s="536"/>
      <c r="E480" s="539"/>
      <c r="F480" s="1010"/>
      <c r="G480" s="539"/>
      <c r="H480" s="540"/>
      <c r="I480" s="540"/>
      <c r="J480" s="536"/>
      <c r="K480" s="536"/>
    </row>
    <row r="481" ht="15.75" customHeight="1">
      <c r="A481" s="536"/>
      <c r="B481" s="567"/>
      <c r="C481" s="536"/>
      <c r="D481" s="536"/>
      <c r="E481" s="539"/>
      <c r="F481" s="1010"/>
      <c r="G481" s="539"/>
      <c r="H481" s="540"/>
      <c r="I481" s="540"/>
      <c r="J481" s="536"/>
      <c r="K481" s="536"/>
    </row>
    <row r="482" ht="15.75" customHeight="1">
      <c r="A482" s="536"/>
      <c r="B482" s="567"/>
      <c r="C482" s="536"/>
      <c r="D482" s="536"/>
      <c r="E482" s="539"/>
      <c r="F482" s="1010"/>
      <c r="G482" s="539"/>
      <c r="H482" s="540"/>
      <c r="I482" s="540"/>
      <c r="J482" s="536"/>
      <c r="K482" s="536"/>
    </row>
    <row r="483" ht="15.75" customHeight="1">
      <c r="A483" s="536"/>
      <c r="B483" s="567"/>
      <c r="C483" s="536"/>
      <c r="D483" s="536"/>
      <c r="E483" s="539"/>
      <c r="F483" s="1010"/>
      <c r="G483" s="539"/>
      <c r="H483" s="540"/>
      <c r="I483" s="540"/>
      <c r="J483" s="536"/>
      <c r="K483" s="536"/>
    </row>
    <row r="484" ht="15.75" customHeight="1">
      <c r="A484" s="536"/>
      <c r="B484" s="567"/>
      <c r="C484" s="536"/>
      <c r="D484" s="536"/>
      <c r="E484" s="539"/>
      <c r="F484" s="1010"/>
      <c r="G484" s="539"/>
      <c r="H484" s="540"/>
      <c r="I484" s="540"/>
      <c r="J484" s="536"/>
      <c r="K484" s="536"/>
    </row>
    <row r="485" ht="15.75" customHeight="1">
      <c r="A485" s="536"/>
      <c r="B485" s="567"/>
      <c r="C485" s="536"/>
      <c r="D485" s="536"/>
      <c r="E485" s="539"/>
      <c r="F485" s="1010"/>
      <c r="G485" s="539"/>
      <c r="H485" s="540"/>
      <c r="I485" s="540"/>
      <c r="J485" s="536"/>
      <c r="K485" s="536"/>
    </row>
    <row r="486" ht="15.75" customHeight="1">
      <c r="A486" s="536"/>
      <c r="B486" s="567"/>
      <c r="C486" s="536"/>
      <c r="D486" s="536"/>
      <c r="E486" s="539"/>
      <c r="F486" s="1010"/>
      <c r="G486" s="539"/>
      <c r="H486" s="540"/>
      <c r="I486" s="540"/>
      <c r="J486" s="536"/>
      <c r="K486" s="536"/>
    </row>
    <row r="487" ht="15.75" customHeight="1">
      <c r="A487" s="536"/>
      <c r="B487" s="567"/>
      <c r="C487" s="536"/>
      <c r="D487" s="536"/>
      <c r="E487" s="539"/>
      <c r="F487" s="1010"/>
      <c r="G487" s="539"/>
      <c r="H487" s="540"/>
      <c r="I487" s="540"/>
      <c r="J487" s="536"/>
      <c r="K487" s="536"/>
    </row>
    <row r="488" ht="15.75" customHeight="1">
      <c r="A488" s="536"/>
      <c r="B488" s="567"/>
      <c r="C488" s="536"/>
      <c r="D488" s="536"/>
      <c r="E488" s="539"/>
      <c r="F488" s="1010"/>
      <c r="G488" s="539"/>
      <c r="H488" s="540"/>
      <c r="I488" s="540"/>
      <c r="J488" s="536"/>
      <c r="K488" s="536"/>
    </row>
    <row r="489" ht="15.75" customHeight="1">
      <c r="A489" s="536"/>
      <c r="B489" s="567"/>
      <c r="C489" s="536"/>
      <c r="D489" s="536"/>
      <c r="E489" s="539"/>
      <c r="F489" s="1010"/>
      <c r="G489" s="539"/>
      <c r="H489" s="540"/>
      <c r="I489" s="540"/>
      <c r="J489" s="536"/>
      <c r="K489" s="536"/>
    </row>
    <row r="490" ht="15.75" customHeight="1">
      <c r="A490" s="536"/>
      <c r="B490" s="567"/>
      <c r="C490" s="536"/>
      <c r="D490" s="536"/>
      <c r="E490" s="539"/>
      <c r="F490" s="1010"/>
      <c r="G490" s="539"/>
      <c r="H490" s="540"/>
      <c r="I490" s="540"/>
      <c r="J490" s="536"/>
      <c r="K490" s="536"/>
    </row>
    <row r="491" ht="15.75" customHeight="1">
      <c r="A491" s="536"/>
      <c r="B491" s="567"/>
      <c r="C491" s="536"/>
      <c r="D491" s="536"/>
      <c r="E491" s="539"/>
      <c r="F491" s="1010"/>
      <c r="G491" s="539"/>
      <c r="H491" s="540"/>
      <c r="I491" s="540"/>
      <c r="J491" s="536"/>
      <c r="K491" s="536"/>
    </row>
    <row r="492" ht="15.75" customHeight="1">
      <c r="A492" s="536"/>
      <c r="B492" s="567"/>
      <c r="C492" s="536"/>
      <c r="D492" s="536"/>
      <c r="E492" s="539"/>
      <c r="F492" s="1010"/>
      <c r="G492" s="539"/>
      <c r="H492" s="540"/>
      <c r="I492" s="540"/>
      <c r="J492" s="536"/>
      <c r="K492" s="536"/>
    </row>
    <row r="493" ht="15.75" customHeight="1">
      <c r="A493" s="536"/>
      <c r="B493" s="567"/>
      <c r="C493" s="536"/>
      <c r="D493" s="536"/>
      <c r="E493" s="539"/>
      <c r="F493" s="1010"/>
      <c r="G493" s="539"/>
      <c r="H493" s="540"/>
      <c r="I493" s="540"/>
      <c r="J493" s="536"/>
      <c r="K493" s="536"/>
    </row>
    <row r="494" ht="15.75" customHeight="1">
      <c r="A494" s="536"/>
      <c r="B494" s="567"/>
      <c r="C494" s="536"/>
      <c r="D494" s="536"/>
      <c r="E494" s="539"/>
      <c r="F494" s="1010"/>
      <c r="G494" s="539"/>
      <c r="H494" s="540"/>
      <c r="I494" s="540"/>
      <c r="J494" s="536"/>
      <c r="K494" s="536"/>
    </row>
    <row r="495" ht="15.75" customHeight="1">
      <c r="A495" s="536"/>
      <c r="B495" s="567"/>
      <c r="C495" s="536"/>
      <c r="D495" s="536"/>
      <c r="E495" s="539"/>
      <c r="F495" s="1010"/>
      <c r="G495" s="539"/>
      <c r="H495" s="540"/>
      <c r="I495" s="540"/>
      <c r="J495" s="536"/>
      <c r="K495" s="536"/>
    </row>
    <row r="496" ht="15.75" customHeight="1">
      <c r="A496" s="536"/>
      <c r="B496" s="567"/>
      <c r="C496" s="536"/>
      <c r="D496" s="536"/>
      <c r="E496" s="539"/>
      <c r="F496" s="1010"/>
      <c r="G496" s="539"/>
      <c r="H496" s="540"/>
      <c r="I496" s="540"/>
      <c r="J496" s="536"/>
      <c r="K496" s="536"/>
    </row>
    <row r="497" ht="15.75" customHeight="1">
      <c r="A497" s="536"/>
      <c r="B497" s="567"/>
      <c r="C497" s="536"/>
      <c r="D497" s="536"/>
      <c r="E497" s="539"/>
      <c r="F497" s="1010"/>
      <c r="G497" s="539"/>
      <c r="H497" s="540"/>
      <c r="I497" s="540"/>
      <c r="J497" s="536"/>
      <c r="K497" s="536"/>
    </row>
    <row r="498" ht="15.75" customHeight="1">
      <c r="A498" s="536"/>
      <c r="B498" s="567"/>
      <c r="C498" s="536"/>
      <c r="D498" s="536"/>
      <c r="E498" s="539"/>
      <c r="F498" s="1010"/>
      <c r="G498" s="539"/>
      <c r="H498" s="540"/>
      <c r="I498" s="540"/>
      <c r="J498" s="536"/>
      <c r="K498" s="536"/>
    </row>
    <row r="499" ht="15.75" customHeight="1">
      <c r="A499" s="536"/>
      <c r="B499" s="567"/>
      <c r="C499" s="536"/>
      <c r="D499" s="536"/>
      <c r="E499" s="539"/>
      <c r="F499" s="1010"/>
      <c r="G499" s="539"/>
      <c r="H499" s="540"/>
      <c r="I499" s="540"/>
      <c r="J499" s="536"/>
      <c r="K499" s="536"/>
    </row>
    <row r="500" ht="15.75" customHeight="1">
      <c r="A500" s="536"/>
      <c r="B500" s="567"/>
      <c r="C500" s="536"/>
      <c r="D500" s="536"/>
      <c r="E500" s="539"/>
      <c r="F500" s="1010"/>
      <c r="G500" s="539"/>
      <c r="H500" s="540"/>
      <c r="I500" s="540"/>
      <c r="J500" s="536"/>
      <c r="K500" s="536"/>
    </row>
    <row r="501" ht="15.75" customHeight="1">
      <c r="A501" s="536"/>
      <c r="B501" s="567"/>
      <c r="C501" s="536"/>
      <c r="D501" s="536"/>
      <c r="E501" s="539"/>
      <c r="F501" s="1010"/>
      <c r="G501" s="539"/>
      <c r="H501" s="540"/>
      <c r="I501" s="540"/>
      <c r="J501" s="536"/>
      <c r="K501" s="536"/>
    </row>
    <row r="502" ht="15.75" customHeight="1">
      <c r="A502" s="536"/>
      <c r="B502" s="567"/>
      <c r="C502" s="536"/>
      <c r="D502" s="536"/>
      <c r="E502" s="539"/>
      <c r="F502" s="1010"/>
      <c r="G502" s="539"/>
      <c r="H502" s="540"/>
      <c r="I502" s="540"/>
      <c r="J502" s="536"/>
      <c r="K502" s="536"/>
    </row>
    <row r="503" ht="15.75" customHeight="1">
      <c r="A503" s="536"/>
      <c r="B503" s="567"/>
      <c r="C503" s="536"/>
      <c r="D503" s="536"/>
      <c r="E503" s="539"/>
      <c r="F503" s="1010"/>
      <c r="G503" s="539"/>
      <c r="H503" s="540"/>
      <c r="I503" s="540"/>
      <c r="J503" s="536"/>
      <c r="K503" s="536"/>
    </row>
    <row r="504" ht="15.75" customHeight="1">
      <c r="A504" s="536"/>
      <c r="B504" s="567"/>
      <c r="C504" s="536"/>
      <c r="D504" s="536"/>
      <c r="E504" s="539"/>
      <c r="F504" s="1010"/>
      <c r="G504" s="539"/>
      <c r="H504" s="540"/>
      <c r="I504" s="540"/>
      <c r="J504" s="536"/>
      <c r="K504" s="536"/>
    </row>
    <row r="505" ht="15.75" customHeight="1">
      <c r="A505" s="536"/>
      <c r="B505" s="567"/>
      <c r="C505" s="536"/>
      <c r="D505" s="536"/>
      <c r="E505" s="539"/>
      <c r="F505" s="1010"/>
      <c r="G505" s="539"/>
      <c r="H505" s="540"/>
      <c r="I505" s="540"/>
      <c r="J505" s="536"/>
      <c r="K505" s="536"/>
    </row>
    <row r="506" ht="15.75" customHeight="1">
      <c r="A506" s="536"/>
      <c r="B506" s="567"/>
      <c r="C506" s="536"/>
      <c r="D506" s="536"/>
      <c r="E506" s="539"/>
      <c r="F506" s="1010"/>
      <c r="G506" s="539"/>
      <c r="H506" s="540"/>
      <c r="I506" s="540"/>
      <c r="J506" s="536"/>
      <c r="K506" s="536"/>
    </row>
    <row r="507" ht="15.75" customHeight="1">
      <c r="A507" s="536"/>
      <c r="B507" s="567"/>
      <c r="C507" s="536"/>
      <c r="D507" s="536"/>
      <c r="E507" s="539"/>
      <c r="F507" s="1010"/>
      <c r="G507" s="539"/>
      <c r="H507" s="540"/>
      <c r="I507" s="540"/>
      <c r="J507" s="536"/>
      <c r="K507" s="536"/>
    </row>
    <row r="508" ht="15.75" customHeight="1">
      <c r="A508" s="536"/>
      <c r="B508" s="567"/>
      <c r="C508" s="536"/>
      <c r="D508" s="536"/>
      <c r="E508" s="539"/>
      <c r="F508" s="1010"/>
      <c r="G508" s="539"/>
      <c r="H508" s="540"/>
      <c r="I508" s="540"/>
      <c r="J508" s="536"/>
      <c r="K508" s="536"/>
    </row>
    <row r="509" ht="15.75" customHeight="1">
      <c r="A509" s="536"/>
      <c r="B509" s="567"/>
      <c r="C509" s="536"/>
      <c r="D509" s="536"/>
      <c r="E509" s="539"/>
      <c r="F509" s="1010"/>
      <c r="G509" s="539"/>
      <c r="H509" s="540"/>
      <c r="I509" s="540"/>
      <c r="J509" s="536"/>
      <c r="K509" s="536"/>
    </row>
    <row r="510" ht="15.75" customHeight="1">
      <c r="A510" s="536"/>
      <c r="B510" s="567"/>
      <c r="C510" s="536"/>
      <c r="D510" s="536"/>
      <c r="E510" s="539"/>
      <c r="F510" s="1010"/>
      <c r="G510" s="539"/>
      <c r="H510" s="540"/>
      <c r="I510" s="540"/>
      <c r="J510" s="536"/>
      <c r="K510" s="536"/>
    </row>
    <row r="511" ht="15.75" customHeight="1">
      <c r="A511" s="536"/>
      <c r="B511" s="567"/>
      <c r="C511" s="536"/>
      <c r="D511" s="536"/>
      <c r="E511" s="539"/>
      <c r="F511" s="1010"/>
      <c r="G511" s="539"/>
      <c r="H511" s="540"/>
      <c r="I511" s="540"/>
      <c r="J511" s="536"/>
      <c r="K511" s="536"/>
    </row>
    <row r="512" ht="15.75" customHeight="1">
      <c r="A512" s="536"/>
      <c r="B512" s="567"/>
      <c r="C512" s="536"/>
      <c r="D512" s="536"/>
      <c r="E512" s="539"/>
      <c r="F512" s="1010"/>
      <c r="G512" s="539"/>
      <c r="H512" s="540"/>
      <c r="I512" s="540"/>
      <c r="J512" s="536"/>
      <c r="K512" s="536"/>
    </row>
    <row r="513" ht="15.75" customHeight="1">
      <c r="A513" s="536"/>
      <c r="B513" s="567"/>
      <c r="C513" s="536"/>
      <c r="D513" s="536"/>
      <c r="E513" s="539"/>
      <c r="F513" s="1010"/>
      <c r="G513" s="539"/>
      <c r="H513" s="540"/>
      <c r="I513" s="540"/>
      <c r="J513" s="536"/>
      <c r="K513" s="536"/>
    </row>
    <row r="514" ht="15.75" customHeight="1">
      <c r="A514" s="536"/>
      <c r="B514" s="567"/>
      <c r="C514" s="536"/>
      <c r="D514" s="536"/>
      <c r="E514" s="539"/>
      <c r="F514" s="1010"/>
      <c r="G514" s="539"/>
      <c r="H514" s="540"/>
      <c r="I514" s="540"/>
      <c r="J514" s="536"/>
      <c r="K514" s="536"/>
    </row>
    <row r="515" ht="15.75" customHeight="1">
      <c r="A515" s="536"/>
      <c r="B515" s="567"/>
      <c r="C515" s="536"/>
      <c r="D515" s="536"/>
      <c r="E515" s="539"/>
      <c r="F515" s="1010"/>
      <c r="G515" s="539"/>
      <c r="H515" s="540"/>
      <c r="I515" s="540"/>
      <c r="J515" s="536"/>
      <c r="K515" s="536"/>
    </row>
    <row r="516" ht="15.75" customHeight="1">
      <c r="A516" s="536"/>
      <c r="B516" s="567"/>
      <c r="C516" s="536"/>
      <c r="D516" s="536"/>
      <c r="E516" s="539"/>
      <c r="F516" s="1010"/>
      <c r="G516" s="539"/>
      <c r="H516" s="540"/>
      <c r="I516" s="540"/>
      <c r="J516" s="536"/>
      <c r="K516" s="536"/>
    </row>
    <row r="517" ht="15.75" customHeight="1">
      <c r="A517" s="536"/>
      <c r="B517" s="567"/>
      <c r="C517" s="536"/>
      <c r="D517" s="536"/>
      <c r="E517" s="539"/>
      <c r="F517" s="1010"/>
      <c r="G517" s="539"/>
      <c r="H517" s="540"/>
      <c r="I517" s="540"/>
      <c r="J517" s="536"/>
      <c r="K517" s="536"/>
    </row>
    <row r="518" ht="15.75" customHeight="1">
      <c r="A518" s="536"/>
      <c r="B518" s="567"/>
      <c r="C518" s="536"/>
      <c r="D518" s="536"/>
      <c r="E518" s="539"/>
      <c r="F518" s="1010"/>
      <c r="G518" s="539"/>
      <c r="H518" s="540"/>
      <c r="I518" s="540"/>
      <c r="J518" s="536"/>
      <c r="K518" s="536"/>
    </row>
    <row r="519" ht="15.75" customHeight="1">
      <c r="A519" s="536"/>
      <c r="B519" s="567"/>
      <c r="C519" s="536"/>
      <c r="D519" s="536"/>
      <c r="E519" s="539"/>
      <c r="F519" s="1010"/>
      <c r="G519" s="539"/>
      <c r="H519" s="540"/>
      <c r="I519" s="540"/>
      <c r="J519" s="536"/>
      <c r="K519" s="536"/>
    </row>
    <row r="520" ht="15.75" customHeight="1">
      <c r="A520" s="536"/>
      <c r="B520" s="567"/>
      <c r="C520" s="536"/>
      <c r="D520" s="536"/>
      <c r="E520" s="539"/>
      <c r="F520" s="1010"/>
      <c r="G520" s="539"/>
      <c r="H520" s="540"/>
      <c r="I520" s="540"/>
      <c r="J520" s="536"/>
      <c r="K520" s="536"/>
    </row>
    <row r="521" ht="15.75" customHeight="1">
      <c r="A521" s="536"/>
      <c r="B521" s="567"/>
      <c r="C521" s="536"/>
      <c r="D521" s="536"/>
      <c r="E521" s="539"/>
      <c r="F521" s="1010"/>
      <c r="G521" s="539"/>
      <c r="H521" s="540"/>
      <c r="I521" s="540"/>
      <c r="J521" s="536"/>
      <c r="K521" s="536"/>
    </row>
    <row r="522" ht="15.75" customHeight="1">
      <c r="A522" s="536"/>
      <c r="B522" s="567"/>
      <c r="C522" s="536"/>
      <c r="D522" s="536"/>
      <c r="E522" s="539"/>
      <c r="F522" s="1010"/>
      <c r="G522" s="539"/>
      <c r="H522" s="540"/>
      <c r="I522" s="540"/>
      <c r="J522" s="536"/>
      <c r="K522" s="536"/>
    </row>
    <row r="523" ht="15.75" customHeight="1">
      <c r="A523" s="536"/>
      <c r="B523" s="567"/>
      <c r="C523" s="536"/>
      <c r="D523" s="536"/>
      <c r="E523" s="539"/>
      <c r="F523" s="1010"/>
      <c r="G523" s="539"/>
      <c r="H523" s="540"/>
      <c r="I523" s="540"/>
      <c r="J523" s="536"/>
      <c r="K523" s="536"/>
    </row>
    <row r="524" ht="15.75" customHeight="1">
      <c r="A524" s="536"/>
      <c r="B524" s="567"/>
      <c r="C524" s="536"/>
      <c r="D524" s="536"/>
      <c r="E524" s="539"/>
      <c r="F524" s="1010"/>
      <c r="G524" s="539"/>
      <c r="H524" s="540"/>
      <c r="I524" s="540"/>
      <c r="J524" s="536"/>
      <c r="K524" s="536"/>
    </row>
    <row r="525" ht="15.75" customHeight="1">
      <c r="A525" s="536"/>
      <c r="B525" s="567"/>
      <c r="C525" s="536"/>
      <c r="D525" s="536"/>
      <c r="E525" s="539"/>
      <c r="F525" s="1010"/>
      <c r="G525" s="539"/>
      <c r="H525" s="540"/>
      <c r="I525" s="540"/>
      <c r="J525" s="536"/>
      <c r="K525" s="536"/>
    </row>
    <row r="526" ht="15.75" customHeight="1">
      <c r="A526" s="536"/>
      <c r="B526" s="567"/>
      <c r="C526" s="536"/>
      <c r="D526" s="536"/>
      <c r="E526" s="539"/>
      <c r="F526" s="1010"/>
      <c r="G526" s="539"/>
      <c r="H526" s="540"/>
      <c r="I526" s="540"/>
      <c r="J526" s="536"/>
      <c r="K526" s="536"/>
    </row>
    <row r="527" ht="15.75" customHeight="1">
      <c r="A527" s="536"/>
      <c r="B527" s="567"/>
      <c r="C527" s="536"/>
      <c r="D527" s="536"/>
      <c r="E527" s="539"/>
      <c r="F527" s="1010"/>
      <c r="G527" s="539"/>
      <c r="H527" s="540"/>
      <c r="I527" s="540"/>
      <c r="J527" s="536"/>
      <c r="K527" s="536"/>
    </row>
    <row r="528" ht="15.75" customHeight="1">
      <c r="A528" s="536"/>
      <c r="B528" s="567"/>
      <c r="C528" s="536"/>
      <c r="D528" s="536"/>
      <c r="E528" s="539"/>
      <c r="F528" s="1010"/>
      <c r="G528" s="539"/>
      <c r="H528" s="540"/>
      <c r="I528" s="540"/>
      <c r="J528" s="536"/>
      <c r="K528" s="536"/>
    </row>
    <row r="529" ht="15.75" customHeight="1">
      <c r="A529" s="536"/>
      <c r="B529" s="567"/>
      <c r="C529" s="536"/>
      <c r="D529" s="536"/>
      <c r="E529" s="539"/>
      <c r="F529" s="1010"/>
      <c r="G529" s="539"/>
      <c r="H529" s="540"/>
      <c r="I529" s="540"/>
      <c r="J529" s="536"/>
      <c r="K529" s="536"/>
    </row>
    <row r="530" ht="15.75" customHeight="1">
      <c r="A530" s="536"/>
      <c r="B530" s="567"/>
      <c r="C530" s="536"/>
      <c r="D530" s="536"/>
      <c r="E530" s="539"/>
      <c r="F530" s="1010"/>
      <c r="G530" s="539"/>
      <c r="H530" s="540"/>
      <c r="I530" s="540"/>
      <c r="J530" s="536"/>
      <c r="K530" s="536"/>
    </row>
    <row r="531" ht="15.75" customHeight="1">
      <c r="A531" s="536"/>
      <c r="B531" s="567"/>
      <c r="C531" s="536"/>
      <c r="D531" s="536"/>
      <c r="E531" s="539"/>
      <c r="F531" s="1010"/>
      <c r="G531" s="539"/>
      <c r="H531" s="540"/>
      <c r="I531" s="540"/>
      <c r="J531" s="536"/>
      <c r="K531" s="536"/>
    </row>
    <row r="532" ht="15.75" customHeight="1">
      <c r="A532" s="536"/>
      <c r="B532" s="567"/>
      <c r="C532" s="536"/>
      <c r="D532" s="536"/>
      <c r="E532" s="539"/>
      <c r="F532" s="1010"/>
      <c r="G532" s="539"/>
      <c r="H532" s="540"/>
      <c r="I532" s="540"/>
      <c r="J532" s="536"/>
      <c r="K532" s="536"/>
    </row>
    <row r="533" ht="15.75" customHeight="1">
      <c r="A533" s="536"/>
      <c r="B533" s="567"/>
      <c r="C533" s="536"/>
      <c r="D533" s="536"/>
      <c r="E533" s="539"/>
      <c r="F533" s="1010"/>
      <c r="G533" s="539"/>
      <c r="H533" s="540"/>
      <c r="I533" s="540"/>
      <c r="J533" s="536"/>
      <c r="K533" s="536"/>
    </row>
    <row r="534" ht="15.75" customHeight="1">
      <c r="A534" s="536"/>
      <c r="B534" s="567"/>
      <c r="C534" s="536"/>
      <c r="D534" s="536"/>
      <c r="E534" s="539"/>
      <c r="F534" s="1010"/>
      <c r="G534" s="539"/>
      <c r="H534" s="540"/>
      <c r="I534" s="540"/>
      <c r="J534" s="536"/>
      <c r="K534" s="536"/>
    </row>
    <row r="535" ht="15.75" customHeight="1">
      <c r="A535" s="536"/>
      <c r="B535" s="567"/>
      <c r="C535" s="536"/>
      <c r="D535" s="536"/>
      <c r="E535" s="539"/>
      <c r="F535" s="1010"/>
      <c r="G535" s="539"/>
      <c r="H535" s="540"/>
      <c r="I535" s="540"/>
      <c r="J535" s="536"/>
      <c r="K535" s="536"/>
    </row>
    <row r="536" ht="15.75" customHeight="1">
      <c r="A536" s="536"/>
      <c r="B536" s="567"/>
      <c r="C536" s="536"/>
      <c r="D536" s="536"/>
      <c r="E536" s="539"/>
      <c r="F536" s="1010"/>
      <c r="G536" s="539"/>
      <c r="H536" s="540"/>
      <c r="I536" s="540"/>
      <c r="J536" s="536"/>
      <c r="K536" s="536"/>
    </row>
    <row r="537" ht="15.75" customHeight="1">
      <c r="A537" s="536"/>
      <c r="B537" s="567"/>
      <c r="C537" s="536"/>
      <c r="D537" s="536"/>
      <c r="E537" s="539"/>
      <c r="F537" s="1010"/>
      <c r="G537" s="539"/>
      <c r="H537" s="540"/>
      <c r="I537" s="540"/>
      <c r="J537" s="536"/>
      <c r="K537" s="536"/>
    </row>
    <row r="538" ht="15.75" customHeight="1">
      <c r="A538" s="536"/>
      <c r="B538" s="567"/>
      <c r="C538" s="536"/>
      <c r="D538" s="536"/>
      <c r="E538" s="539"/>
      <c r="F538" s="1010"/>
      <c r="G538" s="539"/>
      <c r="H538" s="540"/>
      <c r="I538" s="540"/>
      <c r="J538" s="536"/>
      <c r="K538" s="536"/>
    </row>
    <row r="539" ht="15.75" customHeight="1">
      <c r="A539" s="536"/>
      <c r="B539" s="567"/>
      <c r="C539" s="536"/>
      <c r="D539" s="536"/>
      <c r="E539" s="539"/>
      <c r="F539" s="1010"/>
      <c r="G539" s="539"/>
      <c r="H539" s="540"/>
      <c r="I539" s="540"/>
      <c r="J539" s="536"/>
      <c r="K539" s="536"/>
    </row>
    <row r="540" ht="15.75" customHeight="1">
      <c r="A540" s="536"/>
      <c r="B540" s="567"/>
      <c r="C540" s="536"/>
      <c r="D540" s="536"/>
      <c r="E540" s="539"/>
      <c r="F540" s="1010"/>
      <c r="G540" s="539"/>
      <c r="H540" s="540"/>
      <c r="I540" s="540"/>
      <c r="J540" s="536"/>
      <c r="K540" s="536"/>
    </row>
    <row r="541" ht="15.75" customHeight="1">
      <c r="A541" s="536"/>
      <c r="B541" s="567"/>
      <c r="C541" s="536"/>
      <c r="D541" s="536"/>
      <c r="E541" s="539"/>
      <c r="F541" s="1010"/>
      <c r="G541" s="539"/>
      <c r="H541" s="540"/>
      <c r="I541" s="540"/>
      <c r="J541" s="536"/>
      <c r="K541" s="536"/>
    </row>
    <row r="542" ht="15.75" customHeight="1">
      <c r="A542" s="536"/>
      <c r="B542" s="567"/>
      <c r="C542" s="536"/>
      <c r="D542" s="536"/>
      <c r="E542" s="539"/>
      <c r="F542" s="1010"/>
      <c r="G542" s="539"/>
      <c r="H542" s="540"/>
      <c r="I542" s="540"/>
      <c r="J542" s="536"/>
      <c r="K542" s="536"/>
    </row>
    <row r="543" ht="15.75" customHeight="1">
      <c r="A543" s="536"/>
      <c r="B543" s="567"/>
      <c r="C543" s="536"/>
      <c r="D543" s="536"/>
      <c r="E543" s="539"/>
      <c r="F543" s="1010"/>
      <c r="G543" s="539"/>
      <c r="H543" s="540"/>
      <c r="I543" s="540"/>
      <c r="J543" s="536"/>
      <c r="K543" s="536"/>
    </row>
    <row r="544" ht="15.75" customHeight="1">
      <c r="A544" s="536"/>
      <c r="B544" s="567"/>
      <c r="C544" s="536"/>
      <c r="D544" s="536"/>
      <c r="E544" s="539"/>
      <c r="F544" s="1010"/>
      <c r="G544" s="539"/>
      <c r="H544" s="540"/>
      <c r="I544" s="540"/>
      <c r="J544" s="536"/>
      <c r="K544" s="536"/>
    </row>
    <row r="545" ht="15.75" customHeight="1">
      <c r="A545" s="536"/>
      <c r="B545" s="567"/>
      <c r="C545" s="536"/>
      <c r="D545" s="536"/>
      <c r="E545" s="539"/>
      <c r="F545" s="1010"/>
      <c r="G545" s="539"/>
      <c r="H545" s="540"/>
      <c r="I545" s="540"/>
      <c r="J545" s="536"/>
      <c r="K545" s="536"/>
    </row>
    <row r="546" ht="15.75" customHeight="1">
      <c r="A546" s="536"/>
      <c r="B546" s="567"/>
      <c r="C546" s="536"/>
      <c r="D546" s="536"/>
      <c r="E546" s="539"/>
      <c r="F546" s="1010"/>
      <c r="G546" s="539"/>
      <c r="H546" s="540"/>
      <c r="I546" s="540"/>
      <c r="J546" s="536"/>
      <c r="K546" s="536"/>
    </row>
    <row r="547" ht="15.75" customHeight="1">
      <c r="A547" s="536"/>
      <c r="B547" s="567"/>
      <c r="C547" s="536"/>
      <c r="D547" s="536"/>
      <c r="E547" s="539"/>
      <c r="F547" s="1010"/>
      <c r="G547" s="539"/>
      <c r="H547" s="540"/>
      <c r="I547" s="540"/>
      <c r="J547" s="536"/>
      <c r="K547" s="536"/>
    </row>
    <row r="548" ht="15.75" customHeight="1">
      <c r="A548" s="536"/>
      <c r="B548" s="567"/>
      <c r="C548" s="536"/>
      <c r="D548" s="536"/>
      <c r="E548" s="539"/>
      <c r="F548" s="1010"/>
      <c r="G548" s="539"/>
      <c r="H548" s="540"/>
      <c r="I548" s="540"/>
      <c r="J548" s="536"/>
      <c r="K548" s="536"/>
    </row>
    <row r="549" ht="15.75" customHeight="1">
      <c r="A549" s="536"/>
      <c r="B549" s="567"/>
      <c r="C549" s="536"/>
      <c r="D549" s="536"/>
      <c r="E549" s="539"/>
      <c r="F549" s="1010"/>
      <c r="G549" s="539"/>
      <c r="H549" s="540"/>
      <c r="I549" s="540"/>
      <c r="J549" s="536"/>
      <c r="K549" s="536"/>
    </row>
    <row r="550" ht="15.75" customHeight="1">
      <c r="A550" s="536"/>
      <c r="B550" s="567"/>
      <c r="C550" s="536"/>
      <c r="D550" s="536"/>
      <c r="E550" s="539"/>
      <c r="F550" s="1010"/>
      <c r="G550" s="539"/>
      <c r="H550" s="540"/>
      <c r="I550" s="540"/>
      <c r="J550" s="536"/>
      <c r="K550" s="536"/>
    </row>
    <row r="551" ht="15.75" customHeight="1">
      <c r="A551" s="536"/>
      <c r="B551" s="567"/>
      <c r="C551" s="536"/>
      <c r="D551" s="536"/>
      <c r="E551" s="539"/>
      <c r="F551" s="1010"/>
      <c r="G551" s="539"/>
      <c r="H551" s="540"/>
      <c r="I551" s="540"/>
      <c r="J551" s="536"/>
      <c r="K551" s="536"/>
    </row>
    <row r="552" ht="15.75" customHeight="1">
      <c r="A552" s="536"/>
      <c r="B552" s="567"/>
      <c r="C552" s="536"/>
      <c r="D552" s="536"/>
      <c r="E552" s="539"/>
      <c r="F552" s="1010"/>
      <c r="G552" s="539"/>
      <c r="H552" s="540"/>
      <c r="I552" s="540"/>
      <c r="J552" s="536"/>
      <c r="K552" s="536"/>
    </row>
    <row r="553" ht="15.75" customHeight="1">
      <c r="A553" s="536"/>
      <c r="B553" s="567"/>
      <c r="C553" s="536"/>
      <c r="D553" s="536"/>
      <c r="E553" s="539"/>
      <c r="F553" s="1010"/>
      <c r="G553" s="539"/>
      <c r="H553" s="540"/>
      <c r="I553" s="540"/>
      <c r="J553" s="536"/>
      <c r="K553" s="536"/>
    </row>
    <row r="554" ht="15.75" customHeight="1">
      <c r="A554" s="536"/>
      <c r="B554" s="567"/>
      <c r="C554" s="536"/>
      <c r="D554" s="536"/>
      <c r="E554" s="539"/>
      <c r="F554" s="1010"/>
      <c r="G554" s="539"/>
      <c r="H554" s="540"/>
      <c r="I554" s="540"/>
      <c r="J554" s="536"/>
      <c r="K554" s="536"/>
    </row>
    <row r="555" ht="15.75" customHeight="1">
      <c r="A555" s="536"/>
      <c r="B555" s="567"/>
      <c r="C555" s="536"/>
      <c r="D555" s="536"/>
      <c r="E555" s="539"/>
      <c r="F555" s="1010"/>
      <c r="G555" s="539"/>
      <c r="H555" s="540"/>
      <c r="I555" s="540"/>
      <c r="J555" s="536"/>
      <c r="K555" s="536"/>
    </row>
    <row r="556" ht="15.75" customHeight="1">
      <c r="A556" s="536"/>
      <c r="B556" s="567"/>
      <c r="C556" s="536"/>
      <c r="D556" s="536"/>
      <c r="E556" s="539"/>
      <c r="F556" s="1010"/>
      <c r="G556" s="539"/>
      <c r="H556" s="540"/>
      <c r="I556" s="540"/>
      <c r="J556" s="536"/>
      <c r="K556" s="536"/>
    </row>
    <row r="557" ht="15.75" customHeight="1">
      <c r="A557" s="536"/>
      <c r="B557" s="567"/>
      <c r="C557" s="536"/>
      <c r="D557" s="536"/>
      <c r="E557" s="539"/>
      <c r="F557" s="1010"/>
      <c r="G557" s="539"/>
      <c r="H557" s="540"/>
      <c r="I557" s="540"/>
      <c r="J557" s="536"/>
      <c r="K557" s="536"/>
    </row>
    <row r="558" ht="15.75" customHeight="1">
      <c r="A558" s="536"/>
      <c r="B558" s="567"/>
      <c r="C558" s="536"/>
      <c r="D558" s="536"/>
      <c r="E558" s="539"/>
      <c r="F558" s="1010"/>
      <c r="G558" s="539"/>
      <c r="H558" s="540"/>
      <c r="I558" s="540"/>
      <c r="J558" s="536"/>
      <c r="K558" s="536"/>
    </row>
    <row r="559" ht="15.75" customHeight="1">
      <c r="A559" s="536"/>
      <c r="B559" s="567"/>
      <c r="C559" s="536"/>
      <c r="D559" s="536"/>
      <c r="E559" s="539"/>
      <c r="F559" s="1010"/>
      <c r="G559" s="539"/>
      <c r="H559" s="540"/>
      <c r="I559" s="540"/>
      <c r="J559" s="536"/>
      <c r="K559" s="536"/>
    </row>
    <row r="560" ht="15.75" customHeight="1">
      <c r="A560" s="536"/>
      <c r="B560" s="567"/>
      <c r="C560" s="536"/>
      <c r="D560" s="536"/>
      <c r="E560" s="539"/>
      <c r="F560" s="1010"/>
      <c r="G560" s="539"/>
      <c r="H560" s="540"/>
      <c r="I560" s="540"/>
      <c r="J560" s="536"/>
      <c r="K560" s="536"/>
    </row>
    <row r="561" ht="15.75" customHeight="1">
      <c r="A561" s="536"/>
      <c r="B561" s="567"/>
      <c r="C561" s="536"/>
      <c r="D561" s="536"/>
      <c r="E561" s="539"/>
      <c r="F561" s="1010"/>
      <c r="G561" s="539"/>
      <c r="H561" s="540"/>
      <c r="I561" s="540"/>
      <c r="J561" s="536"/>
      <c r="K561" s="536"/>
    </row>
    <row r="562" ht="15.75" customHeight="1">
      <c r="A562" s="536"/>
      <c r="B562" s="567"/>
      <c r="C562" s="536"/>
      <c r="D562" s="536"/>
      <c r="E562" s="539"/>
      <c r="F562" s="1010"/>
      <c r="G562" s="539"/>
      <c r="H562" s="540"/>
      <c r="I562" s="540"/>
      <c r="J562" s="536"/>
      <c r="K562" s="536"/>
    </row>
    <row r="563" ht="15.75" customHeight="1">
      <c r="A563" s="536"/>
      <c r="B563" s="567"/>
      <c r="C563" s="536"/>
      <c r="D563" s="536"/>
      <c r="E563" s="539"/>
      <c r="F563" s="1010"/>
      <c r="G563" s="539"/>
      <c r="H563" s="540"/>
      <c r="I563" s="540"/>
      <c r="J563" s="536"/>
      <c r="K563" s="536"/>
    </row>
    <row r="564" ht="15.75" customHeight="1">
      <c r="A564" s="536"/>
      <c r="B564" s="567"/>
      <c r="C564" s="536"/>
      <c r="D564" s="536"/>
      <c r="E564" s="539"/>
      <c r="F564" s="1010"/>
      <c r="G564" s="539"/>
      <c r="H564" s="540"/>
      <c r="I564" s="540"/>
      <c r="J564" s="536"/>
      <c r="K564" s="536"/>
    </row>
    <row r="565" ht="15.75" customHeight="1">
      <c r="A565" s="536"/>
      <c r="B565" s="567"/>
      <c r="C565" s="536"/>
      <c r="D565" s="536"/>
      <c r="E565" s="539"/>
      <c r="F565" s="1010"/>
      <c r="G565" s="539"/>
      <c r="H565" s="540"/>
      <c r="I565" s="540"/>
      <c r="J565" s="536"/>
      <c r="K565" s="536"/>
    </row>
    <row r="566" ht="15.75" customHeight="1">
      <c r="A566" s="536"/>
      <c r="B566" s="567"/>
      <c r="C566" s="536"/>
      <c r="D566" s="536"/>
      <c r="E566" s="539"/>
      <c r="F566" s="1010"/>
      <c r="G566" s="539"/>
      <c r="H566" s="540"/>
      <c r="I566" s="540"/>
      <c r="J566" s="536"/>
      <c r="K566" s="536"/>
    </row>
    <row r="567" ht="15.75" customHeight="1">
      <c r="A567" s="536"/>
      <c r="B567" s="567"/>
      <c r="C567" s="536"/>
      <c r="D567" s="536"/>
      <c r="E567" s="539"/>
      <c r="F567" s="1010"/>
      <c r="G567" s="539"/>
      <c r="H567" s="540"/>
      <c r="I567" s="540"/>
      <c r="J567" s="536"/>
      <c r="K567" s="536"/>
    </row>
    <row r="568" ht="15.75" customHeight="1">
      <c r="A568" s="536"/>
      <c r="B568" s="567"/>
      <c r="C568" s="536"/>
      <c r="D568" s="536"/>
      <c r="E568" s="539"/>
      <c r="F568" s="1010"/>
      <c r="G568" s="539"/>
      <c r="H568" s="540"/>
      <c r="I568" s="540"/>
      <c r="J568" s="536"/>
      <c r="K568" s="536"/>
    </row>
    <row r="569" ht="15.75" customHeight="1">
      <c r="A569" s="536"/>
      <c r="B569" s="567"/>
      <c r="C569" s="536"/>
      <c r="D569" s="536"/>
      <c r="E569" s="539"/>
      <c r="F569" s="1010"/>
      <c r="G569" s="539"/>
      <c r="H569" s="540"/>
      <c r="I569" s="540"/>
      <c r="J569" s="536"/>
      <c r="K569" s="536"/>
    </row>
    <row r="570" ht="15.75" customHeight="1">
      <c r="A570" s="536"/>
      <c r="B570" s="567"/>
      <c r="C570" s="536"/>
      <c r="D570" s="536"/>
      <c r="E570" s="539"/>
      <c r="F570" s="1010"/>
      <c r="G570" s="539"/>
      <c r="H570" s="540"/>
      <c r="I570" s="540"/>
      <c r="J570" s="536"/>
      <c r="K570" s="536"/>
    </row>
    <row r="571" ht="15.75" customHeight="1">
      <c r="A571" s="536"/>
      <c r="B571" s="567"/>
      <c r="C571" s="536"/>
      <c r="D571" s="536"/>
      <c r="E571" s="539"/>
      <c r="F571" s="1010"/>
      <c r="G571" s="539"/>
      <c r="H571" s="540"/>
      <c r="I571" s="540"/>
      <c r="J571" s="536"/>
      <c r="K571" s="536"/>
    </row>
    <row r="572" ht="15.75" customHeight="1">
      <c r="A572" s="536"/>
      <c r="B572" s="567"/>
      <c r="C572" s="536"/>
      <c r="D572" s="536"/>
      <c r="E572" s="539"/>
      <c r="F572" s="1010"/>
      <c r="G572" s="539"/>
      <c r="H572" s="540"/>
      <c r="I572" s="540"/>
      <c r="J572" s="536"/>
      <c r="K572" s="536"/>
    </row>
    <row r="573" ht="15.75" customHeight="1">
      <c r="A573" s="536"/>
      <c r="B573" s="567"/>
      <c r="C573" s="536"/>
      <c r="D573" s="536"/>
      <c r="E573" s="539"/>
      <c r="F573" s="1010"/>
      <c r="G573" s="539"/>
      <c r="H573" s="540"/>
      <c r="I573" s="540"/>
      <c r="J573" s="536"/>
      <c r="K573" s="536"/>
    </row>
    <row r="574" ht="15.75" customHeight="1">
      <c r="A574" s="536"/>
      <c r="B574" s="567"/>
      <c r="C574" s="536"/>
      <c r="D574" s="536"/>
      <c r="E574" s="539"/>
      <c r="F574" s="1010"/>
      <c r="G574" s="539"/>
      <c r="H574" s="540"/>
      <c r="I574" s="540"/>
      <c r="J574" s="536"/>
      <c r="K574" s="536"/>
    </row>
    <row r="575" ht="15.75" customHeight="1">
      <c r="A575" s="536"/>
      <c r="B575" s="567"/>
      <c r="C575" s="536"/>
      <c r="D575" s="536"/>
      <c r="E575" s="539"/>
      <c r="F575" s="1010"/>
      <c r="G575" s="539"/>
      <c r="H575" s="540"/>
      <c r="I575" s="540"/>
      <c r="J575" s="536"/>
      <c r="K575" s="536"/>
    </row>
    <row r="576" ht="15.75" customHeight="1">
      <c r="A576" s="536"/>
      <c r="B576" s="567"/>
      <c r="C576" s="536"/>
      <c r="D576" s="536"/>
      <c r="E576" s="539"/>
      <c r="F576" s="1010"/>
      <c r="G576" s="539"/>
      <c r="H576" s="540"/>
      <c r="I576" s="540"/>
      <c r="J576" s="536"/>
      <c r="K576" s="536"/>
    </row>
    <row r="577" ht="15.75" customHeight="1">
      <c r="A577" s="536"/>
      <c r="B577" s="567"/>
      <c r="C577" s="536"/>
      <c r="D577" s="536"/>
      <c r="E577" s="539"/>
      <c r="F577" s="1010"/>
      <c r="G577" s="539"/>
      <c r="H577" s="540"/>
      <c r="I577" s="540"/>
      <c r="J577" s="536"/>
      <c r="K577" s="536"/>
    </row>
    <row r="578" ht="15.75" customHeight="1">
      <c r="A578" s="536"/>
      <c r="B578" s="567"/>
      <c r="C578" s="536"/>
      <c r="D578" s="536"/>
      <c r="E578" s="539"/>
      <c r="F578" s="1010"/>
      <c r="G578" s="539"/>
      <c r="H578" s="540"/>
      <c r="I578" s="540"/>
      <c r="J578" s="536"/>
      <c r="K578" s="536"/>
    </row>
    <row r="579" ht="15.75" customHeight="1">
      <c r="A579" s="536"/>
      <c r="B579" s="567"/>
      <c r="C579" s="536"/>
      <c r="D579" s="536"/>
      <c r="E579" s="539"/>
      <c r="F579" s="1010"/>
      <c r="G579" s="539"/>
      <c r="H579" s="540"/>
      <c r="I579" s="540"/>
      <c r="J579" s="536"/>
      <c r="K579" s="536"/>
    </row>
    <row r="580" ht="15.75" customHeight="1">
      <c r="A580" s="536"/>
      <c r="B580" s="567"/>
      <c r="C580" s="536"/>
      <c r="D580" s="536"/>
      <c r="E580" s="539"/>
      <c r="F580" s="1010"/>
      <c r="G580" s="539"/>
      <c r="H580" s="540"/>
      <c r="I580" s="540"/>
      <c r="J580" s="536"/>
      <c r="K580" s="536"/>
    </row>
    <row r="581" ht="15.75" customHeight="1">
      <c r="A581" s="536"/>
      <c r="B581" s="567"/>
      <c r="C581" s="536"/>
      <c r="D581" s="536"/>
      <c r="E581" s="539"/>
      <c r="F581" s="1010"/>
      <c r="G581" s="539"/>
      <c r="H581" s="540"/>
      <c r="I581" s="540"/>
      <c r="J581" s="536"/>
      <c r="K581" s="536"/>
    </row>
    <row r="582" ht="15.75" customHeight="1">
      <c r="A582" s="536"/>
      <c r="B582" s="567"/>
      <c r="C582" s="536"/>
      <c r="D582" s="536"/>
      <c r="E582" s="539"/>
      <c r="F582" s="1010"/>
      <c r="G582" s="539"/>
      <c r="H582" s="540"/>
      <c r="I582" s="540"/>
      <c r="J582" s="536"/>
      <c r="K582" s="536"/>
    </row>
    <row r="583" ht="15.75" customHeight="1">
      <c r="A583" s="536"/>
      <c r="B583" s="567"/>
      <c r="C583" s="536"/>
      <c r="D583" s="536"/>
      <c r="E583" s="539"/>
      <c r="F583" s="1010"/>
      <c r="G583" s="539"/>
      <c r="H583" s="540"/>
      <c r="I583" s="540"/>
      <c r="J583" s="536"/>
      <c r="K583" s="536"/>
    </row>
    <row r="584" ht="15.75" customHeight="1">
      <c r="A584" s="536"/>
      <c r="B584" s="567"/>
      <c r="C584" s="536"/>
      <c r="D584" s="536"/>
      <c r="E584" s="539"/>
      <c r="F584" s="1010"/>
      <c r="G584" s="539"/>
      <c r="H584" s="540"/>
      <c r="I584" s="540"/>
      <c r="J584" s="536"/>
      <c r="K584" s="536"/>
    </row>
    <row r="585" ht="15.75" customHeight="1">
      <c r="A585" s="536"/>
      <c r="B585" s="567"/>
      <c r="C585" s="536"/>
      <c r="D585" s="536"/>
      <c r="E585" s="539"/>
      <c r="F585" s="1010"/>
      <c r="G585" s="539"/>
      <c r="H585" s="540"/>
      <c r="I585" s="540"/>
      <c r="J585" s="536"/>
      <c r="K585" s="536"/>
    </row>
    <row r="586" ht="15.75" customHeight="1">
      <c r="A586" s="536"/>
      <c r="B586" s="567"/>
      <c r="C586" s="536"/>
      <c r="D586" s="536"/>
      <c r="E586" s="539"/>
      <c r="F586" s="1010"/>
      <c r="G586" s="539"/>
      <c r="H586" s="540"/>
      <c r="I586" s="540"/>
      <c r="J586" s="536"/>
      <c r="K586" s="536"/>
    </row>
    <row r="587" ht="15.75" customHeight="1">
      <c r="A587" s="536"/>
      <c r="B587" s="567"/>
      <c r="C587" s="536"/>
      <c r="D587" s="536"/>
      <c r="E587" s="539"/>
      <c r="F587" s="1010"/>
      <c r="G587" s="539"/>
      <c r="H587" s="540"/>
      <c r="I587" s="540"/>
      <c r="J587" s="536"/>
      <c r="K587" s="536"/>
    </row>
    <row r="588" ht="15.75" customHeight="1">
      <c r="A588" s="536"/>
      <c r="B588" s="567"/>
      <c r="C588" s="536"/>
      <c r="D588" s="536"/>
      <c r="E588" s="539"/>
      <c r="F588" s="1010"/>
      <c r="G588" s="539"/>
      <c r="H588" s="540"/>
      <c r="I588" s="540"/>
      <c r="J588" s="536"/>
      <c r="K588" s="536"/>
    </row>
    <row r="589" ht="15.75" customHeight="1">
      <c r="A589" s="536"/>
      <c r="B589" s="567"/>
      <c r="C589" s="536"/>
      <c r="D589" s="536"/>
      <c r="E589" s="539"/>
      <c r="F589" s="1010"/>
      <c r="G589" s="539"/>
      <c r="H589" s="540"/>
      <c r="I589" s="540"/>
      <c r="J589" s="536"/>
      <c r="K589" s="536"/>
    </row>
    <row r="590" ht="15.75" customHeight="1">
      <c r="A590" s="536"/>
      <c r="B590" s="567"/>
      <c r="C590" s="536"/>
      <c r="D590" s="536"/>
      <c r="E590" s="539"/>
      <c r="F590" s="1010"/>
      <c r="G590" s="539"/>
      <c r="H590" s="540"/>
      <c r="I590" s="540"/>
      <c r="J590" s="536"/>
      <c r="K590" s="536"/>
    </row>
    <row r="591" ht="15.75" customHeight="1">
      <c r="A591" s="536"/>
      <c r="B591" s="567"/>
      <c r="C591" s="536"/>
      <c r="D591" s="536"/>
      <c r="E591" s="539"/>
      <c r="F591" s="1010"/>
      <c r="G591" s="539"/>
      <c r="H591" s="540"/>
      <c r="I591" s="540"/>
      <c r="J591" s="536"/>
      <c r="K591" s="536"/>
    </row>
    <row r="592" ht="15.75" customHeight="1">
      <c r="A592" s="536"/>
      <c r="B592" s="567"/>
      <c r="C592" s="536"/>
      <c r="D592" s="536"/>
      <c r="E592" s="539"/>
      <c r="F592" s="1010"/>
      <c r="G592" s="539"/>
      <c r="H592" s="540"/>
      <c r="I592" s="540"/>
      <c r="J592" s="536"/>
      <c r="K592" s="536"/>
    </row>
    <row r="593" ht="15.75" customHeight="1">
      <c r="A593" s="536"/>
      <c r="B593" s="567"/>
      <c r="C593" s="536"/>
      <c r="D593" s="536"/>
      <c r="E593" s="539"/>
      <c r="F593" s="1010"/>
      <c r="G593" s="539"/>
      <c r="H593" s="540"/>
      <c r="I593" s="540"/>
      <c r="J593" s="536"/>
      <c r="K593" s="536"/>
    </row>
    <row r="594" ht="15.75" customHeight="1">
      <c r="A594" s="536"/>
      <c r="B594" s="567"/>
      <c r="C594" s="536"/>
      <c r="D594" s="536"/>
      <c r="E594" s="539"/>
      <c r="F594" s="1010"/>
      <c r="G594" s="539"/>
      <c r="H594" s="540"/>
      <c r="I594" s="540"/>
      <c r="J594" s="536"/>
      <c r="K594" s="536"/>
    </row>
    <row r="595" ht="15.75" customHeight="1">
      <c r="A595" s="536"/>
      <c r="B595" s="567"/>
      <c r="C595" s="536"/>
      <c r="D595" s="536"/>
      <c r="E595" s="539"/>
      <c r="F595" s="1010"/>
      <c r="G595" s="539"/>
      <c r="H595" s="540"/>
      <c r="I595" s="540"/>
      <c r="J595" s="536"/>
      <c r="K595" s="536"/>
    </row>
    <row r="596" ht="15.75" customHeight="1">
      <c r="A596" s="536"/>
      <c r="B596" s="567"/>
      <c r="C596" s="536"/>
      <c r="D596" s="536"/>
      <c r="E596" s="539"/>
      <c r="F596" s="1010"/>
      <c r="G596" s="539"/>
      <c r="H596" s="540"/>
      <c r="I596" s="540"/>
      <c r="J596" s="536"/>
      <c r="K596" s="536"/>
    </row>
    <row r="597" ht="15.75" customHeight="1">
      <c r="A597" s="536"/>
      <c r="B597" s="567"/>
      <c r="C597" s="536"/>
      <c r="D597" s="536"/>
      <c r="E597" s="539"/>
      <c r="F597" s="1010"/>
      <c r="G597" s="539"/>
      <c r="H597" s="540"/>
      <c r="I597" s="540"/>
      <c r="J597" s="536"/>
      <c r="K597" s="536"/>
    </row>
    <row r="598" ht="15.75" customHeight="1">
      <c r="A598" s="536"/>
      <c r="B598" s="567"/>
      <c r="C598" s="536"/>
      <c r="D598" s="536"/>
      <c r="E598" s="539"/>
      <c r="F598" s="1010"/>
      <c r="G598" s="539"/>
      <c r="H598" s="540"/>
      <c r="I598" s="540"/>
      <c r="J598" s="536"/>
      <c r="K598" s="536"/>
    </row>
    <row r="599" ht="15.75" customHeight="1">
      <c r="A599" s="536"/>
      <c r="B599" s="567"/>
      <c r="C599" s="536"/>
      <c r="D599" s="536"/>
      <c r="E599" s="539"/>
      <c r="F599" s="1010"/>
      <c r="G599" s="539"/>
      <c r="H599" s="540"/>
      <c r="I599" s="540"/>
      <c r="J599" s="536"/>
      <c r="K599" s="536"/>
    </row>
    <row r="600" ht="15.75" customHeight="1">
      <c r="A600" s="536"/>
      <c r="B600" s="567"/>
      <c r="C600" s="536"/>
      <c r="D600" s="536"/>
      <c r="E600" s="539"/>
      <c r="F600" s="1010"/>
      <c r="G600" s="539"/>
      <c r="H600" s="540"/>
      <c r="I600" s="540"/>
      <c r="J600" s="536"/>
      <c r="K600" s="536"/>
    </row>
    <row r="601" ht="15.75" customHeight="1">
      <c r="A601" s="536"/>
      <c r="B601" s="567"/>
      <c r="C601" s="536"/>
      <c r="D601" s="536"/>
      <c r="E601" s="539"/>
      <c r="F601" s="1010"/>
      <c r="G601" s="539"/>
      <c r="H601" s="540"/>
      <c r="I601" s="540"/>
      <c r="J601" s="536"/>
      <c r="K601" s="536"/>
    </row>
    <row r="602" ht="15.75" customHeight="1">
      <c r="A602" s="536"/>
      <c r="B602" s="567"/>
      <c r="C602" s="536"/>
      <c r="D602" s="536"/>
      <c r="E602" s="539"/>
      <c r="F602" s="1010"/>
      <c r="G602" s="539"/>
      <c r="H602" s="540"/>
      <c r="I602" s="540"/>
      <c r="J602" s="536"/>
      <c r="K602" s="536"/>
    </row>
    <row r="603" ht="15.75" customHeight="1">
      <c r="A603" s="536"/>
      <c r="B603" s="567"/>
      <c r="C603" s="536"/>
      <c r="D603" s="536"/>
      <c r="E603" s="539"/>
      <c r="F603" s="1010"/>
      <c r="G603" s="539"/>
      <c r="H603" s="540"/>
      <c r="I603" s="540"/>
      <c r="J603" s="536"/>
      <c r="K603" s="536"/>
    </row>
    <row r="604" ht="15.75" customHeight="1">
      <c r="A604" s="536"/>
      <c r="B604" s="567"/>
      <c r="C604" s="536"/>
      <c r="D604" s="536"/>
      <c r="E604" s="539"/>
      <c r="F604" s="1010"/>
      <c r="G604" s="539"/>
      <c r="H604" s="540"/>
      <c r="I604" s="540"/>
      <c r="J604" s="536"/>
      <c r="K604" s="536"/>
    </row>
    <row r="605" ht="15.75" customHeight="1">
      <c r="A605" s="536"/>
      <c r="B605" s="567"/>
      <c r="C605" s="536"/>
      <c r="D605" s="536"/>
      <c r="E605" s="539"/>
      <c r="F605" s="1010"/>
      <c r="G605" s="539"/>
      <c r="H605" s="540"/>
      <c r="I605" s="540"/>
      <c r="J605" s="536"/>
      <c r="K605" s="536"/>
    </row>
    <row r="606" ht="15.75" customHeight="1">
      <c r="A606" s="536"/>
      <c r="B606" s="567"/>
      <c r="C606" s="536"/>
      <c r="D606" s="536"/>
      <c r="E606" s="539"/>
      <c r="F606" s="1010"/>
      <c r="G606" s="539"/>
      <c r="H606" s="540"/>
      <c r="I606" s="540"/>
      <c r="J606" s="536"/>
      <c r="K606" s="536"/>
    </row>
    <row r="607" ht="15.75" customHeight="1">
      <c r="A607" s="536"/>
      <c r="B607" s="567"/>
      <c r="C607" s="536"/>
      <c r="D607" s="536"/>
      <c r="E607" s="539"/>
      <c r="F607" s="1010"/>
      <c r="G607" s="539"/>
      <c r="H607" s="540"/>
      <c r="I607" s="540"/>
      <c r="J607" s="536"/>
      <c r="K607" s="536"/>
    </row>
    <row r="608" ht="15.75" customHeight="1">
      <c r="A608" s="536"/>
      <c r="B608" s="567"/>
      <c r="C608" s="536"/>
      <c r="D608" s="536"/>
      <c r="E608" s="539"/>
      <c r="F608" s="1010"/>
      <c r="G608" s="539"/>
      <c r="H608" s="540"/>
      <c r="I608" s="540"/>
      <c r="J608" s="536"/>
      <c r="K608" s="536"/>
    </row>
    <row r="609" ht="15.75" customHeight="1">
      <c r="A609" s="536"/>
      <c r="B609" s="567"/>
      <c r="C609" s="536"/>
      <c r="D609" s="536"/>
      <c r="E609" s="539"/>
      <c r="F609" s="1010"/>
      <c r="G609" s="539"/>
      <c r="H609" s="540"/>
      <c r="I609" s="540"/>
      <c r="J609" s="536"/>
      <c r="K609" s="536"/>
    </row>
    <row r="610" ht="15.75" customHeight="1">
      <c r="A610" s="536"/>
      <c r="B610" s="567"/>
      <c r="C610" s="536"/>
      <c r="D610" s="536"/>
      <c r="E610" s="539"/>
      <c r="F610" s="1010"/>
      <c r="G610" s="539"/>
      <c r="H610" s="540"/>
      <c r="I610" s="540"/>
      <c r="J610" s="536"/>
      <c r="K610" s="536"/>
    </row>
    <row r="611" ht="15.75" customHeight="1">
      <c r="A611" s="536"/>
      <c r="B611" s="567"/>
      <c r="C611" s="536"/>
      <c r="D611" s="536"/>
      <c r="E611" s="539"/>
      <c r="F611" s="1010"/>
      <c r="G611" s="539"/>
      <c r="H611" s="540"/>
      <c r="I611" s="540"/>
      <c r="J611" s="536"/>
      <c r="K611" s="536"/>
    </row>
    <row r="612" ht="15.75" customHeight="1">
      <c r="A612" s="536"/>
      <c r="B612" s="567"/>
      <c r="C612" s="536"/>
      <c r="D612" s="536"/>
      <c r="E612" s="539"/>
      <c r="F612" s="1010"/>
      <c r="G612" s="539"/>
      <c r="H612" s="540"/>
      <c r="I612" s="540"/>
      <c r="J612" s="536"/>
      <c r="K612" s="536"/>
    </row>
    <row r="613" ht="15.75" customHeight="1">
      <c r="A613" s="536"/>
      <c r="B613" s="567"/>
      <c r="C613" s="536"/>
      <c r="D613" s="536"/>
      <c r="E613" s="539"/>
      <c r="F613" s="1010"/>
      <c r="G613" s="539"/>
      <c r="H613" s="540"/>
      <c r="I613" s="540"/>
      <c r="J613" s="536"/>
      <c r="K613" s="536"/>
    </row>
    <row r="614" ht="15.75" customHeight="1">
      <c r="A614" s="536"/>
      <c r="B614" s="567"/>
      <c r="C614" s="536"/>
      <c r="D614" s="536"/>
      <c r="E614" s="539"/>
      <c r="F614" s="1010"/>
      <c r="G614" s="539"/>
      <c r="H614" s="540"/>
      <c r="I614" s="540"/>
      <c r="J614" s="536"/>
      <c r="K614" s="536"/>
    </row>
    <row r="615" ht="15.75" customHeight="1">
      <c r="A615" s="536"/>
      <c r="B615" s="567"/>
      <c r="C615" s="536"/>
      <c r="D615" s="536"/>
      <c r="E615" s="539"/>
      <c r="F615" s="1010"/>
      <c r="G615" s="539"/>
      <c r="H615" s="540"/>
      <c r="I615" s="540"/>
      <c r="J615" s="536"/>
      <c r="K615" s="536"/>
    </row>
    <row r="616" ht="15.75" customHeight="1">
      <c r="A616" s="536"/>
      <c r="B616" s="567"/>
      <c r="C616" s="536"/>
      <c r="D616" s="536"/>
      <c r="E616" s="539"/>
      <c r="F616" s="1010"/>
      <c r="G616" s="539"/>
      <c r="H616" s="540"/>
      <c r="I616" s="540"/>
      <c r="J616" s="536"/>
      <c r="K616" s="536"/>
    </row>
    <row r="617" ht="15.75" customHeight="1">
      <c r="A617" s="536"/>
      <c r="B617" s="567"/>
      <c r="C617" s="536"/>
      <c r="D617" s="536"/>
      <c r="E617" s="539"/>
      <c r="F617" s="1010"/>
      <c r="G617" s="539"/>
      <c r="H617" s="540"/>
      <c r="I617" s="540"/>
      <c r="J617" s="536"/>
      <c r="K617" s="536"/>
    </row>
    <row r="618" ht="15.75" customHeight="1">
      <c r="A618" s="536"/>
      <c r="B618" s="567"/>
      <c r="C618" s="536"/>
      <c r="D618" s="536"/>
      <c r="E618" s="539"/>
      <c r="F618" s="1010"/>
      <c r="G618" s="539"/>
      <c r="H618" s="540"/>
      <c r="I618" s="540"/>
      <c r="J618" s="536"/>
      <c r="K618" s="536"/>
    </row>
    <row r="619" ht="15.75" customHeight="1">
      <c r="A619" s="536"/>
      <c r="B619" s="567"/>
      <c r="C619" s="536"/>
      <c r="D619" s="536"/>
      <c r="E619" s="539"/>
      <c r="F619" s="1010"/>
      <c r="G619" s="539"/>
      <c r="H619" s="540"/>
      <c r="I619" s="540"/>
      <c r="J619" s="536"/>
      <c r="K619" s="536"/>
    </row>
    <row r="620" ht="15.75" customHeight="1">
      <c r="A620" s="536"/>
      <c r="B620" s="567"/>
      <c r="C620" s="536"/>
      <c r="D620" s="536"/>
      <c r="E620" s="539"/>
      <c r="F620" s="1010"/>
      <c r="G620" s="539"/>
      <c r="H620" s="540"/>
      <c r="I620" s="540"/>
      <c r="J620" s="536"/>
      <c r="K620" s="536"/>
    </row>
    <row r="621" ht="15.75" customHeight="1">
      <c r="A621" s="536"/>
      <c r="B621" s="567"/>
      <c r="C621" s="536"/>
      <c r="D621" s="536"/>
      <c r="E621" s="539"/>
      <c r="F621" s="1010"/>
      <c r="G621" s="539"/>
      <c r="H621" s="540"/>
      <c r="I621" s="540"/>
      <c r="J621" s="536"/>
      <c r="K621" s="536"/>
    </row>
    <row r="622" ht="15.75" customHeight="1">
      <c r="A622" s="536"/>
      <c r="B622" s="567"/>
      <c r="C622" s="536"/>
      <c r="D622" s="536"/>
      <c r="E622" s="539"/>
      <c r="F622" s="1010"/>
      <c r="G622" s="539"/>
      <c r="H622" s="540"/>
      <c r="I622" s="540"/>
      <c r="J622" s="536"/>
      <c r="K622" s="536"/>
    </row>
    <row r="623" ht="15.75" customHeight="1">
      <c r="A623" s="536"/>
      <c r="B623" s="567"/>
      <c r="C623" s="536"/>
      <c r="D623" s="536"/>
      <c r="E623" s="539"/>
      <c r="F623" s="1010"/>
      <c r="G623" s="539"/>
      <c r="H623" s="540"/>
      <c r="I623" s="540"/>
      <c r="J623" s="536"/>
      <c r="K623" s="536"/>
    </row>
    <row r="624" ht="15.75" customHeight="1">
      <c r="A624" s="536"/>
      <c r="B624" s="567"/>
      <c r="C624" s="536"/>
      <c r="D624" s="536"/>
      <c r="E624" s="539"/>
      <c r="F624" s="1010"/>
      <c r="G624" s="539"/>
      <c r="H624" s="540"/>
      <c r="I624" s="540"/>
      <c r="J624" s="536"/>
      <c r="K624" s="536"/>
    </row>
    <row r="625" ht="15.75" customHeight="1">
      <c r="A625" s="536"/>
      <c r="B625" s="567"/>
      <c r="C625" s="536"/>
      <c r="D625" s="536"/>
      <c r="E625" s="539"/>
      <c r="F625" s="1010"/>
      <c r="G625" s="539"/>
      <c r="H625" s="540"/>
      <c r="I625" s="540"/>
      <c r="J625" s="536"/>
      <c r="K625" s="536"/>
    </row>
    <row r="626" ht="15.75" customHeight="1">
      <c r="A626" s="536"/>
      <c r="B626" s="567"/>
      <c r="C626" s="536"/>
      <c r="D626" s="536"/>
      <c r="E626" s="539"/>
      <c r="F626" s="1010"/>
      <c r="G626" s="539"/>
      <c r="H626" s="540"/>
      <c r="I626" s="540"/>
      <c r="J626" s="536"/>
      <c r="K626" s="536"/>
    </row>
    <row r="627" ht="15.75" customHeight="1">
      <c r="A627" s="536"/>
      <c r="B627" s="567"/>
      <c r="C627" s="536"/>
      <c r="D627" s="536"/>
      <c r="E627" s="539"/>
      <c r="F627" s="1010"/>
      <c r="G627" s="539"/>
      <c r="H627" s="540"/>
      <c r="I627" s="540"/>
      <c r="J627" s="536"/>
      <c r="K627" s="536"/>
    </row>
    <row r="628" ht="15.75" customHeight="1">
      <c r="A628" s="536"/>
      <c r="B628" s="567"/>
      <c r="C628" s="536"/>
      <c r="D628" s="536"/>
      <c r="E628" s="539"/>
      <c r="F628" s="1010"/>
      <c r="G628" s="539"/>
      <c r="H628" s="540"/>
      <c r="I628" s="540"/>
      <c r="J628" s="536"/>
      <c r="K628" s="536"/>
    </row>
    <row r="629" ht="15.75" customHeight="1">
      <c r="A629" s="536"/>
      <c r="B629" s="567"/>
      <c r="C629" s="536"/>
      <c r="D629" s="536"/>
      <c r="E629" s="539"/>
      <c r="F629" s="1010"/>
      <c r="G629" s="539"/>
      <c r="H629" s="540"/>
      <c r="I629" s="540"/>
      <c r="J629" s="536"/>
      <c r="K629" s="536"/>
    </row>
    <row r="630" ht="15.75" customHeight="1">
      <c r="A630" s="536"/>
      <c r="B630" s="567"/>
      <c r="C630" s="536"/>
      <c r="D630" s="536"/>
      <c r="E630" s="539"/>
      <c r="F630" s="1010"/>
      <c r="G630" s="539"/>
      <c r="H630" s="540"/>
      <c r="I630" s="540"/>
      <c r="J630" s="536"/>
      <c r="K630" s="536"/>
    </row>
    <row r="631" ht="15.75" customHeight="1">
      <c r="A631" s="536"/>
      <c r="B631" s="567"/>
      <c r="C631" s="536"/>
      <c r="D631" s="536"/>
      <c r="E631" s="539"/>
      <c r="F631" s="1010"/>
      <c r="G631" s="539"/>
      <c r="H631" s="540"/>
      <c r="I631" s="540"/>
      <c r="J631" s="536"/>
      <c r="K631" s="536"/>
    </row>
    <row r="632" ht="15.75" customHeight="1">
      <c r="A632" s="536"/>
      <c r="B632" s="567"/>
      <c r="C632" s="536"/>
      <c r="D632" s="536"/>
      <c r="E632" s="539"/>
      <c r="F632" s="1010"/>
      <c r="G632" s="539"/>
      <c r="H632" s="540"/>
      <c r="I632" s="540"/>
      <c r="J632" s="536"/>
      <c r="K632" s="536"/>
    </row>
    <row r="633" ht="15.75" customHeight="1">
      <c r="A633" s="536"/>
      <c r="B633" s="567"/>
      <c r="C633" s="536"/>
      <c r="D633" s="536"/>
      <c r="E633" s="539"/>
      <c r="F633" s="1010"/>
      <c r="G633" s="539"/>
      <c r="H633" s="540"/>
      <c r="I633" s="540"/>
      <c r="J633" s="536"/>
      <c r="K633" s="536"/>
    </row>
    <row r="634" ht="15.75" customHeight="1">
      <c r="A634" s="536"/>
      <c r="B634" s="567"/>
      <c r="C634" s="536"/>
      <c r="D634" s="536"/>
      <c r="E634" s="539"/>
      <c r="F634" s="1010"/>
      <c r="G634" s="539"/>
      <c r="H634" s="540"/>
      <c r="I634" s="540"/>
      <c r="J634" s="536"/>
      <c r="K634" s="536"/>
    </row>
    <row r="635" ht="15.75" customHeight="1">
      <c r="A635" s="536"/>
      <c r="B635" s="567"/>
      <c r="C635" s="536"/>
      <c r="D635" s="536"/>
      <c r="E635" s="539"/>
      <c r="F635" s="1010"/>
      <c r="G635" s="539"/>
      <c r="H635" s="540"/>
      <c r="I635" s="540"/>
      <c r="J635" s="536"/>
      <c r="K635" s="536"/>
    </row>
    <row r="636" ht="15.75" customHeight="1">
      <c r="A636" s="536"/>
      <c r="B636" s="567"/>
      <c r="C636" s="536"/>
      <c r="D636" s="536"/>
      <c r="E636" s="539"/>
      <c r="F636" s="1010"/>
      <c r="G636" s="539"/>
      <c r="H636" s="540"/>
      <c r="I636" s="540"/>
      <c r="J636" s="536"/>
      <c r="K636" s="536"/>
    </row>
    <row r="637" ht="15.75" customHeight="1">
      <c r="A637" s="536"/>
      <c r="B637" s="567"/>
      <c r="C637" s="536"/>
      <c r="D637" s="536"/>
      <c r="E637" s="539"/>
      <c r="F637" s="1010"/>
      <c r="G637" s="539"/>
      <c r="H637" s="540"/>
      <c r="I637" s="540"/>
      <c r="J637" s="536"/>
      <c r="K637" s="536"/>
    </row>
    <row r="638" ht="15.75" customHeight="1">
      <c r="A638" s="536"/>
      <c r="B638" s="567"/>
      <c r="C638" s="536"/>
      <c r="D638" s="536"/>
      <c r="E638" s="539"/>
      <c r="F638" s="1010"/>
      <c r="G638" s="539"/>
      <c r="H638" s="540"/>
      <c r="I638" s="540"/>
      <c r="J638" s="536"/>
      <c r="K638" s="536"/>
    </row>
    <row r="639" ht="15.75" customHeight="1">
      <c r="A639" s="536"/>
      <c r="B639" s="567"/>
      <c r="C639" s="536"/>
      <c r="D639" s="536"/>
      <c r="E639" s="539"/>
      <c r="F639" s="1010"/>
      <c r="G639" s="539"/>
      <c r="H639" s="540"/>
      <c r="I639" s="540"/>
      <c r="J639" s="536"/>
      <c r="K639" s="536"/>
    </row>
    <row r="640" ht="15.75" customHeight="1">
      <c r="A640" s="536"/>
      <c r="B640" s="567"/>
      <c r="C640" s="536"/>
      <c r="D640" s="536"/>
      <c r="E640" s="539"/>
      <c r="F640" s="1010"/>
      <c r="G640" s="539"/>
      <c r="H640" s="540"/>
      <c r="I640" s="540"/>
      <c r="J640" s="536"/>
      <c r="K640" s="536"/>
    </row>
    <row r="641" ht="15.75" customHeight="1">
      <c r="A641" s="536"/>
      <c r="B641" s="567"/>
      <c r="C641" s="536"/>
      <c r="D641" s="536"/>
      <c r="E641" s="539"/>
      <c r="F641" s="1010"/>
      <c r="G641" s="539"/>
      <c r="H641" s="540"/>
      <c r="I641" s="540"/>
      <c r="J641" s="536"/>
      <c r="K641" s="536"/>
    </row>
    <row r="642" ht="15.75" customHeight="1">
      <c r="A642" s="536"/>
      <c r="B642" s="567"/>
      <c r="C642" s="536"/>
      <c r="D642" s="536"/>
      <c r="E642" s="539"/>
      <c r="F642" s="1010"/>
      <c r="G642" s="539"/>
      <c r="H642" s="540"/>
      <c r="I642" s="540"/>
      <c r="J642" s="536"/>
      <c r="K642" s="536"/>
    </row>
    <row r="643" ht="15.75" customHeight="1">
      <c r="A643" s="536"/>
      <c r="B643" s="567"/>
      <c r="C643" s="536"/>
      <c r="D643" s="536"/>
      <c r="E643" s="539"/>
      <c r="F643" s="1010"/>
      <c r="G643" s="539"/>
      <c r="H643" s="540"/>
      <c r="I643" s="540"/>
      <c r="J643" s="536"/>
      <c r="K643" s="536"/>
    </row>
    <row r="644" ht="15.75" customHeight="1">
      <c r="A644" s="536"/>
      <c r="B644" s="567"/>
      <c r="C644" s="536"/>
      <c r="D644" s="536"/>
      <c r="E644" s="539"/>
      <c r="F644" s="1010"/>
      <c r="G644" s="539"/>
      <c r="H644" s="540"/>
      <c r="I644" s="540"/>
      <c r="J644" s="536"/>
      <c r="K644" s="536"/>
    </row>
    <row r="645" ht="15.75" customHeight="1">
      <c r="A645" s="536"/>
      <c r="B645" s="567"/>
      <c r="C645" s="536"/>
      <c r="D645" s="536"/>
      <c r="E645" s="539"/>
      <c r="F645" s="1010"/>
      <c r="G645" s="539"/>
      <c r="H645" s="540"/>
      <c r="I645" s="540"/>
      <c r="J645" s="536"/>
      <c r="K645" s="536"/>
    </row>
    <row r="646" ht="15.75" customHeight="1">
      <c r="A646" s="536"/>
      <c r="B646" s="567"/>
      <c r="C646" s="536"/>
      <c r="D646" s="536"/>
      <c r="E646" s="539"/>
      <c r="F646" s="1010"/>
      <c r="G646" s="539"/>
      <c r="H646" s="540"/>
      <c r="I646" s="540"/>
      <c r="J646" s="536"/>
      <c r="K646" s="536"/>
    </row>
    <row r="647" ht="15.75" customHeight="1">
      <c r="A647" s="536"/>
      <c r="B647" s="567"/>
      <c r="C647" s="536"/>
      <c r="D647" s="536"/>
      <c r="E647" s="539"/>
      <c r="F647" s="1010"/>
      <c r="G647" s="539"/>
      <c r="H647" s="540"/>
      <c r="I647" s="540"/>
      <c r="J647" s="536"/>
      <c r="K647" s="536"/>
    </row>
    <row r="648" ht="15.75" customHeight="1">
      <c r="A648" s="536"/>
      <c r="B648" s="567"/>
      <c r="C648" s="536"/>
      <c r="D648" s="536"/>
      <c r="E648" s="539"/>
      <c r="F648" s="1010"/>
      <c r="G648" s="539"/>
      <c r="H648" s="540"/>
      <c r="I648" s="540"/>
      <c r="J648" s="536"/>
      <c r="K648" s="536"/>
    </row>
    <row r="649" ht="15.75" customHeight="1">
      <c r="A649" s="536"/>
      <c r="B649" s="567"/>
      <c r="C649" s="536"/>
      <c r="D649" s="536"/>
      <c r="E649" s="539"/>
      <c r="F649" s="1010"/>
      <c r="G649" s="539"/>
      <c r="H649" s="540"/>
      <c r="I649" s="540"/>
      <c r="J649" s="536"/>
      <c r="K649" s="536"/>
    </row>
    <row r="650" ht="15.75" customHeight="1">
      <c r="A650" s="536"/>
      <c r="B650" s="567"/>
      <c r="C650" s="536"/>
      <c r="D650" s="536"/>
      <c r="E650" s="539"/>
      <c r="F650" s="1010"/>
      <c r="G650" s="539"/>
      <c r="H650" s="540"/>
      <c r="I650" s="540"/>
      <c r="J650" s="536"/>
      <c r="K650" s="536"/>
    </row>
    <row r="651" ht="15.75" customHeight="1">
      <c r="A651" s="536"/>
      <c r="B651" s="567"/>
      <c r="C651" s="536"/>
      <c r="D651" s="536"/>
      <c r="E651" s="539"/>
      <c r="F651" s="1010"/>
      <c r="G651" s="539"/>
      <c r="H651" s="540"/>
      <c r="I651" s="540"/>
      <c r="J651" s="536"/>
      <c r="K651" s="536"/>
    </row>
    <row r="652" ht="15.75" customHeight="1">
      <c r="A652" s="536"/>
      <c r="B652" s="567"/>
      <c r="C652" s="536"/>
      <c r="D652" s="536"/>
      <c r="E652" s="539"/>
      <c r="F652" s="1010"/>
      <c r="G652" s="539"/>
      <c r="H652" s="540"/>
      <c r="I652" s="540"/>
      <c r="J652" s="536"/>
      <c r="K652" s="536"/>
    </row>
    <row r="653" ht="15.75" customHeight="1">
      <c r="A653" s="536"/>
      <c r="B653" s="567"/>
      <c r="C653" s="536"/>
      <c r="D653" s="536"/>
      <c r="E653" s="539"/>
      <c r="F653" s="1010"/>
      <c r="G653" s="539"/>
      <c r="H653" s="540"/>
      <c r="I653" s="540"/>
      <c r="J653" s="536"/>
      <c r="K653" s="536"/>
    </row>
    <row r="654" ht="15.75" customHeight="1">
      <c r="A654" s="536"/>
      <c r="B654" s="567"/>
      <c r="C654" s="536"/>
      <c r="D654" s="536"/>
      <c r="E654" s="539"/>
      <c r="F654" s="1010"/>
      <c r="G654" s="539"/>
      <c r="H654" s="540"/>
      <c r="I654" s="540"/>
      <c r="J654" s="536"/>
      <c r="K654" s="536"/>
    </row>
    <row r="655" ht="15.75" customHeight="1">
      <c r="A655" s="536"/>
      <c r="B655" s="567"/>
      <c r="C655" s="536"/>
      <c r="D655" s="536"/>
      <c r="E655" s="539"/>
      <c r="F655" s="1010"/>
      <c r="G655" s="539"/>
      <c r="H655" s="540"/>
      <c r="I655" s="540"/>
      <c r="J655" s="536"/>
      <c r="K655" s="536"/>
    </row>
    <row r="656" ht="15.75" customHeight="1">
      <c r="A656" s="536"/>
      <c r="B656" s="567"/>
      <c r="C656" s="536"/>
      <c r="D656" s="536"/>
      <c r="E656" s="539"/>
      <c r="F656" s="1010"/>
      <c r="G656" s="539"/>
      <c r="H656" s="540"/>
      <c r="I656" s="540"/>
      <c r="J656" s="536"/>
      <c r="K656" s="536"/>
    </row>
    <row r="657" ht="15.75" customHeight="1">
      <c r="A657" s="536"/>
      <c r="B657" s="567"/>
      <c r="C657" s="536"/>
      <c r="D657" s="536"/>
      <c r="E657" s="539"/>
      <c r="F657" s="1010"/>
      <c r="G657" s="539"/>
      <c r="H657" s="540"/>
      <c r="I657" s="540"/>
      <c r="J657" s="536"/>
      <c r="K657" s="536"/>
    </row>
    <row r="658" ht="15.75" customHeight="1">
      <c r="A658" s="536"/>
      <c r="B658" s="567"/>
      <c r="C658" s="536"/>
      <c r="D658" s="536"/>
      <c r="E658" s="539"/>
      <c r="F658" s="1010"/>
      <c r="G658" s="539"/>
      <c r="H658" s="540"/>
      <c r="I658" s="540"/>
      <c r="J658" s="536"/>
      <c r="K658" s="536"/>
    </row>
    <row r="659" ht="15.75" customHeight="1">
      <c r="A659" s="536"/>
      <c r="B659" s="567"/>
      <c r="C659" s="536"/>
      <c r="D659" s="536"/>
      <c r="E659" s="539"/>
      <c r="F659" s="1010"/>
      <c r="G659" s="539"/>
      <c r="H659" s="540"/>
      <c r="I659" s="540"/>
      <c r="J659" s="536"/>
      <c r="K659" s="536"/>
    </row>
    <row r="660" ht="15.75" customHeight="1">
      <c r="A660" s="536"/>
      <c r="B660" s="567"/>
      <c r="C660" s="536"/>
      <c r="D660" s="536"/>
      <c r="E660" s="539"/>
      <c r="F660" s="1010"/>
      <c r="G660" s="539"/>
      <c r="H660" s="540"/>
      <c r="I660" s="540"/>
      <c r="J660" s="536"/>
      <c r="K660" s="536"/>
    </row>
    <row r="661" ht="15.75" customHeight="1">
      <c r="A661" s="536"/>
      <c r="B661" s="567"/>
      <c r="C661" s="536"/>
      <c r="D661" s="536"/>
      <c r="E661" s="539"/>
      <c r="F661" s="1010"/>
      <c r="G661" s="539"/>
      <c r="H661" s="540"/>
      <c r="I661" s="540"/>
      <c r="J661" s="536"/>
      <c r="K661" s="536"/>
    </row>
    <row r="662" ht="15.75" customHeight="1">
      <c r="A662" s="536"/>
      <c r="B662" s="567"/>
      <c r="C662" s="536"/>
      <c r="D662" s="536"/>
      <c r="E662" s="539"/>
      <c r="F662" s="1010"/>
      <c r="G662" s="539"/>
      <c r="H662" s="540"/>
      <c r="I662" s="540"/>
      <c r="J662" s="536"/>
      <c r="K662" s="536"/>
    </row>
    <row r="663" ht="15.75" customHeight="1">
      <c r="A663" s="536"/>
      <c r="B663" s="567"/>
      <c r="C663" s="536"/>
      <c r="D663" s="536"/>
      <c r="E663" s="539"/>
      <c r="F663" s="1010"/>
      <c r="G663" s="539"/>
      <c r="H663" s="540"/>
      <c r="I663" s="540"/>
      <c r="J663" s="536"/>
      <c r="K663" s="536"/>
    </row>
    <row r="664" ht="15.75" customHeight="1">
      <c r="A664" s="536"/>
      <c r="B664" s="567"/>
      <c r="C664" s="536"/>
      <c r="D664" s="536"/>
      <c r="E664" s="539"/>
      <c r="F664" s="1010"/>
      <c r="G664" s="539"/>
      <c r="H664" s="540"/>
      <c r="I664" s="540"/>
      <c r="J664" s="536"/>
      <c r="K664" s="536"/>
    </row>
    <row r="665" ht="15.75" customHeight="1">
      <c r="A665" s="536"/>
      <c r="B665" s="567"/>
      <c r="C665" s="536"/>
      <c r="D665" s="536"/>
      <c r="E665" s="539"/>
      <c r="F665" s="1010"/>
      <c r="G665" s="539"/>
      <c r="H665" s="540"/>
      <c r="I665" s="540"/>
      <c r="J665" s="536"/>
      <c r="K665" s="536"/>
    </row>
    <row r="666" ht="15.75" customHeight="1">
      <c r="A666" s="536"/>
      <c r="B666" s="567"/>
      <c r="C666" s="536"/>
      <c r="D666" s="536"/>
      <c r="E666" s="539"/>
      <c r="F666" s="1010"/>
      <c r="G666" s="539"/>
      <c r="H666" s="540"/>
      <c r="I666" s="540"/>
      <c r="J666" s="536"/>
      <c r="K666" s="536"/>
    </row>
    <row r="667" ht="15.75" customHeight="1">
      <c r="A667" s="536"/>
      <c r="B667" s="567"/>
      <c r="C667" s="536"/>
      <c r="D667" s="536"/>
      <c r="E667" s="539"/>
      <c r="F667" s="1010"/>
      <c r="G667" s="539"/>
      <c r="H667" s="540"/>
      <c r="I667" s="540"/>
      <c r="J667" s="536"/>
      <c r="K667" s="536"/>
    </row>
    <row r="668" ht="15.75" customHeight="1">
      <c r="A668" s="536"/>
      <c r="B668" s="567"/>
      <c r="C668" s="536"/>
      <c r="D668" s="536"/>
      <c r="E668" s="539"/>
      <c r="F668" s="1010"/>
      <c r="G668" s="539"/>
      <c r="H668" s="540"/>
      <c r="I668" s="540"/>
      <c r="J668" s="536"/>
      <c r="K668" s="536"/>
    </row>
    <row r="669" ht="15.75" customHeight="1">
      <c r="A669" s="536"/>
      <c r="B669" s="567"/>
      <c r="C669" s="536"/>
      <c r="D669" s="536"/>
      <c r="E669" s="539"/>
      <c r="F669" s="1010"/>
      <c r="G669" s="539"/>
      <c r="H669" s="540"/>
      <c r="I669" s="540"/>
      <c r="J669" s="536"/>
      <c r="K669" s="536"/>
    </row>
    <row r="670" ht="15.75" customHeight="1">
      <c r="A670" s="536"/>
      <c r="B670" s="567"/>
      <c r="C670" s="536"/>
      <c r="D670" s="536"/>
      <c r="E670" s="539"/>
      <c r="F670" s="1010"/>
      <c r="G670" s="539"/>
      <c r="H670" s="540"/>
      <c r="I670" s="540"/>
      <c r="J670" s="536"/>
      <c r="K670" s="536"/>
    </row>
    <row r="671" ht="15.75" customHeight="1">
      <c r="A671" s="536"/>
      <c r="B671" s="567"/>
      <c r="C671" s="536"/>
      <c r="D671" s="536"/>
      <c r="E671" s="539"/>
      <c r="F671" s="1010"/>
      <c r="G671" s="539"/>
      <c r="H671" s="540"/>
      <c r="I671" s="540"/>
      <c r="J671" s="536"/>
      <c r="K671" s="536"/>
    </row>
    <row r="672" ht="15.75" customHeight="1">
      <c r="A672" s="536"/>
      <c r="B672" s="567"/>
      <c r="C672" s="536"/>
      <c r="D672" s="536"/>
      <c r="E672" s="539"/>
      <c r="F672" s="1010"/>
      <c r="G672" s="539"/>
      <c r="H672" s="540"/>
      <c r="I672" s="540"/>
      <c r="J672" s="536"/>
      <c r="K672" s="536"/>
    </row>
    <row r="673" ht="15.75" customHeight="1">
      <c r="A673" s="536"/>
      <c r="B673" s="567"/>
      <c r="C673" s="536"/>
      <c r="D673" s="536"/>
      <c r="E673" s="539"/>
      <c r="F673" s="1010"/>
      <c r="G673" s="539"/>
      <c r="H673" s="540"/>
      <c r="I673" s="540"/>
      <c r="J673" s="536"/>
      <c r="K673" s="536"/>
    </row>
    <row r="674" ht="15.75" customHeight="1">
      <c r="A674" s="536"/>
      <c r="B674" s="567"/>
      <c r="C674" s="536"/>
      <c r="D674" s="536"/>
      <c r="E674" s="539"/>
      <c r="F674" s="1010"/>
      <c r="G674" s="539"/>
      <c r="H674" s="540"/>
      <c r="I674" s="540"/>
      <c r="J674" s="536"/>
      <c r="K674" s="536"/>
    </row>
    <row r="675" ht="15.75" customHeight="1">
      <c r="A675" s="536"/>
      <c r="B675" s="567"/>
      <c r="C675" s="536"/>
      <c r="D675" s="536"/>
      <c r="E675" s="539"/>
      <c r="F675" s="1010"/>
      <c r="G675" s="539"/>
      <c r="H675" s="540"/>
      <c r="I675" s="540"/>
      <c r="J675" s="536"/>
      <c r="K675" s="536"/>
    </row>
    <row r="676" ht="15.75" customHeight="1">
      <c r="A676" s="536"/>
      <c r="B676" s="567"/>
      <c r="C676" s="536"/>
      <c r="D676" s="536"/>
      <c r="E676" s="539"/>
      <c r="F676" s="1010"/>
      <c r="G676" s="539"/>
      <c r="H676" s="540"/>
      <c r="I676" s="540"/>
      <c r="J676" s="536"/>
      <c r="K676" s="536"/>
    </row>
    <row r="677" ht="15.75" customHeight="1">
      <c r="A677" s="536"/>
      <c r="B677" s="567"/>
      <c r="C677" s="536"/>
      <c r="D677" s="536"/>
      <c r="E677" s="539"/>
      <c r="F677" s="1010"/>
      <c r="G677" s="539"/>
      <c r="H677" s="540"/>
      <c r="I677" s="540"/>
      <c r="J677" s="536"/>
      <c r="K677" s="536"/>
    </row>
    <row r="678" ht="15.75" customHeight="1">
      <c r="A678" s="536"/>
      <c r="B678" s="567"/>
      <c r="C678" s="536"/>
      <c r="D678" s="536"/>
      <c r="E678" s="539"/>
      <c r="F678" s="1010"/>
      <c r="G678" s="539"/>
      <c r="H678" s="540"/>
      <c r="I678" s="540"/>
      <c r="J678" s="536"/>
      <c r="K678" s="536"/>
    </row>
    <row r="679" ht="15.75" customHeight="1">
      <c r="A679" s="536"/>
      <c r="B679" s="567"/>
      <c r="C679" s="536"/>
      <c r="D679" s="536"/>
      <c r="E679" s="539"/>
      <c r="F679" s="1010"/>
      <c r="G679" s="539"/>
      <c r="H679" s="540"/>
      <c r="I679" s="540"/>
      <c r="J679" s="536"/>
      <c r="K679" s="536"/>
    </row>
    <row r="680" ht="15.75" customHeight="1">
      <c r="A680" s="536"/>
      <c r="B680" s="567"/>
      <c r="C680" s="536"/>
      <c r="D680" s="536"/>
      <c r="E680" s="539"/>
      <c r="F680" s="1010"/>
      <c r="G680" s="539"/>
      <c r="H680" s="540"/>
      <c r="I680" s="540"/>
      <c r="J680" s="536"/>
      <c r="K680" s="536"/>
    </row>
    <row r="681" ht="15.75" customHeight="1">
      <c r="A681" s="536"/>
      <c r="B681" s="567"/>
      <c r="C681" s="536"/>
      <c r="D681" s="536"/>
      <c r="E681" s="539"/>
      <c r="F681" s="1010"/>
      <c r="G681" s="539"/>
      <c r="H681" s="540"/>
      <c r="I681" s="540"/>
      <c r="J681" s="536"/>
      <c r="K681" s="536"/>
    </row>
    <row r="682" ht="15.75" customHeight="1">
      <c r="A682" s="536"/>
      <c r="B682" s="567"/>
      <c r="C682" s="536"/>
      <c r="D682" s="536"/>
      <c r="E682" s="539"/>
      <c r="F682" s="1010"/>
      <c r="G682" s="539"/>
      <c r="H682" s="540"/>
      <c r="I682" s="540"/>
      <c r="J682" s="536"/>
      <c r="K682" s="536"/>
    </row>
    <row r="683" ht="15.75" customHeight="1">
      <c r="A683" s="536"/>
      <c r="B683" s="567"/>
      <c r="C683" s="536"/>
      <c r="D683" s="536"/>
      <c r="E683" s="539"/>
      <c r="F683" s="1010"/>
      <c r="G683" s="539"/>
      <c r="H683" s="540"/>
      <c r="I683" s="540"/>
      <c r="J683" s="536"/>
      <c r="K683" s="536"/>
    </row>
    <row r="684" ht="15.75" customHeight="1">
      <c r="A684" s="536"/>
      <c r="B684" s="567"/>
      <c r="C684" s="536"/>
      <c r="D684" s="536"/>
      <c r="E684" s="539"/>
      <c r="F684" s="1010"/>
      <c r="G684" s="539"/>
      <c r="H684" s="540"/>
      <c r="I684" s="540"/>
      <c r="J684" s="536"/>
      <c r="K684" s="536"/>
    </row>
    <row r="685" ht="15.75" customHeight="1">
      <c r="A685" s="536"/>
      <c r="B685" s="567"/>
      <c r="C685" s="536"/>
      <c r="D685" s="536"/>
      <c r="E685" s="539"/>
      <c r="F685" s="1010"/>
      <c r="G685" s="539"/>
      <c r="H685" s="540"/>
      <c r="I685" s="540"/>
      <c r="J685" s="536"/>
      <c r="K685" s="536"/>
    </row>
    <row r="686" ht="15.75" customHeight="1">
      <c r="A686" s="536"/>
      <c r="B686" s="567"/>
      <c r="C686" s="536"/>
      <c r="D686" s="536"/>
      <c r="E686" s="539"/>
      <c r="F686" s="1010"/>
      <c r="G686" s="539"/>
      <c r="H686" s="540"/>
      <c r="I686" s="540"/>
      <c r="J686" s="536"/>
      <c r="K686" s="536"/>
    </row>
    <row r="687" ht="15.75" customHeight="1">
      <c r="A687" s="536"/>
      <c r="B687" s="567"/>
      <c r="C687" s="536"/>
      <c r="D687" s="536"/>
      <c r="E687" s="539"/>
      <c r="F687" s="1010"/>
      <c r="G687" s="539"/>
      <c r="H687" s="540"/>
      <c r="I687" s="540"/>
      <c r="J687" s="536"/>
      <c r="K687" s="536"/>
    </row>
    <row r="688" ht="15.75" customHeight="1">
      <c r="A688" s="536"/>
      <c r="B688" s="567"/>
      <c r="C688" s="536"/>
      <c r="D688" s="536"/>
      <c r="E688" s="539"/>
      <c r="F688" s="1010"/>
      <c r="G688" s="539"/>
      <c r="H688" s="540"/>
      <c r="I688" s="540"/>
      <c r="J688" s="536"/>
      <c r="K688" s="536"/>
    </row>
    <row r="689" ht="15.75" customHeight="1">
      <c r="A689" s="536"/>
      <c r="B689" s="567"/>
      <c r="C689" s="536"/>
      <c r="D689" s="536"/>
      <c r="E689" s="539"/>
      <c r="F689" s="1010"/>
      <c r="G689" s="539"/>
      <c r="H689" s="540"/>
      <c r="I689" s="540"/>
      <c r="J689" s="536"/>
      <c r="K689" s="536"/>
    </row>
    <row r="690" ht="15.75" customHeight="1">
      <c r="A690" s="536"/>
      <c r="B690" s="567"/>
      <c r="C690" s="536"/>
      <c r="D690" s="536"/>
      <c r="E690" s="539"/>
      <c r="F690" s="1010"/>
      <c r="G690" s="539"/>
      <c r="H690" s="540"/>
      <c r="I690" s="540"/>
      <c r="J690" s="536"/>
      <c r="K690" s="536"/>
    </row>
    <row r="691" ht="15.75" customHeight="1">
      <c r="A691" s="536"/>
      <c r="B691" s="567"/>
      <c r="C691" s="536"/>
      <c r="D691" s="536"/>
      <c r="E691" s="539"/>
      <c r="F691" s="1010"/>
      <c r="G691" s="539"/>
      <c r="H691" s="540"/>
      <c r="I691" s="540"/>
      <c r="J691" s="536"/>
      <c r="K691" s="536"/>
    </row>
    <row r="692" ht="15.75" customHeight="1">
      <c r="A692" s="536"/>
      <c r="B692" s="567"/>
      <c r="C692" s="536"/>
      <c r="D692" s="536"/>
      <c r="E692" s="539"/>
      <c r="F692" s="1010"/>
      <c r="G692" s="539"/>
      <c r="H692" s="540"/>
      <c r="I692" s="540"/>
      <c r="J692" s="536"/>
      <c r="K692" s="536"/>
    </row>
    <row r="693" ht="15.75" customHeight="1">
      <c r="A693" s="536"/>
      <c r="B693" s="567"/>
      <c r="C693" s="536"/>
      <c r="D693" s="536"/>
      <c r="E693" s="539"/>
      <c r="F693" s="1010"/>
      <c r="G693" s="539"/>
      <c r="H693" s="540"/>
      <c r="I693" s="540"/>
      <c r="J693" s="536"/>
      <c r="K693" s="536"/>
    </row>
    <row r="694" ht="15.75" customHeight="1">
      <c r="A694" s="536"/>
      <c r="B694" s="567"/>
      <c r="C694" s="536"/>
      <c r="D694" s="536"/>
      <c r="E694" s="539"/>
      <c r="F694" s="1010"/>
      <c r="G694" s="539"/>
      <c r="H694" s="540"/>
      <c r="I694" s="540"/>
      <c r="J694" s="536"/>
      <c r="K694" s="536"/>
    </row>
    <row r="695" ht="15.75" customHeight="1">
      <c r="A695" s="536"/>
      <c r="B695" s="567"/>
      <c r="C695" s="536"/>
      <c r="D695" s="536"/>
      <c r="E695" s="539"/>
      <c r="F695" s="1010"/>
      <c r="G695" s="539"/>
      <c r="H695" s="540"/>
      <c r="I695" s="540"/>
      <c r="J695" s="536"/>
      <c r="K695" s="536"/>
    </row>
    <row r="696" ht="15.75" customHeight="1">
      <c r="A696" s="536"/>
      <c r="B696" s="567"/>
      <c r="C696" s="536"/>
      <c r="D696" s="536"/>
      <c r="E696" s="539"/>
      <c r="F696" s="1010"/>
      <c r="G696" s="539"/>
      <c r="H696" s="540"/>
      <c r="I696" s="540"/>
      <c r="J696" s="536"/>
      <c r="K696" s="536"/>
    </row>
    <row r="697" ht="15.75" customHeight="1">
      <c r="A697" s="536"/>
      <c r="B697" s="567"/>
      <c r="C697" s="536"/>
      <c r="D697" s="536"/>
      <c r="E697" s="539"/>
      <c r="F697" s="1010"/>
      <c r="G697" s="539"/>
      <c r="H697" s="540"/>
      <c r="I697" s="540"/>
      <c r="J697" s="536"/>
      <c r="K697" s="536"/>
    </row>
    <row r="698" ht="15.75" customHeight="1">
      <c r="A698" s="536"/>
      <c r="B698" s="567"/>
      <c r="C698" s="536"/>
      <c r="D698" s="536"/>
      <c r="E698" s="539"/>
      <c r="F698" s="1010"/>
      <c r="G698" s="539"/>
      <c r="H698" s="540"/>
      <c r="I698" s="540"/>
      <c r="J698" s="536"/>
      <c r="K698" s="536"/>
    </row>
    <row r="699" ht="15.75" customHeight="1">
      <c r="A699" s="536"/>
      <c r="B699" s="567"/>
      <c r="C699" s="536"/>
      <c r="D699" s="536"/>
      <c r="E699" s="539"/>
      <c r="F699" s="1010"/>
      <c r="G699" s="539"/>
      <c r="H699" s="540"/>
      <c r="I699" s="540"/>
      <c r="J699" s="536"/>
      <c r="K699" s="536"/>
    </row>
    <row r="700" ht="15.75" customHeight="1">
      <c r="A700" s="536"/>
      <c r="B700" s="567"/>
      <c r="C700" s="536"/>
      <c r="D700" s="536"/>
      <c r="E700" s="539"/>
      <c r="F700" s="1010"/>
      <c r="G700" s="539"/>
      <c r="H700" s="540"/>
      <c r="I700" s="540"/>
      <c r="J700" s="536"/>
      <c r="K700" s="536"/>
    </row>
    <row r="701" ht="15.75" customHeight="1">
      <c r="A701" s="536"/>
      <c r="B701" s="567"/>
      <c r="C701" s="536"/>
      <c r="D701" s="536"/>
      <c r="E701" s="539"/>
      <c r="F701" s="1010"/>
      <c r="G701" s="539"/>
      <c r="H701" s="540"/>
      <c r="I701" s="540"/>
      <c r="J701" s="536"/>
      <c r="K701" s="536"/>
    </row>
    <row r="702" ht="15.75" customHeight="1">
      <c r="A702" s="536"/>
      <c r="B702" s="567"/>
      <c r="C702" s="536"/>
      <c r="D702" s="536"/>
      <c r="E702" s="539"/>
      <c r="F702" s="1010"/>
      <c r="G702" s="539"/>
      <c r="H702" s="540"/>
      <c r="I702" s="540"/>
      <c r="J702" s="536"/>
      <c r="K702" s="536"/>
    </row>
    <row r="703" ht="15.75" customHeight="1">
      <c r="A703" s="536"/>
      <c r="B703" s="567"/>
      <c r="C703" s="536"/>
      <c r="D703" s="536"/>
      <c r="E703" s="539"/>
      <c r="F703" s="1010"/>
      <c r="G703" s="539"/>
      <c r="H703" s="540"/>
      <c r="I703" s="540"/>
      <c r="J703" s="536"/>
      <c r="K703" s="536"/>
    </row>
    <row r="704" ht="15.75" customHeight="1">
      <c r="A704" s="536"/>
      <c r="B704" s="567"/>
      <c r="C704" s="536"/>
      <c r="D704" s="536"/>
      <c r="E704" s="539"/>
      <c r="F704" s="1010"/>
      <c r="G704" s="539"/>
      <c r="H704" s="540"/>
      <c r="I704" s="540"/>
      <c r="J704" s="536"/>
      <c r="K704" s="536"/>
    </row>
    <row r="705" ht="15.75" customHeight="1">
      <c r="A705" s="536"/>
      <c r="B705" s="567"/>
      <c r="C705" s="536"/>
      <c r="D705" s="536"/>
      <c r="E705" s="539"/>
      <c r="F705" s="1010"/>
      <c r="G705" s="539"/>
      <c r="H705" s="540"/>
      <c r="I705" s="540"/>
      <c r="J705" s="536"/>
      <c r="K705" s="536"/>
    </row>
    <row r="706" ht="15.75" customHeight="1">
      <c r="A706" s="536"/>
      <c r="B706" s="567"/>
      <c r="C706" s="536"/>
      <c r="D706" s="536"/>
      <c r="E706" s="539"/>
      <c r="F706" s="1010"/>
      <c r="G706" s="539"/>
      <c r="H706" s="540"/>
      <c r="I706" s="540"/>
      <c r="J706" s="536"/>
      <c r="K706" s="536"/>
    </row>
    <row r="707" ht="15.75" customHeight="1">
      <c r="A707" s="536"/>
      <c r="B707" s="567"/>
      <c r="C707" s="536"/>
      <c r="D707" s="536"/>
      <c r="E707" s="539"/>
      <c r="F707" s="1010"/>
      <c r="G707" s="539"/>
      <c r="H707" s="540"/>
      <c r="I707" s="540"/>
      <c r="J707" s="536"/>
      <c r="K707" s="536"/>
    </row>
    <row r="708" ht="15.75" customHeight="1">
      <c r="A708" s="536"/>
      <c r="B708" s="567"/>
      <c r="C708" s="536"/>
      <c r="D708" s="536"/>
      <c r="E708" s="539"/>
      <c r="F708" s="1010"/>
      <c r="G708" s="539"/>
      <c r="H708" s="540"/>
      <c r="I708" s="540"/>
      <c r="J708" s="536"/>
      <c r="K708" s="536"/>
    </row>
    <row r="709" ht="15.75" customHeight="1">
      <c r="A709" s="536"/>
      <c r="B709" s="567"/>
      <c r="C709" s="536"/>
      <c r="D709" s="536"/>
      <c r="E709" s="539"/>
      <c r="F709" s="1010"/>
      <c r="G709" s="539"/>
      <c r="H709" s="540"/>
      <c r="I709" s="540"/>
      <c r="J709" s="536"/>
      <c r="K709" s="536"/>
    </row>
    <row r="710" ht="15.75" customHeight="1">
      <c r="A710" s="536"/>
      <c r="B710" s="567"/>
      <c r="C710" s="536"/>
      <c r="D710" s="536"/>
      <c r="E710" s="539"/>
      <c r="F710" s="1010"/>
      <c r="G710" s="539"/>
      <c r="H710" s="540"/>
      <c r="I710" s="540"/>
      <c r="J710" s="536"/>
      <c r="K710" s="536"/>
    </row>
    <row r="711" ht="15.75" customHeight="1">
      <c r="A711" s="536"/>
      <c r="B711" s="567"/>
      <c r="C711" s="536"/>
      <c r="D711" s="536"/>
      <c r="E711" s="539"/>
      <c r="F711" s="1010"/>
      <c r="G711" s="539"/>
      <c r="H711" s="540"/>
      <c r="I711" s="540"/>
      <c r="J711" s="536"/>
      <c r="K711" s="536"/>
    </row>
    <row r="712" ht="15.75" customHeight="1">
      <c r="A712" s="536"/>
      <c r="B712" s="567"/>
      <c r="C712" s="536"/>
      <c r="D712" s="536"/>
      <c r="E712" s="539"/>
      <c r="F712" s="1010"/>
      <c r="G712" s="539"/>
      <c r="H712" s="540"/>
      <c r="I712" s="540"/>
      <c r="J712" s="536"/>
      <c r="K712" s="536"/>
    </row>
    <row r="713" ht="15.75" customHeight="1">
      <c r="A713" s="536"/>
      <c r="B713" s="567"/>
      <c r="C713" s="536"/>
      <c r="D713" s="536"/>
      <c r="E713" s="539"/>
      <c r="F713" s="1010"/>
      <c r="G713" s="539"/>
      <c r="H713" s="540"/>
      <c r="I713" s="540"/>
      <c r="J713" s="536"/>
      <c r="K713" s="536"/>
    </row>
    <row r="714" ht="15.75" customHeight="1">
      <c r="A714" s="536"/>
      <c r="B714" s="567"/>
      <c r="C714" s="536"/>
      <c r="D714" s="536"/>
      <c r="E714" s="539"/>
      <c r="F714" s="1010"/>
      <c r="G714" s="539"/>
      <c r="H714" s="540"/>
      <c r="I714" s="540"/>
      <c r="J714" s="536"/>
      <c r="K714" s="536"/>
    </row>
    <row r="715" ht="15.75" customHeight="1">
      <c r="A715" s="536"/>
      <c r="B715" s="567"/>
      <c r="C715" s="536"/>
      <c r="D715" s="536"/>
      <c r="E715" s="539"/>
      <c r="F715" s="1010"/>
      <c r="G715" s="539"/>
      <c r="H715" s="540"/>
      <c r="I715" s="540"/>
      <c r="J715" s="536"/>
      <c r="K715" s="536"/>
    </row>
    <row r="716" ht="15.75" customHeight="1">
      <c r="A716" s="536"/>
      <c r="B716" s="567"/>
      <c r="C716" s="536"/>
      <c r="D716" s="536"/>
      <c r="E716" s="539"/>
      <c r="F716" s="1010"/>
      <c r="G716" s="539"/>
      <c r="H716" s="540"/>
      <c r="I716" s="540"/>
      <c r="J716" s="536"/>
      <c r="K716" s="536"/>
    </row>
    <row r="717" ht="15.75" customHeight="1">
      <c r="A717" s="536"/>
      <c r="B717" s="567"/>
      <c r="C717" s="536"/>
      <c r="D717" s="536"/>
      <c r="E717" s="539"/>
      <c r="F717" s="1010"/>
      <c r="G717" s="539"/>
      <c r="H717" s="540"/>
      <c r="I717" s="540"/>
      <c r="J717" s="536"/>
      <c r="K717" s="536"/>
    </row>
    <row r="718" ht="15.75" customHeight="1">
      <c r="A718" s="536"/>
      <c r="B718" s="567"/>
      <c r="C718" s="536"/>
      <c r="D718" s="536"/>
      <c r="E718" s="539"/>
      <c r="F718" s="1010"/>
      <c r="G718" s="539"/>
      <c r="H718" s="540"/>
      <c r="I718" s="540"/>
      <c r="J718" s="536"/>
      <c r="K718" s="536"/>
    </row>
    <row r="719" ht="15.75" customHeight="1">
      <c r="A719" s="536"/>
      <c r="B719" s="567"/>
      <c r="C719" s="536"/>
      <c r="D719" s="536"/>
      <c r="E719" s="539"/>
      <c r="F719" s="1010"/>
      <c r="G719" s="539"/>
      <c r="H719" s="540"/>
      <c r="I719" s="540"/>
      <c r="J719" s="536"/>
      <c r="K719" s="536"/>
    </row>
    <row r="720" ht="15.75" customHeight="1">
      <c r="A720" s="536"/>
      <c r="B720" s="567"/>
      <c r="C720" s="536"/>
      <c r="D720" s="536"/>
      <c r="E720" s="539"/>
      <c r="F720" s="1010"/>
      <c r="G720" s="539"/>
      <c r="H720" s="540"/>
      <c r="I720" s="540"/>
      <c r="J720" s="536"/>
      <c r="K720" s="536"/>
    </row>
    <row r="721" ht="15.75" customHeight="1">
      <c r="A721" s="536"/>
      <c r="B721" s="567"/>
      <c r="C721" s="536"/>
      <c r="D721" s="536"/>
      <c r="E721" s="539"/>
      <c r="F721" s="1010"/>
      <c r="G721" s="539"/>
      <c r="H721" s="540"/>
      <c r="I721" s="540"/>
      <c r="J721" s="536"/>
      <c r="K721" s="536"/>
    </row>
    <row r="722" ht="15.75" customHeight="1">
      <c r="A722" s="536"/>
      <c r="B722" s="567"/>
      <c r="C722" s="536"/>
      <c r="D722" s="536"/>
      <c r="E722" s="539"/>
      <c r="F722" s="1010"/>
      <c r="G722" s="539"/>
      <c r="H722" s="540"/>
      <c r="I722" s="540"/>
      <c r="J722" s="536"/>
      <c r="K722" s="536"/>
    </row>
    <row r="723" ht="15.75" customHeight="1">
      <c r="A723" s="536"/>
      <c r="B723" s="567"/>
      <c r="C723" s="536"/>
      <c r="D723" s="536"/>
      <c r="E723" s="539"/>
      <c r="F723" s="1010"/>
      <c r="G723" s="539"/>
      <c r="H723" s="540"/>
      <c r="I723" s="540"/>
      <c r="J723" s="536"/>
      <c r="K723" s="536"/>
    </row>
    <row r="724" ht="15.75" customHeight="1">
      <c r="A724" s="536"/>
      <c r="B724" s="567"/>
      <c r="C724" s="536"/>
      <c r="D724" s="536"/>
      <c r="E724" s="539"/>
      <c r="F724" s="1010"/>
      <c r="G724" s="539"/>
      <c r="H724" s="540"/>
      <c r="I724" s="540"/>
      <c r="J724" s="536"/>
      <c r="K724" s="536"/>
    </row>
    <row r="725" ht="15.75" customHeight="1">
      <c r="A725" s="536"/>
      <c r="B725" s="567"/>
      <c r="C725" s="536"/>
      <c r="D725" s="536"/>
      <c r="E725" s="539"/>
      <c r="F725" s="1010"/>
      <c r="G725" s="539"/>
      <c r="H725" s="540"/>
      <c r="I725" s="540"/>
      <c r="J725" s="536"/>
      <c r="K725" s="536"/>
    </row>
    <row r="726" ht="15.75" customHeight="1">
      <c r="A726" s="536"/>
      <c r="B726" s="567"/>
      <c r="C726" s="536"/>
      <c r="D726" s="536"/>
      <c r="E726" s="539"/>
      <c r="F726" s="1010"/>
      <c r="G726" s="539"/>
      <c r="H726" s="540"/>
      <c r="I726" s="540"/>
      <c r="J726" s="536"/>
      <c r="K726" s="536"/>
    </row>
    <row r="727" ht="15.75" customHeight="1">
      <c r="A727" s="536"/>
      <c r="B727" s="567"/>
      <c r="C727" s="536"/>
      <c r="D727" s="536"/>
      <c r="E727" s="539"/>
      <c r="F727" s="1010"/>
      <c r="G727" s="539"/>
      <c r="H727" s="540"/>
      <c r="I727" s="540"/>
      <c r="J727" s="536"/>
      <c r="K727" s="536"/>
    </row>
    <row r="728" ht="15.75" customHeight="1">
      <c r="A728" s="536"/>
      <c r="B728" s="567"/>
      <c r="C728" s="536"/>
      <c r="D728" s="536"/>
      <c r="E728" s="539"/>
      <c r="F728" s="1010"/>
      <c r="G728" s="539"/>
      <c r="H728" s="540"/>
      <c r="I728" s="540"/>
      <c r="J728" s="536"/>
      <c r="K728" s="536"/>
    </row>
    <row r="729" ht="15.75" customHeight="1">
      <c r="A729" s="536"/>
      <c r="B729" s="567"/>
      <c r="C729" s="536"/>
      <c r="D729" s="536"/>
      <c r="E729" s="539"/>
      <c r="F729" s="1010"/>
      <c r="G729" s="539"/>
      <c r="H729" s="540"/>
      <c r="I729" s="540"/>
      <c r="J729" s="536"/>
      <c r="K729" s="536"/>
    </row>
    <row r="730" ht="15.75" customHeight="1">
      <c r="A730" s="536"/>
      <c r="B730" s="567"/>
      <c r="C730" s="536"/>
      <c r="D730" s="536"/>
      <c r="E730" s="539"/>
      <c r="F730" s="1010"/>
      <c r="G730" s="539"/>
      <c r="H730" s="540"/>
      <c r="I730" s="540"/>
      <c r="J730" s="536"/>
      <c r="K730" s="536"/>
    </row>
    <row r="731" ht="15.75" customHeight="1">
      <c r="A731" s="536"/>
      <c r="B731" s="567"/>
      <c r="C731" s="536"/>
      <c r="D731" s="536"/>
      <c r="E731" s="539"/>
      <c r="F731" s="1010"/>
      <c r="G731" s="539"/>
      <c r="H731" s="540"/>
      <c r="I731" s="540"/>
      <c r="J731" s="536"/>
      <c r="K731" s="536"/>
    </row>
    <row r="732" ht="15.75" customHeight="1">
      <c r="A732" s="536"/>
      <c r="B732" s="567"/>
      <c r="C732" s="536"/>
      <c r="D732" s="536"/>
      <c r="E732" s="539"/>
      <c r="F732" s="1010"/>
      <c r="G732" s="539"/>
      <c r="H732" s="540"/>
      <c r="I732" s="540"/>
      <c r="J732" s="536"/>
      <c r="K732" s="536"/>
    </row>
    <row r="733" ht="15.75" customHeight="1">
      <c r="A733" s="536"/>
      <c r="B733" s="567"/>
      <c r="C733" s="536"/>
      <c r="D733" s="536"/>
      <c r="E733" s="539"/>
      <c r="F733" s="1010"/>
      <c r="G733" s="539"/>
      <c r="H733" s="540"/>
      <c r="I733" s="540"/>
      <c r="J733" s="536"/>
      <c r="K733" s="536"/>
    </row>
    <row r="734" ht="15.75" customHeight="1">
      <c r="A734" s="536"/>
      <c r="B734" s="567"/>
      <c r="C734" s="536"/>
      <c r="D734" s="536"/>
      <c r="E734" s="539"/>
      <c r="F734" s="1010"/>
      <c r="G734" s="539"/>
      <c r="H734" s="540"/>
      <c r="I734" s="540"/>
      <c r="J734" s="536"/>
      <c r="K734" s="536"/>
    </row>
    <row r="735" ht="15.75" customHeight="1">
      <c r="A735" s="536"/>
      <c r="B735" s="567"/>
      <c r="C735" s="536"/>
      <c r="D735" s="536"/>
      <c r="E735" s="539"/>
      <c r="F735" s="1010"/>
      <c r="G735" s="539"/>
      <c r="H735" s="540"/>
      <c r="I735" s="540"/>
      <c r="J735" s="536"/>
      <c r="K735" s="536"/>
    </row>
    <row r="736" ht="15.75" customHeight="1">
      <c r="A736" s="536"/>
      <c r="B736" s="567"/>
      <c r="C736" s="536"/>
      <c r="D736" s="536"/>
      <c r="E736" s="539"/>
      <c r="F736" s="1010"/>
      <c r="G736" s="539"/>
      <c r="H736" s="540"/>
      <c r="I736" s="540"/>
      <c r="J736" s="536"/>
      <c r="K736" s="536"/>
    </row>
    <row r="737" ht="15.75" customHeight="1">
      <c r="A737" s="536"/>
      <c r="B737" s="567"/>
      <c r="C737" s="536"/>
      <c r="D737" s="536"/>
      <c r="E737" s="539"/>
      <c r="F737" s="1010"/>
      <c r="G737" s="539"/>
      <c r="H737" s="540"/>
      <c r="I737" s="540"/>
      <c r="J737" s="536"/>
      <c r="K737" s="536"/>
    </row>
    <row r="738" ht="15.75" customHeight="1">
      <c r="A738" s="536"/>
      <c r="B738" s="567"/>
      <c r="C738" s="536"/>
      <c r="D738" s="536"/>
      <c r="E738" s="539"/>
      <c r="F738" s="1010"/>
      <c r="G738" s="539"/>
      <c r="H738" s="540"/>
      <c r="I738" s="540"/>
      <c r="J738" s="536"/>
      <c r="K738" s="536"/>
    </row>
    <row r="739" ht="15.75" customHeight="1">
      <c r="A739" s="536"/>
      <c r="B739" s="567"/>
      <c r="C739" s="536"/>
      <c r="D739" s="536"/>
      <c r="E739" s="539"/>
      <c r="F739" s="1010"/>
      <c r="G739" s="539"/>
      <c r="H739" s="540"/>
      <c r="I739" s="540"/>
      <c r="J739" s="536"/>
      <c r="K739" s="536"/>
    </row>
    <row r="740" ht="15.75" customHeight="1">
      <c r="A740" s="536"/>
      <c r="B740" s="567"/>
      <c r="C740" s="536"/>
      <c r="D740" s="536"/>
      <c r="E740" s="539"/>
      <c r="F740" s="1010"/>
      <c r="G740" s="539"/>
      <c r="H740" s="540"/>
      <c r="I740" s="540"/>
      <c r="J740" s="536"/>
      <c r="K740" s="536"/>
    </row>
    <row r="741" ht="15.75" customHeight="1">
      <c r="A741" s="536"/>
      <c r="B741" s="567"/>
      <c r="C741" s="536"/>
      <c r="D741" s="536"/>
      <c r="E741" s="539"/>
      <c r="F741" s="1010"/>
      <c r="G741" s="539"/>
      <c r="H741" s="540"/>
      <c r="I741" s="540"/>
      <c r="J741" s="536"/>
      <c r="K741" s="536"/>
    </row>
    <row r="742" ht="15.75" customHeight="1">
      <c r="A742" s="536"/>
      <c r="B742" s="567"/>
      <c r="C742" s="536"/>
      <c r="D742" s="536"/>
      <c r="E742" s="539"/>
      <c r="F742" s="1010"/>
      <c r="G742" s="539"/>
      <c r="H742" s="540"/>
      <c r="I742" s="540"/>
      <c r="J742" s="536"/>
      <c r="K742" s="536"/>
    </row>
    <row r="743" ht="15.75" customHeight="1">
      <c r="A743" s="536"/>
      <c r="B743" s="567"/>
      <c r="C743" s="536"/>
      <c r="D743" s="536"/>
      <c r="E743" s="539"/>
      <c r="F743" s="1010"/>
      <c r="G743" s="539"/>
      <c r="H743" s="540"/>
      <c r="I743" s="540"/>
      <c r="J743" s="536"/>
      <c r="K743" s="536"/>
    </row>
    <row r="744" ht="15.75" customHeight="1">
      <c r="A744" s="536"/>
      <c r="B744" s="567"/>
      <c r="C744" s="536"/>
      <c r="D744" s="536"/>
      <c r="E744" s="539"/>
      <c r="F744" s="1010"/>
      <c r="G744" s="539"/>
      <c r="H744" s="540"/>
      <c r="I744" s="540"/>
      <c r="J744" s="536"/>
      <c r="K744" s="536"/>
    </row>
    <row r="745" ht="15.75" customHeight="1">
      <c r="A745" s="536"/>
      <c r="B745" s="567"/>
      <c r="C745" s="536"/>
      <c r="D745" s="536"/>
      <c r="E745" s="539"/>
      <c r="F745" s="1010"/>
      <c r="G745" s="539"/>
      <c r="H745" s="540"/>
      <c r="I745" s="540"/>
      <c r="J745" s="536"/>
      <c r="K745" s="536"/>
    </row>
    <row r="746" ht="15.75" customHeight="1">
      <c r="A746" s="536"/>
      <c r="B746" s="567"/>
      <c r="C746" s="536"/>
      <c r="D746" s="536"/>
      <c r="E746" s="539"/>
      <c r="F746" s="1010"/>
      <c r="G746" s="539"/>
      <c r="H746" s="540"/>
      <c r="I746" s="540"/>
      <c r="J746" s="536"/>
      <c r="K746" s="536"/>
    </row>
    <row r="747" ht="15.75" customHeight="1">
      <c r="A747" s="536"/>
      <c r="B747" s="567"/>
      <c r="C747" s="536"/>
      <c r="D747" s="536"/>
      <c r="E747" s="539"/>
      <c r="F747" s="1010"/>
      <c r="G747" s="539"/>
      <c r="H747" s="540"/>
      <c r="I747" s="540"/>
      <c r="J747" s="536"/>
      <c r="K747" s="536"/>
    </row>
    <row r="748" ht="15.75" customHeight="1">
      <c r="A748" s="536"/>
      <c r="B748" s="567"/>
      <c r="C748" s="536"/>
      <c r="D748" s="536"/>
      <c r="E748" s="539"/>
      <c r="F748" s="1010"/>
      <c r="G748" s="539"/>
      <c r="H748" s="540"/>
      <c r="I748" s="540"/>
      <c r="J748" s="536"/>
      <c r="K748" s="536"/>
    </row>
    <row r="749" ht="15.75" customHeight="1">
      <c r="A749" s="536"/>
      <c r="B749" s="567"/>
      <c r="C749" s="536"/>
      <c r="D749" s="536"/>
      <c r="E749" s="539"/>
      <c r="F749" s="1010"/>
      <c r="G749" s="539"/>
      <c r="H749" s="540"/>
      <c r="I749" s="540"/>
      <c r="J749" s="536"/>
      <c r="K749" s="536"/>
    </row>
    <row r="750" ht="15.75" customHeight="1">
      <c r="A750" s="536"/>
      <c r="B750" s="567"/>
      <c r="C750" s="536"/>
      <c r="D750" s="536"/>
      <c r="E750" s="539"/>
      <c r="F750" s="1010"/>
      <c r="G750" s="539"/>
      <c r="H750" s="540"/>
      <c r="I750" s="540"/>
      <c r="J750" s="536"/>
      <c r="K750" s="536"/>
    </row>
    <row r="751" ht="15.75" customHeight="1">
      <c r="A751" s="536"/>
      <c r="B751" s="567"/>
      <c r="C751" s="536"/>
      <c r="D751" s="536"/>
      <c r="E751" s="539"/>
      <c r="F751" s="1010"/>
      <c r="G751" s="539"/>
      <c r="H751" s="540"/>
      <c r="I751" s="540"/>
      <c r="J751" s="536"/>
      <c r="K751" s="536"/>
    </row>
    <row r="752" ht="15.75" customHeight="1">
      <c r="A752" s="536"/>
      <c r="B752" s="567"/>
      <c r="C752" s="536"/>
      <c r="D752" s="536"/>
      <c r="E752" s="539"/>
      <c r="F752" s="1010"/>
      <c r="G752" s="539"/>
      <c r="H752" s="540"/>
      <c r="I752" s="540"/>
      <c r="J752" s="536"/>
      <c r="K752" s="536"/>
    </row>
    <row r="753" ht="15.75" customHeight="1">
      <c r="A753" s="536"/>
      <c r="B753" s="567"/>
      <c r="C753" s="536"/>
      <c r="D753" s="536"/>
      <c r="E753" s="539"/>
      <c r="F753" s="1010"/>
      <c r="G753" s="539"/>
      <c r="H753" s="540"/>
      <c r="I753" s="540"/>
      <c r="J753" s="536"/>
      <c r="K753" s="536"/>
    </row>
    <row r="754" ht="15.75" customHeight="1">
      <c r="A754" s="536"/>
      <c r="B754" s="567"/>
      <c r="C754" s="536"/>
      <c r="D754" s="536"/>
      <c r="E754" s="539"/>
      <c r="F754" s="1010"/>
      <c r="G754" s="539"/>
      <c r="H754" s="540"/>
      <c r="I754" s="540"/>
      <c r="J754" s="536"/>
      <c r="K754" s="536"/>
    </row>
    <row r="755" ht="15.75" customHeight="1">
      <c r="A755" s="536"/>
      <c r="B755" s="567"/>
      <c r="C755" s="536"/>
      <c r="D755" s="536"/>
      <c r="E755" s="539"/>
      <c r="F755" s="1010"/>
      <c r="G755" s="539"/>
      <c r="H755" s="540"/>
      <c r="I755" s="540"/>
      <c r="J755" s="536"/>
      <c r="K755" s="536"/>
    </row>
    <row r="756" ht="15.75" customHeight="1">
      <c r="A756" s="536"/>
      <c r="B756" s="567"/>
      <c r="C756" s="536"/>
      <c r="D756" s="536"/>
      <c r="E756" s="539"/>
      <c r="F756" s="1010"/>
      <c r="G756" s="539"/>
      <c r="H756" s="540"/>
      <c r="I756" s="540"/>
      <c r="J756" s="536"/>
      <c r="K756" s="536"/>
    </row>
    <row r="757" ht="15.75" customHeight="1">
      <c r="A757" s="536"/>
      <c r="B757" s="567"/>
      <c r="C757" s="536"/>
      <c r="D757" s="536"/>
      <c r="E757" s="539"/>
      <c r="F757" s="1010"/>
      <c r="G757" s="539"/>
      <c r="H757" s="540"/>
      <c r="I757" s="540"/>
      <c r="J757" s="536"/>
      <c r="K757" s="536"/>
    </row>
    <row r="758" ht="15.75" customHeight="1">
      <c r="A758" s="536"/>
      <c r="B758" s="567"/>
      <c r="C758" s="536"/>
      <c r="D758" s="536"/>
      <c r="E758" s="539"/>
      <c r="F758" s="1010"/>
      <c r="G758" s="539"/>
      <c r="H758" s="540"/>
      <c r="I758" s="540"/>
      <c r="J758" s="536"/>
      <c r="K758" s="536"/>
    </row>
    <row r="759" ht="15.75" customHeight="1">
      <c r="A759" s="536"/>
      <c r="B759" s="567"/>
      <c r="C759" s="536"/>
      <c r="D759" s="536"/>
      <c r="E759" s="539"/>
      <c r="F759" s="1010"/>
      <c r="G759" s="539"/>
      <c r="H759" s="540"/>
      <c r="I759" s="540"/>
      <c r="J759" s="536"/>
      <c r="K759" s="536"/>
    </row>
    <row r="760" ht="15.75" customHeight="1">
      <c r="A760" s="536"/>
      <c r="B760" s="567"/>
      <c r="C760" s="536"/>
      <c r="D760" s="536"/>
      <c r="E760" s="539"/>
      <c r="F760" s="1010"/>
      <c r="G760" s="539"/>
      <c r="H760" s="540"/>
      <c r="I760" s="540"/>
      <c r="J760" s="536"/>
      <c r="K760" s="536"/>
    </row>
    <row r="761" ht="15.75" customHeight="1">
      <c r="A761" s="536"/>
      <c r="B761" s="567"/>
      <c r="C761" s="536"/>
      <c r="D761" s="536"/>
      <c r="E761" s="539"/>
      <c r="F761" s="1010"/>
      <c r="G761" s="539"/>
      <c r="H761" s="540"/>
      <c r="I761" s="540"/>
      <c r="J761" s="536"/>
      <c r="K761" s="536"/>
    </row>
    <row r="762" ht="15.75" customHeight="1">
      <c r="A762" s="536"/>
      <c r="B762" s="567"/>
      <c r="C762" s="536"/>
      <c r="D762" s="536"/>
      <c r="E762" s="539"/>
      <c r="F762" s="1010"/>
      <c r="G762" s="539"/>
      <c r="H762" s="540"/>
      <c r="I762" s="540"/>
      <c r="J762" s="536"/>
      <c r="K762" s="536"/>
    </row>
    <row r="763" ht="15.75" customHeight="1">
      <c r="A763" s="536"/>
      <c r="B763" s="567"/>
      <c r="C763" s="536"/>
      <c r="D763" s="536"/>
      <c r="E763" s="539"/>
      <c r="F763" s="1010"/>
      <c r="G763" s="539"/>
      <c r="H763" s="540"/>
      <c r="I763" s="540"/>
      <c r="J763" s="536"/>
      <c r="K763" s="536"/>
    </row>
    <row r="764" ht="15.75" customHeight="1">
      <c r="A764" s="536"/>
      <c r="B764" s="567"/>
      <c r="C764" s="536"/>
      <c r="D764" s="536"/>
      <c r="E764" s="539"/>
      <c r="F764" s="1010"/>
      <c r="G764" s="539"/>
      <c r="H764" s="540"/>
      <c r="I764" s="540"/>
      <c r="J764" s="536"/>
      <c r="K764" s="536"/>
    </row>
    <row r="765" ht="15.75" customHeight="1">
      <c r="A765" s="536"/>
      <c r="B765" s="567"/>
      <c r="C765" s="536"/>
      <c r="D765" s="536"/>
      <c r="E765" s="539"/>
      <c r="F765" s="1010"/>
      <c r="G765" s="539"/>
      <c r="H765" s="540"/>
      <c r="I765" s="540"/>
      <c r="J765" s="536"/>
      <c r="K765" s="536"/>
    </row>
    <row r="766" ht="15.75" customHeight="1">
      <c r="A766" s="536"/>
      <c r="B766" s="567"/>
      <c r="C766" s="536"/>
      <c r="D766" s="536"/>
      <c r="E766" s="539"/>
      <c r="F766" s="1010"/>
      <c r="G766" s="539"/>
      <c r="H766" s="540"/>
      <c r="I766" s="540"/>
      <c r="J766" s="536"/>
      <c r="K766" s="536"/>
    </row>
    <row r="767" ht="15.75" customHeight="1">
      <c r="A767" s="536"/>
      <c r="B767" s="567"/>
      <c r="C767" s="536"/>
      <c r="D767" s="536"/>
      <c r="E767" s="539"/>
      <c r="F767" s="1010"/>
      <c r="G767" s="539"/>
      <c r="H767" s="540"/>
      <c r="I767" s="540"/>
      <c r="J767" s="536"/>
      <c r="K767" s="536"/>
    </row>
    <row r="768" ht="15.75" customHeight="1">
      <c r="A768" s="536"/>
      <c r="B768" s="567"/>
      <c r="C768" s="536"/>
      <c r="D768" s="536"/>
      <c r="E768" s="539"/>
      <c r="F768" s="1010"/>
      <c r="G768" s="539"/>
      <c r="H768" s="540"/>
      <c r="I768" s="540"/>
      <c r="J768" s="536"/>
      <c r="K768" s="536"/>
    </row>
    <row r="769" ht="15.75" customHeight="1">
      <c r="A769" s="536"/>
      <c r="B769" s="567"/>
      <c r="C769" s="536"/>
      <c r="D769" s="536"/>
      <c r="E769" s="539"/>
      <c r="F769" s="1010"/>
      <c r="G769" s="539"/>
      <c r="H769" s="540"/>
      <c r="I769" s="540"/>
      <c r="J769" s="536"/>
      <c r="K769" s="536"/>
    </row>
    <row r="770" ht="15.75" customHeight="1">
      <c r="A770" s="536"/>
      <c r="B770" s="567"/>
      <c r="C770" s="536"/>
      <c r="D770" s="536"/>
      <c r="E770" s="539"/>
      <c r="F770" s="1010"/>
      <c r="G770" s="539"/>
      <c r="H770" s="540"/>
      <c r="I770" s="540"/>
      <c r="J770" s="536"/>
      <c r="K770" s="536"/>
    </row>
    <row r="771" ht="15.75" customHeight="1">
      <c r="A771" s="536"/>
      <c r="B771" s="567"/>
      <c r="C771" s="536"/>
      <c r="D771" s="536"/>
      <c r="E771" s="539"/>
      <c r="F771" s="1010"/>
      <c r="G771" s="539"/>
      <c r="H771" s="540"/>
      <c r="I771" s="540"/>
      <c r="J771" s="536"/>
      <c r="K771" s="536"/>
    </row>
    <row r="772" ht="15.75" customHeight="1">
      <c r="A772" s="536"/>
      <c r="B772" s="567"/>
      <c r="C772" s="536"/>
      <c r="D772" s="536"/>
      <c r="E772" s="539"/>
      <c r="F772" s="1010"/>
      <c r="G772" s="539"/>
      <c r="H772" s="540"/>
      <c r="I772" s="540"/>
      <c r="J772" s="536"/>
      <c r="K772" s="536"/>
    </row>
    <row r="773" ht="15.75" customHeight="1">
      <c r="A773" s="536"/>
      <c r="B773" s="567"/>
      <c r="C773" s="536"/>
      <c r="D773" s="536"/>
      <c r="E773" s="539"/>
      <c r="F773" s="1010"/>
      <c r="G773" s="539"/>
      <c r="H773" s="540"/>
      <c r="I773" s="540"/>
      <c r="J773" s="536"/>
      <c r="K773" s="536"/>
    </row>
    <row r="774" ht="15.75" customHeight="1">
      <c r="A774" s="536"/>
      <c r="B774" s="567"/>
      <c r="C774" s="536"/>
      <c r="D774" s="536"/>
      <c r="E774" s="539"/>
      <c r="F774" s="1010"/>
      <c r="G774" s="539"/>
      <c r="H774" s="540"/>
      <c r="I774" s="540"/>
      <c r="J774" s="536"/>
      <c r="K774" s="536"/>
    </row>
    <row r="775" ht="15.75" customHeight="1">
      <c r="A775" s="536"/>
      <c r="B775" s="567"/>
      <c r="C775" s="536"/>
      <c r="D775" s="536"/>
      <c r="E775" s="539"/>
      <c r="F775" s="1010"/>
      <c r="G775" s="539"/>
      <c r="H775" s="540"/>
      <c r="I775" s="540"/>
      <c r="J775" s="536"/>
      <c r="K775" s="536"/>
    </row>
    <row r="776" ht="15.75" customHeight="1">
      <c r="A776" s="536"/>
      <c r="B776" s="567"/>
      <c r="C776" s="536"/>
      <c r="D776" s="536"/>
      <c r="E776" s="539"/>
      <c r="F776" s="1010"/>
      <c r="G776" s="539"/>
      <c r="H776" s="540"/>
      <c r="I776" s="540"/>
      <c r="J776" s="536"/>
      <c r="K776" s="536"/>
    </row>
    <row r="777" ht="15.75" customHeight="1">
      <c r="A777" s="536"/>
      <c r="B777" s="567"/>
      <c r="C777" s="536"/>
      <c r="D777" s="536"/>
      <c r="E777" s="539"/>
      <c r="F777" s="1010"/>
      <c r="G777" s="539"/>
      <c r="H777" s="540"/>
      <c r="I777" s="540"/>
      <c r="J777" s="536"/>
      <c r="K777" s="536"/>
    </row>
    <row r="778" ht="15.75" customHeight="1">
      <c r="A778" s="536"/>
      <c r="B778" s="567"/>
      <c r="C778" s="536"/>
      <c r="D778" s="536"/>
      <c r="E778" s="539"/>
      <c r="F778" s="1010"/>
      <c r="G778" s="539"/>
      <c r="H778" s="540"/>
      <c r="I778" s="540"/>
      <c r="J778" s="536"/>
      <c r="K778" s="536"/>
    </row>
    <row r="779" ht="15.75" customHeight="1">
      <c r="A779" s="536"/>
      <c r="B779" s="567"/>
      <c r="C779" s="536"/>
      <c r="D779" s="536"/>
      <c r="E779" s="539"/>
      <c r="F779" s="1010"/>
      <c r="G779" s="539"/>
      <c r="H779" s="540"/>
      <c r="I779" s="540"/>
      <c r="J779" s="536"/>
      <c r="K779" s="536"/>
    </row>
    <row r="780" ht="15.75" customHeight="1">
      <c r="A780" s="536"/>
      <c r="B780" s="567"/>
      <c r="C780" s="536"/>
      <c r="D780" s="536"/>
      <c r="E780" s="539"/>
      <c r="F780" s="1010"/>
      <c r="G780" s="539"/>
      <c r="H780" s="540"/>
      <c r="I780" s="540"/>
      <c r="J780" s="536"/>
      <c r="K780" s="536"/>
    </row>
    <row r="781" ht="15.75" customHeight="1">
      <c r="A781" s="536"/>
      <c r="B781" s="567"/>
      <c r="C781" s="536"/>
      <c r="D781" s="536"/>
      <c r="E781" s="539"/>
      <c r="F781" s="1010"/>
      <c r="G781" s="539"/>
      <c r="H781" s="540"/>
      <c r="I781" s="540"/>
      <c r="J781" s="536"/>
      <c r="K781" s="536"/>
    </row>
    <row r="782" ht="15.75" customHeight="1">
      <c r="A782" s="536"/>
      <c r="B782" s="567"/>
      <c r="C782" s="536"/>
      <c r="D782" s="536"/>
      <c r="E782" s="539"/>
      <c r="F782" s="1010"/>
      <c r="G782" s="539"/>
      <c r="H782" s="540"/>
      <c r="I782" s="540"/>
      <c r="J782" s="536"/>
      <c r="K782" s="536"/>
    </row>
    <row r="783" ht="15.75" customHeight="1">
      <c r="A783" s="536"/>
      <c r="B783" s="567"/>
      <c r="C783" s="536"/>
      <c r="D783" s="536"/>
      <c r="E783" s="539"/>
      <c r="F783" s="1010"/>
      <c r="G783" s="539"/>
      <c r="H783" s="540"/>
      <c r="I783" s="540"/>
      <c r="J783" s="536"/>
      <c r="K783" s="536"/>
    </row>
    <row r="784" ht="15.75" customHeight="1">
      <c r="A784" s="536"/>
      <c r="B784" s="567"/>
      <c r="C784" s="536"/>
      <c r="D784" s="536"/>
      <c r="E784" s="539"/>
      <c r="F784" s="1010"/>
      <c r="G784" s="539"/>
      <c r="H784" s="540"/>
      <c r="I784" s="540"/>
      <c r="J784" s="536"/>
      <c r="K784" s="536"/>
    </row>
    <row r="785" ht="15.75" customHeight="1">
      <c r="A785" s="536"/>
      <c r="B785" s="567"/>
      <c r="C785" s="536"/>
      <c r="D785" s="536"/>
      <c r="E785" s="539"/>
      <c r="F785" s="1010"/>
      <c r="G785" s="539"/>
      <c r="H785" s="540"/>
      <c r="I785" s="540"/>
      <c r="J785" s="536"/>
      <c r="K785" s="536"/>
    </row>
    <row r="786" ht="15.75" customHeight="1">
      <c r="A786" s="536"/>
      <c r="B786" s="567"/>
      <c r="C786" s="536"/>
      <c r="D786" s="536"/>
      <c r="E786" s="539"/>
      <c r="F786" s="1010"/>
      <c r="G786" s="539"/>
      <c r="H786" s="540"/>
      <c r="I786" s="540"/>
      <c r="J786" s="536"/>
      <c r="K786" s="536"/>
    </row>
    <row r="787" ht="15.75" customHeight="1">
      <c r="A787" s="536"/>
      <c r="B787" s="567"/>
      <c r="C787" s="536"/>
      <c r="D787" s="536"/>
      <c r="E787" s="539"/>
      <c r="F787" s="1010"/>
      <c r="G787" s="539"/>
      <c r="H787" s="540"/>
      <c r="I787" s="540"/>
      <c r="J787" s="536"/>
      <c r="K787" s="536"/>
    </row>
    <row r="788" ht="15.75" customHeight="1">
      <c r="A788" s="536"/>
      <c r="B788" s="567"/>
      <c r="C788" s="536"/>
      <c r="D788" s="536"/>
      <c r="E788" s="539"/>
      <c r="F788" s="1010"/>
      <c r="G788" s="539"/>
      <c r="H788" s="540"/>
      <c r="I788" s="540"/>
      <c r="J788" s="536"/>
      <c r="K788" s="536"/>
    </row>
    <row r="789" ht="15.75" customHeight="1">
      <c r="A789" s="536"/>
      <c r="B789" s="567"/>
      <c r="C789" s="536"/>
      <c r="D789" s="536"/>
      <c r="E789" s="539"/>
      <c r="F789" s="1010"/>
      <c r="G789" s="539"/>
      <c r="H789" s="540"/>
      <c r="I789" s="540"/>
      <c r="J789" s="536"/>
      <c r="K789" s="536"/>
    </row>
    <row r="790" ht="15.75" customHeight="1">
      <c r="A790" s="536"/>
      <c r="B790" s="567"/>
      <c r="C790" s="536"/>
      <c r="D790" s="536"/>
      <c r="E790" s="539"/>
      <c r="F790" s="1010"/>
      <c r="G790" s="539"/>
      <c r="H790" s="540"/>
      <c r="I790" s="540"/>
      <c r="J790" s="536"/>
      <c r="K790" s="536"/>
    </row>
    <row r="791" ht="15.75" customHeight="1">
      <c r="A791" s="536"/>
      <c r="B791" s="567"/>
      <c r="C791" s="536"/>
      <c r="D791" s="536"/>
      <c r="E791" s="539"/>
      <c r="F791" s="1010"/>
      <c r="G791" s="539"/>
      <c r="H791" s="540"/>
      <c r="I791" s="540"/>
      <c r="J791" s="536"/>
      <c r="K791" s="536"/>
    </row>
    <row r="792" ht="15.75" customHeight="1">
      <c r="A792" s="536"/>
      <c r="B792" s="567"/>
      <c r="C792" s="536"/>
      <c r="D792" s="536"/>
      <c r="E792" s="539"/>
      <c r="F792" s="1010"/>
      <c r="G792" s="539"/>
      <c r="H792" s="540"/>
      <c r="I792" s="540"/>
      <c r="J792" s="536"/>
      <c r="K792" s="536"/>
    </row>
    <row r="793" ht="15.75" customHeight="1">
      <c r="A793" s="536"/>
      <c r="B793" s="567"/>
      <c r="C793" s="536"/>
      <c r="D793" s="536"/>
      <c r="E793" s="539"/>
      <c r="F793" s="1010"/>
      <c r="G793" s="539"/>
      <c r="H793" s="540"/>
      <c r="I793" s="540"/>
      <c r="J793" s="536"/>
      <c r="K793" s="536"/>
    </row>
    <row r="794" ht="15.75" customHeight="1">
      <c r="A794" s="536"/>
      <c r="B794" s="567"/>
      <c r="C794" s="536"/>
      <c r="D794" s="536"/>
      <c r="E794" s="539"/>
      <c r="F794" s="1010"/>
      <c r="G794" s="539"/>
      <c r="H794" s="540"/>
      <c r="I794" s="540"/>
      <c r="J794" s="536"/>
      <c r="K794" s="536"/>
    </row>
    <row r="795" ht="15.75" customHeight="1">
      <c r="A795" s="536"/>
      <c r="B795" s="567"/>
      <c r="C795" s="536"/>
      <c r="D795" s="536"/>
      <c r="E795" s="539"/>
      <c r="F795" s="1010"/>
      <c r="G795" s="539"/>
      <c r="H795" s="540"/>
      <c r="I795" s="540"/>
      <c r="J795" s="536"/>
      <c r="K795" s="536"/>
    </row>
    <row r="796" ht="15.75" customHeight="1">
      <c r="A796" s="536"/>
      <c r="B796" s="567"/>
      <c r="C796" s="536"/>
      <c r="D796" s="536"/>
      <c r="E796" s="539"/>
      <c r="F796" s="1010"/>
      <c r="G796" s="539"/>
      <c r="H796" s="540"/>
      <c r="I796" s="540"/>
      <c r="J796" s="536"/>
      <c r="K796" s="536"/>
    </row>
    <row r="797" ht="15.75" customHeight="1">
      <c r="A797" s="536"/>
      <c r="B797" s="567"/>
      <c r="C797" s="536"/>
      <c r="D797" s="536"/>
      <c r="E797" s="539"/>
      <c r="F797" s="1010"/>
      <c r="G797" s="539"/>
      <c r="H797" s="540"/>
      <c r="I797" s="540"/>
      <c r="J797" s="536"/>
      <c r="K797" s="536"/>
    </row>
    <row r="798" ht="15.75" customHeight="1">
      <c r="A798" s="536"/>
      <c r="B798" s="567"/>
      <c r="C798" s="536"/>
      <c r="D798" s="536"/>
      <c r="E798" s="539"/>
      <c r="F798" s="1010"/>
      <c r="G798" s="539"/>
      <c r="H798" s="540"/>
      <c r="I798" s="540"/>
      <c r="J798" s="536"/>
      <c r="K798" s="536"/>
    </row>
    <row r="799" ht="15.75" customHeight="1">
      <c r="A799" s="536"/>
      <c r="B799" s="567"/>
      <c r="C799" s="536"/>
      <c r="D799" s="536"/>
      <c r="E799" s="539"/>
      <c r="F799" s="1010"/>
      <c r="G799" s="539"/>
      <c r="H799" s="540"/>
      <c r="I799" s="540"/>
      <c r="J799" s="536"/>
      <c r="K799" s="536"/>
    </row>
    <row r="800" ht="15.75" customHeight="1">
      <c r="A800" s="536"/>
      <c r="B800" s="567"/>
      <c r="C800" s="536"/>
      <c r="D800" s="536"/>
      <c r="E800" s="539"/>
      <c r="F800" s="1010"/>
      <c r="G800" s="539"/>
      <c r="H800" s="540"/>
      <c r="I800" s="540"/>
      <c r="J800" s="536"/>
      <c r="K800" s="536"/>
    </row>
    <row r="801" ht="15.75" customHeight="1">
      <c r="A801" s="536"/>
      <c r="B801" s="567"/>
      <c r="C801" s="536"/>
      <c r="D801" s="536"/>
      <c r="E801" s="539"/>
      <c r="F801" s="1010"/>
      <c r="G801" s="539"/>
      <c r="H801" s="540"/>
      <c r="I801" s="540"/>
      <c r="J801" s="536"/>
      <c r="K801" s="536"/>
    </row>
    <row r="802" ht="15.75" customHeight="1">
      <c r="A802" s="536"/>
      <c r="B802" s="567"/>
      <c r="C802" s="536"/>
      <c r="D802" s="536"/>
      <c r="E802" s="539"/>
      <c r="F802" s="1010"/>
      <c r="G802" s="539"/>
      <c r="H802" s="540"/>
      <c r="I802" s="540"/>
      <c r="J802" s="536"/>
      <c r="K802" s="536"/>
    </row>
    <row r="803" ht="15.75" customHeight="1">
      <c r="A803" s="536"/>
      <c r="B803" s="567"/>
      <c r="C803" s="536"/>
      <c r="D803" s="536"/>
      <c r="E803" s="539"/>
      <c r="F803" s="1010"/>
      <c r="G803" s="539"/>
      <c r="H803" s="540"/>
      <c r="I803" s="540"/>
      <c r="J803" s="536"/>
      <c r="K803" s="536"/>
    </row>
    <row r="804" ht="15.75" customHeight="1">
      <c r="A804" s="536"/>
      <c r="B804" s="567"/>
      <c r="C804" s="536"/>
      <c r="D804" s="536"/>
      <c r="E804" s="539"/>
      <c r="F804" s="1010"/>
      <c r="G804" s="539"/>
      <c r="H804" s="540"/>
      <c r="I804" s="540"/>
      <c r="J804" s="536"/>
      <c r="K804" s="536"/>
    </row>
    <row r="805" ht="15.75" customHeight="1">
      <c r="A805" s="536"/>
      <c r="B805" s="567"/>
      <c r="C805" s="536"/>
      <c r="D805" s="536"/>
      <c r="E805" s="539"/>
      <c r="F805" s="1010"/>
      <c r="G805" s="539"/>
      <c r="H805" s="540"/>
      <c r="I805" s="540"/>
      <c r="J805" s="536"/>
      <c r="K805" s="536"/>
    </row>
    <row r="806" ht="15.75" customHeight="1">
      <c r="A806" s="536"/>
      <c r="B806" s="567"/>
      <c r="C806" s="536"/>
      <c r="D806" s="536"/>
      <c r="E806" s="539"/>
      <c r="F806" s="1010"/>
      <c r="G806" s="539"/>
      <c r="H806" s="540"/>
      <c r="I806" s="540"/>
      <c r="J806" s="536"/>
      <c r="K806" s="536"/>
    </row>
    <row r="807" ht="15.75" customHeight="1">
      <c r="A807" s="536"/>
      <c r="B807" s="567"/>
      <c r="C807" s="536"/>
      <c r="D807" s="536"/>
      <c r="E807" s="539"/>
      <c r="F807" s="1010"/>
      <c r="G807" s="539"/>
      <c r="H807" s="540"/>
      <c r="I807" s="540"/>
      <c r="J807" s="536"/>
      <c r="K807" s="536"/>
    </row>
    <row r="808" ht="15.75" customHeight="1">
      <c r="A808" s="536"/>
      <c r="B808" s="567"/>
      <c r="C808" s="536"/>
      <c r="D808" s="536"/>
      <c r="E808" s="539"/>
      <c r="F808" s="1010"/>
      <c r="G808" s="539"/>
      <c r="H808" s="540"/>
      <c r="I808" s="540"/>
      <c r="J808" s="536"/>
      <c r="K808" s="536"/>
    </row>
    <row r="809" ht="15.75" customHeight="1">
      <c r="A809" s="536"/>
      <c r="B809" s="567"/>
      <c r="C809" s="536"/>
      <c r="D809" s="536"/>
      <c r="E809" s="539"/>
      <c r="F809" s="1010"/>
      <c r="G809" s="539"/>
      <c r="H809" s="540"/>
      <c r="I809" s="540"/>
      <c r="J809" s="536"/>
      <c r="K809" s="536"/>
    </row>
    <row r="810" ht="15.75" customHeight="1">
      <c r="A810" s="536"/>
      <c r="B810" s="567"/>
      <c r="C810" s="536"/>
      <c r="D810" s="536"/>
      <c r="E810" s="539"/>
      <c r="F810" s="1010"/>
      <c r="G810" s="539"/>
      <c r="H810" s="540"/>
      <c r="I810" s="540"/>
      <c r="J810" s="536"/>
      <c r="K810" s="536"/>
    </row>
    <row r="811" ht="15.75" customHeight="1">
      <c r="A811" s="536"/>
      <c r="B811" s="567"/>
      <c r="C811" s="536"/>
      <c r="D811" s="536"/>
      <c r="E811" s="539"/>
      <c r="F811" s="1010"/>
      <c r="G811" s="539"/>
      <c r="H811" s="540"/>
      <c r="I811" s="540"/>
      <c r="J811" s="536"/>
      <c r="K811" s="536"/>
    </row>
    <row r="812" ht="15.75" customHeight="1">
      <c r="A812" s="536"/>
      <c r="B812" s="567"/>
      <c r="C812" s="536"/>
      <c r="D812" s="536"/>
      <c r="E812" s="539"/>
      <c r="F812" s="1010"/>
      <c r="G812" s="539"/>
      <c r="H812" s="540"/>
      <c r="I812" s="540"/>
      <c r="J812" s="536"/>
      <c r="K812" s="536"/>
    </row>
    <row r="813" ht="15.75" customHeight="1">
      <c r="A813" s="536"/>
      <c r="B813" s="567"/>
      <c r="C813" s="536"/>
      <c r="D813" s="536"/>
      <c r="E813" s="539"/>
      <c r="F813" s="1010"/>
      <c r="G813" s="539"/>
      <c r="H813" s="540"/>
      <c r="I813" s="540"/>
      <c r="J813" s="536"/>
      <c r="K813" s="536"/>
    </row>
    <row r="814" ht="15.75" customHeight="1">
      <c r="A814" s="536"/>
      <c r="B814" s="567"/>
      <c r="C814" s="536"/>
      <c r="D814" s="536"/>
      <c r="E814" s="539"/>
      <c r="F814" s="1010"/>
      <c r="G814" s="539"/>
      <c r="H814" s="540"/>
      <c r="I814" s="540"/>
      <c r="J814" s="536"/>
      <c r="K814" s="536"/>
    </row>
    <row r="815" ht="15.75" customHeight="1">
      <c r="A815" s="536"/>
      <c r="B815" s="567"/>
      <c r="C815" s="536"/>
      <c r="D815" s="536"/>
      <c r="E815" s="539"/>
      <c r="F815" s="1010"/>
      <c r="G815" s="539"/>
      <c r="H815" s="540"/>
      <c r="I815" s="540"/>
      <c r="J815" s="536"/>
      <c r="K815" s="536"/>
    </row>
    <row r="816" ht="15.75" customHeight="1">
      <c r="A816" s="536"/>
      <c r="B816" s="567"/>
      <c r="C816" s="536"/>
      <c r="D816" s="536"/>
      <c r="E816" s="539"/>
      <c r="F816" s="1010"/>
      <c r="G816" s="539"/>
      <c r="H816" s="540"/>
      <c r="I816" s="540"/>
      <c r="J816" s="536"/>
      <c r="K816" s="536"/>
    </row>
    <row r="817" ht="15.75" customHeight="1">
      <c r="A817" s="536"/>
      <c r="B817" s="567"/>
      <c r="C817" s="536"/>
      <c r="D817" s="536"/>
      <c r="E817" s="539"/>
      <c r="F817" s="1010"/>
      <c r="G817" s="539"/>
      <c r="H817" s="540"/>
      <c r="I817" s="540"/>
      <c r="J817" s="536"/>
      <c r="K817" s="536"/>
    </row>
    <row r="818" ht="15.75" customHeight="1">
      <c r="A818" s="536"/>
      <c r="B818" s="567"/>
      <c r="C818" s="536"/>
      <c r="D818" s="536"/>
      <c r="E818" s="539"/>
      <c r="F818" s="1010"/>
      <c r="G818" s="539"/>
      <c r="H818" s="540"/>
      <c r="I818" s="540"/>
      <c r="J818" s="536"/>
      <c r="K818" s="536"/>
    </row>
    <row r="819" ht="15.75" customHeight="1">
      <c r="A819" s="536"/>
      <c r="B819" s="567"/>
      <c r="C819" s="536"/>
      <c r="D819" s="536"/>
      <c r="E819" s="539"/>
      <c r="F819" s="1010"/>
      <c r="G819" s="539"/>
      <c r="H819" s="540"/>
      <c r="I819" s="540"/>
      <c r="J819" s="536"/>
      <c r="K819" s="536"/>
    </row>
    <row r="820" ht="15.75" customHeight="1">
      <c r="A820" s="536"/>
      <c r="B820" s="567"/>
      <c r="C820" s="536"/>
      <c r="D820" s="536"/>
      <c r="E820" s="539"/>
      <c r="F820" s="1010"/>
      <c r="G820" s="539"/>
      <c r="H820" s="540"/>
      <c r="I820" s="540"/>
      <c r="J820" s="536"/>
      <c r="K820" s="536"/>
    </row>
    <row r="821" ht="15.75" customHeight="1">
      <c r="A821" s="536"/>
      <c r="B821" s="567"/>
      <c r="C821" s="536"/>
      <c r="D821" s="536"/>
      <c r="E821" s="539"/>
      <c r="F821" s="1010"/>
      <c r="G821" s="539"/>
      <c r="H821" s="540"/>
      <c r="I821" s="540"/>
      <c r="J821" s="536"/>
      <c r="K821" s="536"/>
    </row>
    <row r="822" ht="15.75" customHeight="1">
      <c r="A822" s="536"/>
      <c r="B822" s="567"/>
      <c r="C822" s="536"/>
      <c r="D822" s="536"/>
      <c r="E822" s="539"/>
      <c r="F822" s="1010"/>
      <c r="G822" s="539"/>
      <c r="H822" s="540"/>
      <c r="I822" s="540"/>
      <c r="J822" s="536"/>
      <c r="K822" s="536"/>
    </row>
    <row r="823" ht="15.75" customHeight="1">
      <c r="A823" s="536"/>
      <c r="B823" s="567"/>
      <c r="C823" s="536"/>
      <c r="D823" s="536"/>
      <c r="E823" s="539"/>
      <c r="F823" s="1010"/>
      <c r="G823" s="539"/>
      <c r="H823" s="540"/>
      <c r="I823" s="540"/>
      <c r="J823" s="536"/>
      <c r="K823" s="536"/>
    </row>
    <row r="824" ht="15.75" customHeight="1">
      <c r="A824" s="536"/>
      <c r="B824" s="567"/>
      <c r="C824" s="536"/>
      <c r="D824" s="536"/>
      <c r="E824" s="539"/>
      <c r="F824" s="1010"/>
      <c r="G824" s="539"/>
      <c r="H824" s="540"/>
      <c r="I824" s="540"/>
      <c r="J824" s="536"/>
      <c r="K824" s="536"/>
    </row>
    <row r="825" ht="15.75" customHeight="1">
      <c r="A825" s="536"/>
      <c r="B825" s="567"/>
      <c r="C825" s="536"/>
      <c r="D825" s="536"/>
      <c r="E825" s="539"/>
      <c r="F825" s="1010"/>
      <c r="G825" s="539"/>
      <c r="H825" s="540"/>
      <c r="I825" s="540"/>
      <c r="J825" s="536"/>
      <c r="K825" s="536"/>
    </row>
    <row r="826" ht="15.75" customHeight="1">
      <c r="A826" s="536"/>
      <c r="B826" s="567"/>
      <c r="C826" s="536"/>
      <c r="D826" s="536"/>
      <c r="E826" s="539"/>
      <c r="F826" s="1010"/>
      <c r="G826" s="539"/>
      <c r="H826" s="540"/>
      <c r="I826" s="540"/>
      <c r="J826" s="536"/>
      <c r="K826" s="536"/>
    </row>
    <row r="827" ht="15.75" customHeight="1">
      <c r="A827" s="536"/>
      <c r="B827" s="567"/>
      <c r="C827" s="536"/>
      <c r="D827" s="536"/>
      <c r="E827" s="539"/>
      <c r="F827" s="1010"/>
      <c r="G827" s="539"/>
      <c r="H827" s="540"/>
      <c r="I827" s="540"/>
      <c r="J827" s="536"/>
      <c r="K827" s="536"/>
    </row>
    <row r="828" ht="15.75" customHeight="1">
      <c r="A828" s="536"/>
      <c r="B828" s="567"/>
      <c r="C828" s="536"/>
      <c r="D828" s="536"/>
      <c r="E828" s="539"/>
      <c r="F828" s="1010"/>
      <c r="G828" s="539"/>
      <c r="H828" s="540"/>
      <c r="I828" s="540"/>
      <c r="J828" s="536"/>
      <c r="K828" s="536"/>
    </row>
    <row r="829" ht="15.75" customHeight="1">
      <c r="A829" s="536"/>
      <c r="B829" s="567"/>
      <c r="C829" s="536"/>
      <c r="D829" s="536"/>
      <c r="E829" s="539"/>
      <c r="F829" s="1010"/>
      <c r="G829" s="539"/>
      <c r="H829" s="540"/>
      <c r="I829" s="540"/>
      <c r="J829" s="536"/>
      <c r="K829" s="536"/>
    </row>
    <row r="830" ht="15.75" customHeight="1">
      <c r="A830" s="536"/>
      <c r="B830" s="567"/>
      <c r="C830" s="536"/>
      <c r="D830" s="536"/>
      <c r="E830" s="539"/>
      <c r="F830" s="1010"/>
      <c r="G830" s="539"/>
      <c r="H830" s="540"/>
      <c r="I830" s="540"/>
      <c r="J830" s="536"/>
      <c r="K830" s="536"/>
    </row>
    <row r="831" ht="15.75" customHeight="1">
      <c r="A831" s="536"/>
      <c r="B831" s="567"/>
      <c r="C831" s="536"/>
      <c r="D831" s="536"/>
      <c r="E831" s="539"/>
      <c r="F831" s="1010"/>
      <c r="G831" s="539"/>
      <c r="H831" s="540"/>
      <c r="I831" s="540"/>
      <c r="J831" s="536"/>
      <c r="K831" s="536"/>
    </row>
    <row r="832" ht="15.75" customHeight="1">
      <c r="A832" s="536"/>
      <c r="B832" s="567"/>
      <c r="C832" s="536"/>
      <c r="D832" s="536"/>
      <c r="E832" s="539"/>
      <c r="F832" s="1010"/>
      <c r="G832" s="539"/>
      <c r="H832" s="540"/>
      <c r="I832" s="540"/>
      <c r="J832" s="536"/>
      <c r="K832" s="536"/>
    </row>
    <row r="833" ht="15.75" customHeight="1">
      <c r="A833" s="536"/>
      <c r="B833" s="567"/>
      <c r="C833" s="536"/>
      <c r="D833" s="536"/>
      <c r="E833" s="539"/>
      <c r="F833" s="1010"/>
      <c r="G833" s="539"/>
      <c r="H833" s="540"/>
      <c r="I833" s="540"/>
      <c r="J833" s="536"/>
      <c r="K833" s="536"/>
    </row>
    <row r="834" ht="15.75" customHeight="1">
      <c r="A834" s="536"/>
      <c r="B834" s="567"/>
      <c r="C834" s="536"/>
      <c r="D834" s="536"/>
      <c r="E834" s="539"/>
      <c r="F834" s="1010"/>
      <c r="G834" s="539"/>
      <c r="H834" s="540"/>
      <c r="I834" s="540"/>
      <c r="J834" s="536"/>
      <c r="K834" s="536"/>
    </row>
    <row r="835" ht="15.75" customHeight="1">
      <c r="A835" s="536"/>
      <c r="B835" s="567"/>
      <c r="C835" s="536"/>
      <c r="D835" s="536"/>
      <c r="E835" s="539"/>
      <c r="F835" s="1010"/>
      <c r="G835" s="539"/>
      <c r="H835" s="540"/>
      <c r="I835" s="540"/>
      <c r="J835" s="536"/>
      <c r="K835" s="536"/>
    </row>
    <row r="836" ht="15.75" customHeight="1">
      <c r="A836" s="536"/>
      <c r="B836" s="567"/>
      <c r="C836" s="536"/>
      <c r="D836" s="536"/>
      <c r="E836" s="539"/>
      <c r="F836" s="1010"/>
      <c r="G836" s="539"/>
      <c r="H836" s="540"/>
      <c r="I836" s="540"/>
      <c r="J836" s="536"/>
      <c r="K836" s="536"/>
    </row>
    <row r="837" ht="15.75" customHeight="1">
      <c r="A837" s="536"/>
      <c r="B837" s="567"/>
      <c r="C837" s="536"/>
      <c r="D837" s="536"/>
      <c r="E837" s="539"/>
      <c r="F837" s="1010"/>
      <c r="G837" s="539"/>
      <c r="H837" s="540"/>
      <c r="I837" s="540"/>
      <c r="J837" s="536"/>
      <c r="K837" s="536"/>
    </row>
    <row r="838" ht="15.75" customHeight="1">
      <c r="A838" s="536"/>
      <c r="B838" s="567"/>
      <c r="C838" s="536"/>
      <c r="D838" s="536"/>
      <c r="E838" s="539"/>
      <c r="F838" s="1010"/>
      <c r="G838" s="539"/>
      <c r="H838" s="540"/>
      <c r="I838" s="540"/>
      <c r="J838" s="536"/>
      <c r="K838" s="536"/>
    </row>
    <row r="839" ht="15.75" customHeight="1">
      <c r="A839" s="536"/>
      <c r="B839" s="567"/>
      <c r="C839" s="536"/>
      <c r="D839" s="536"/>
      <c r="E839" s="539"/>
      <c r="F839" s="1010"/>
      <c r="G839" s="539"/>
      <c r="H839" s="540"/>
      <c r="I839" s="540"/>
      <c r="J839" s="536"/>
      <c r="K839" s="536"/>
    </row>
    <row r="840" ht="15.75" customHeight="1">
      <c r="A840" s="536"/>
      <c r="B840" s="567"/>
      <c r="C840" s="536"/>
      <c r="D840" s="536"/>
      <c r="E840" s="539"/>
      <c r="F840" s="1010"/>
      <c r="G840" s="539"/>
      <c r="H840" s="540"/>
      <c r="I840" s="540"/>
      <c r="J840" s="536"/>
      <c r="K840" s="536"/>
    </row>
    <row r="841" ht="15.75" customHeight="1">
      <c r="A841" s="536"/>
      <c r="B841" s="567"/>
      <c r="C841" s="536"/>
      <c r="D841" s="536"/>
      <c r="E841" s="539"/>
      <c r="F841" s="1010"/>
      <c r="G841" s="539"/>
      <c r="H841" s="540"/>
      <c r="I841" s="540"/>
      <c r="J841" s="536"/>
      <c r="K841" s="536"/>
    </row>
    <row r="842" ht="15.75" customHeight="1">
      <c r="A842" s="536"/>
      <c r="B842" s="567"/>
      <c r="C842" s="536"/>
      <c r="D842" s="536"/>
      <c r="E842" s="539"/>
      <c r="F842" s="1010"/>
      <c r="G842" s="539"/>
      <c r="H842" s="540"/>
      <c r="I842" s="540"/>
      <c r="J842" s="536"/>
      <c r="K842" s="536"/>
    </row>
    <row r="843" ht="15.75" customHeight="1">
      <c r="A843" s="536"/>
      <c r="B843" s="567"/>
      <c r="C843" s="536"/>
      <c r="D843" s="536"/>
      <c r="E843" s="539"/>
      <c r="F843" s="1010"/>
      <c r="G843" s="539"/>
      <c r="H843" s="540"/>
      <c r="I843" s="540"/>
      <c r="J843" s="536"/>
      <c r="K843" s="536"/>
    </row>
    <row r="844" ht="15.75" customHeight="1">
      <c r="A844" s="536"/>
      <c r="B844" s="567"/>
      <c r="C844" s="536"/>
      <c r="D844" s="536"/>
      <c r="E844" s="539"/>
      <c r="F844" s="1010"/>
      <c r="G844" s="539"/>
      <c r="H844" s="540"/>
      <c r="I844" s="540"/>
      <c r="J844" s="536"/>
      <c r="K844" s="536"/>
    </row>
    <row r="845" ht="15.75" customHeight="1">
      <c r="A845" s="536"/>
      <c r="B845" s="567"/>
      <c r="C845" s="536"/>
      <c r="D845" s="536"/>
      <c r="E845" s="539"/>
      <c r="F845" s="1010"/>
      <c r="G845" s="539"/>
      <c r="H845" s="540"/>
      <c r="I845" s="540"/>
      <c r="J845" s="536"/>
      <c r="K845" s="536"/>
    </row>
    <row r="846" ht="15.75" customHeight="1">
      <c r="A846" s="536"/>
      <c r="B846" s="567"/>
      <c r="C846" s="536"/>
      <c r="D846" s="536"/>
      <c r="E846" s="539"/>
      <c r="F846" s="1010"/>
      <c r="G846" s="539"/>
      <c r="H846" s="540"/>
      <c r="I846" s="540"/>
      <c r="J846" s="536"/>
      <c r="K846" s="536"/>
    </row>
    <row r="847" ht="15.75" customHeight="1">
      <c r="A847" s="536"/>
      <c r="B847" s="567"/>
      <c r="C847" s="536"/>
      <c r="D847" s="536"/>
      <c r="E847" s="539"/>
      <c r="F847" s="1010"/>
      <c r="G847" s="539"/>
      <c r="H847" s="540"/>
      <c r="I847" s="540"/>
      <c r="J847" s="536"/>
      <c r="K847" s="536"/>
    </row>
    <row r="848" ht="15.75" customHeight="1">
      <c r="A848" s="536"/>
      <c r="B848" s="567"/>
      <c r="C848" s="536"/>
      <c r="D848" s="536"/>
      <c r="E848" s="539"/>
      <c r="F848" s="1010"/>
      <c r="G848" s="539"/>
      <c r="H848" s="540"/>
      <c r="I848" s="540"/>
      <c r="J848" s="536"/>
      <c r="K848" s="536"/>
    </row>
    <row r="849" ht="15.75" customHeight="1">
      <c r="A849" s="536"/>
      <c r="B849" s="567"/>
      <c r="C849" s="536"/>
      <c r="D849" s="536"/>
      <c r="E849" s="539"/>
      <c r="F849" s="1010"/>
      <c r="G849" s="539"/>
      <c r="H849" s="540"/>
      <c r="I849" s="540"/>
      <c r="J849" s="536"/>
      <c r="K849" s="536"/>
    </row>
    <row r="850" ht="15.75" customHeight="1">
      <c r="A850" s="536"/>
      <c r="B850" s="567"/>
      <c r="C850" s="536"/>
      <c r="D850" s="536"/>
      <c r="E850" s="539"/>
      <c r="F850" s="1010"/>
      <c r="G850" s="539"/>
      <c r="H850" s="540"/>
      <c r="I850" s="540"/>
      <c r="J850" s="536"/>
      <c r="K850" s="536"/>
    </row>
    <row r="851" ht="15.75" customHeight="1">
      <c r="A851" s="536"/>
      <c r="B851" s="567"/>
      <c r="C851" s="536"/>
      <c r="D851" s="536"/>
      <c r="E851" s="539"/>
      <c r="F851" s="1010"/>
      <c r="G851" s="539"/>
      <c r="H851" s="540"/>
      <c r="I851" s="540"/>
      <c r="J851" s="536"/>
      <c r="K851" s="536"/>
    </row>
    <row r="852" ht="15.75" customHeight="1">
      <c r="A852" s="536"/>
      <c r="B852" s="567"/>
      <c r="C852" s="536"/>
      <c r="D852" s="536"/>
      <c r="E852" s="539"/>
      <c r="F852" s="1010"/>
      <c r="G852" s="539"/>
      <c r="H852" s="540"/>
      <c r="I852" s="540"/>
      <c r="J852" s="536"/>
      <c r="K852" s="536"/>
    </row>
    <row r="853" ht="15.75" customHeight="1">
      <c r="A853" s="536"/>
      <c r="B853" s="567"/>
      <c r="C853" s="536"/>
      <c r="D853" s="536"/>
      <c r="E853" s="539"/>
      <c r="F853" s="1010"/>
      <c r="G853" s="539"/>
      <c r="H853" s="540"/>
      <c r="I853" s="540"/>
      <c r="J853" s="536"/>
      <c r="K853" s="536"/>
    </row>
    <row r="854" ht="15.75" customHeight="1">
      <c r="A854" s="536"/>
      <c r="B854" s="567"/>
      <c r="C854" s="536"/>
      <c r="D854" s="536"/>
      <c r="E854" s="539"/>
      <c r="F854" s="1010"/>
      <c r="G854" s="539"/>
      <c r="H854" s="540"/>
      <c r="I854" s="540"/>
      <c r="J854" s="536"/>
      <c r="K854" s="536"/>
    </row>
    <row r="855" ht="15.75" customHeight="1">
      <c r="A855" s="536"/>
      <c r="B855" s="567"/>
      <c r="C855" s="536"/>
      <c r="D855" s="536"/>
      <c r="E855" s="539"/>
      <c r="F855" s="1010"/>
      <c r="G855" s="539"/>
      <c r="H855" s="540"/>
      <c r="I855" s="540"/>
      <c r="J855" s="536"/>
      <c r="K855" s="536"/>
    </row>
    <row r="856" ht="15.75" customHeight="1">
      <c r="A856" s="536"/>
      <c r="B856" s="567"/>
      <c r="C856" s="536"/>
      <c r="D856" s="536"/>
      <c r="E856" s="539"/>
      <c r="F856" s="1010"/>
      <c r="G856" s="539"/>
      <c r="H856" s="540"/>
      <c r="I856" s="540"/>
      <c r="J856" s="536"/>
      <c r="K856" s="536"/>
    </row>
    <row r="857" ht="15.75" customHeight="1">
      <c r="A857" s="536"/>
      <c r="B857" s="567"/>
      <c r="C857" s="536"/>
      <c r="D857" s="536"/>
      <c r="E857" s="539"/>
      <c r="F857" s="1010"/>
      <c r="G857" s="539"/>
      <c r="H857" s="540"/>
      <c r="I857" s="540"/>
      <c r="J857" s="536"/>
      <c r="K857" s="536"/>
    </row>
    <row r="858" ht="15.75" customHeight="1">
      <c r="A858" s="536"/>
      <c r="B858" s="567"/>
      <c r="C858" s="536"/>
      <c r="D858" s="536"/>
      <c r="E858" s="539"/>
      <c r="F858" s="1010"/>
      <c r="G858" s="539"/>
      <c r="H858" s="540"/>
      <c r="I858" s="540"/>
      <c r="J858" s="536"/>
      <c r="K858" s="536"/>
    </row>
    <row r="859" ht="15.75" customHeight="1">
      <c r="A859" s="536"/>
      <c r="B859" s="567"/>
      <c r="C859" s="536"/>
      <c r="D859" s="536"/>
      <c r="E859" s="539"/>
      <c r="F859" s="1010"/>
      <c r="G859" s="539"/>
      <c r="H859" s="540"/>
      <c r="I859" s="540"/>
      <c r="J859" s="536"/>
      <c r="K859" s="536"/>
    </row>
    <row r="860" ht="15.75" customHeight="1">
      <c r="A860" s="536"/>
      <c r="B860" s="567"/>
      <c r="C860" s="536"/>
      <c r="D860" s="536"/>
      <c r="E860" s="539"/>
      <c r="F860" s="1010"/>
      <c r="G860" s="539"/>
      <c r="H860" s="540"/>
      <c r="I860" s="540"/>
      <c r="J860" s="536"/>
      <c r="K860" s="536"/>
    </row>
    <row r="861" ht="15.75" customHeight="1">
      <c r="A861" s="536"/>
      <c r="B861" s="567"/>
      <c r="C861" s="536"/>
      <c r="D861" s="536"/>
      <c r="E861" s="539"/>
      <c r="F861" s="1010"/>
      <c r="G861" s="539"/>
      <c r="H861" s="540"/>
      <c r="I861" s="540"/>
      <c r="J861" s="536"/>
      <c r="K861" s="536"/>
    </row>
    <row r="862" ht="15.75" customHeight="1">
      <c r="A862" s="536"/>
      <c r="B862" s="567"/>
      <c r="C862" s="536"/>
      <c r="D862" s="536"/>
      <c r="E862" s="539"/>
      <c r="F862" s="1010"/>
      <c r="G862" s="539"/>
      <c r="H862" s="540"/>
      <c r="I862" s="540"/>
      <c r="J862" s="536"/>
      <c r="K862" s="536"/>
    </row>
    <row r="863" ht="15.75" customHeight="1">
      <c r="A863" s="536"/>
      <c r="B863" s="567"/>
      <c r="C863" s="536"/>
      <c r="D863" s="536"/>
      <c r="E863" s="539"/>
      <c r="F863" s="1010"/>
      <c r="G863" s="539"/>
      <c r="H863" s="540"/>
      <c r="I863" s="540"/>
      <c r="J863" s="536"/>
      <c r="K863" s="536"/>
    </row>
    <row r="864" ht="15.75" customHeight="1">
      <c r="A864" s="536"/>
      <c r="B864" s="567"/>
      <c r="C864" s="536"/>
      <c r="D864" s="536"/>
      <c r="E864" s="539"/>
      <c r="F864" s="1010"/>
      <c r="G864" s="539"/>
      <c r="H864" s="540"/>
      <c r="I864" s="540"/>
      <c r="J864" s="536"/>
      <c r="K864" s="536"/>
    </row>
    <row r="865" ht="15.75" customHeight="1">
      <c r="A865" s="536"/>
      <c r="B865" s="567"/>
      <c r="C865" s="536"/>
      <c r="D865" s="536"/>
      <c r="E865" s="539"/>
      <c r="F865" s="1010"/>
      <c r="G865" s="539"/>
      <c r="H865" s="540"/>
      <c r="I865" s="540"/>
      <c r="J865" s="536"/>
      <c r="K865" s="536"/>
    </row>
    <row r="866" ht="15.75" customHeight="1">
      <c r="A866" s="536"/>
      <c r="B866" s="567"/>
      <c r="C866" s="536"/>
      <c r="D866" s="536"/>
      <c r="E866" s="539"/>
      <c r="F866" s="1010"/>
      <c r="G866" s="539"/>
      <c r="H866" s="540"/>
      <c r="I866" s="540"/>
      <c r="J866" s="536"/>
      <c r="K866" s="536"/>
    </row>
    <row r="867" ht="15.75" customHeight="1">
      <c r="A867" s="536"/>
      <c r="B867" s="567"/>
      <c r="C867" s="536"/>
      <c r="D867" s="536"/>
      <c r="E867" s="539"/>
      <c r="F867" s="1010"/>
      <c r="G867" s="539"/>
      <c r="H867" s="540"/>
      <c r="I867" s="540"/>
      <c r="J867" s="536"/>
      <c r="K867" s="536"/>
    </row>
    <row r="868" ht="15.75" customHeight="1">
      <c r="A868" s="536"/>
      <c r="B868" s="567"/>
      <c r="C868" s="536"/>
      <c r="D868" s="536"/>
      <c r="E868" s="539"/>
      <c r="F868" s="1010"/>
      <c r="G868" s="539"/>
      <c r="H868" s="540"/>
      <c r="I868" s="540"/>
      <c r="J868" s="536"/>
      <c r="K868" s="536"/>
    </row>
    <row r="869" ht="15.75" customHeight="1">
      <c r="A869" s="536"/>
      <c r="B869" s="567"/>
      <c r="C869" s="536"/>
      <c r="D869" s="536"/>
      <c r="E869" s="539"/>
      <c r="F869" s="1010"/>
      <c r="G869" s="539"/>
      <c r="H869" s="540"/>
      <c r="I869" s="540"/>
      <c r="J869" s="536"/>
      <c r="K869" s="536"/>
    </row>
    <row r="870" ht="15.75" customHeight="1">
      <c r="A870" s="536"/>
      <c r="B870" s="567"/>
      <c r="C870" s="536"/>
      <c r="D870" s="536"/>
      <c r="E870" s="539"/>
      <c r="F870" s="1010"/>
      <c r="G870" s="539"/>
      <c r="H870" s="540"/>
      <c r="I870" s="540"/>
      <c r="J870" s="536"/>
      <c r="K870" s="536"/>
    </row>
    <row r="871" ht="15.75" customHeight="1">
      <c r="A871" s="536"/>
      <c r="B871" s="567"/>
      <c r="C871" s="536"/>
      <c r="D871" s="536"/>
      <c r="E871" s="539"/>
      <c r="F871" s="1010"/>
      <c r="G871" s="539"/>
      <c r="H871" s="540"/>
      <c r="I871" s="540"/>
      <c r="J871" s="536"/>
      <c r="K871" s="536"/>
    </row>
    <row r="872" ht="15.75" customHeight="1">
      <c r="A872" s="536"/>
      <c r="B872" s="567"/>
      <c r="C872" s="536"/>
      <c r="D872" s="536"/>
      <c r="E872" s="539"/>
      <c r="F872" s="1010"/>
      <c r="G872" s="539"/>
      <c r="H872" s="540"/>
      <c r="I872" s="540"/>
      <c r="J872" s="536"/>
      <c r="K872" s="536"/>
    </row>
    <row r="873" ht="15.75" customHeight="1">
      <c r="A873" s="536"/>
      <c r="B873" s="567"/>
      <c r="C873" s="536"/>
      <c r="D873" s="536"/>
      <c r="E873" s="539"/>
      <c r="F873" s="1010"/>
      <c r="G873" s="539"/>
      <c r="H873" s="540"/>
      <c r="I873" s="540"/>
      <c r="J873" s="536"/>
      <c r="K873" s="536"/>
    </row>
    <row r="874" ht="15.75" customHeight="1">
      <c r="A874" s="536"/>
      <c r="B874" s="567"/>
      <c r="C874" s="536"/>
      <c r="D874" s="536"/>
      <c r="E874" s="539"/>
      <c r="F874" s="1010"/>
      <c r="G874" s="539"/>
      <c r="H874" s="540"/>
      <c r="I874" s="540"/>
      <c r="J874" s="536"/>
      <c r="K874" s="536"/>
    </row>
    <row r="875" ht="15.75" customHeight="1">
      <c r="A875" s="536"/>
      <c r="B875" s="567"/>
      <c r="C875" s="536"/>
      <c r="D875" s="536"/>
      <c r="E875" s="539"/>
      <c r="F875" s="1010"/>
      <c r="G875" s="539"/>
      <c r="H875" s="540"/>
      <c r="I875" s="540"/>
      <c r="J875" s="536"/>
      <c r="K875" s="536"/>
    </row>
    <row r="876" ht="15.75" customHeight="1">
      <c r="A876" s="536"/>
      <c r="B876" s="567"/>
      <c r="C876" s="536"/>
      <c r="D876" s="536"/>
      <c r="E876" s="539"/>
      <c r="F876" s="1010"/>
      <c r="G876" s="539"/>
      <c r="H876" s="540"/>
      <c r="I876" s="540"/>
      <c r="J876" s="536"/>
      <c r="K876" s="536"/>
    </row>
    <row r="877" ht="15.75" customHeight="1">
      <c r="A877" s="536"/>
      <c r="B877" s="567"/>
      <c r="C877" s="536"/>
      <c r="D877" s="536"/>
      <c r="E877" s="539"/>
      <c r="F877" s="1010"/>
      <c r="G877" s="539"/>
      <c r="H877" s="540"/>
      <c r="I877" s="540"/>
      <c r="J877" s="536"/>
      <c r="K877" s="536"/>
    </row>
    <row r="878" ht="15.75" customHeight="1">
      <c r="A878" s="536"/>
      <c r="B878" s="567"/>
      <c r="C878" s="536"/>
      <c r="D878" s="536"/>
      <c r="E878" s="539"/>
      <c r="F878" s="1010"/>
      <c r="G878" s="539"/>
      <c r="H878" s="540"/>
      <c r="I878" s="540"/>
      <c r="J878" s="536"/>
      <c r="K878" s="536"/>
    </row>
    <row r="879" ht="15.75" customHeight="1">
      <c r="A879" s="536"/>
      <c r="B879" s="567"/>
      <c r="C879" s="536"/>
      <c r="D879" s="536"/>
      <c r="E879" s="539"/>
      <c r="F879" s="1010"/>
      <c r="G879" s="539"/>
      <c r="H879" s="540"/>
      <c r="I879" s="540"/>
      <c r="J879" s="536"/>
      <c r="K879" s="536"/>
    </row>
    <row r="880" ht="15.75" customHeight="1">
      <c r="A880" s="536"/>
      <c r="B880" s="567"/>
      <c r="C880" s="536"/>
      <c r="D880" s="536"/>
      <c r="E880" s="539"/>
      <c r="F880" s="1010"/>
      <c r="G880" s="539"/>
      <c r="H880" s="540"/>
      <c r="I880" s="540"/>
      <c r="J880" s="536"/>
      <c r="K880" s="536"/>
    </row>
    <row r="881" ht="15.75" customHeight="1">
      <c r="A881" s="536"/>
      <c r="B881" s="567"/>
      <c r="C881" s="536"/>
      <c r="D881" s="536"/>
      <c r="E881" s="539"/>
      <c r="F881" s="1010"/>
      <c r="G881" s="539"/>
      <c r="H881" s="540"/>
      <c r="I881" s="540"/>
      <c r="J881" s="536"/>
      <c r="K881" s="536"/>
    </row>
    <row r="882" ht="15.75" customHeight="1">
      <c r="A882" s="536"/>
      <c r="B882" s="567"/>
      <c r="C882" s="536"/>
      <c r="D882" s="536"/>
      <c r="E882" s="539"/>
      <c r="F882" s="1010"/>
      <c r="G882" s="539"/>
      <c r="H882" s="540"/>
      <c r="I882" s="540"/>
      <c r="J882" s="536"/>
      <c r="K882" s="536"/>
    </row>
    <row r="883" ht="15.75" customHeight="1">
      <c r="A883" s="536"/>
      <c r="B883" s="567"/>
      <c r="C883" s="536"/>
      <c r="D883" s="536"/>
      <c r="E883" s="539"/>
      <c r="F883" s="1010"/>
      <c r="G883" s="539"/>
      <c r="H883" s="540"/>
      <c r="I883" s="540"/>
      <c r="J883" s="536"/>
      <c r="K883" s="536"/>
    </row>
    <row r="884" ht="15.75" customHeight="1">
      <c r="A884" s="536"/>
      <c r="B884" s="567"/>
      <c r="C884" s="536"/>
      <c r="D884" s="536"/>
      <c r="E884" s="539"/>
      <c r="F884" s="1010"/>
      <c r="G884" s="539"/>
      <c r="H884" s="540"/>
      <c r="I884" s="540"/>
      <c r="J884" s="536"/>
      <c r="K884" s="536"/>
    </row>
    <row r="885" ht="15.75" customHeight="1">
      <c r="A885" s="536"/>
      <c r="B885" s="567"/>
      <c r="C885" s="536"/>
      <c r="D885" s="536"/>
      <c r="E885" s="539"/>
      <c r="F885" s="1010"/>
      <c r="G885" s="539"/>
      <c r="H885" s="540"/>
      <c r="I885" s="540"/>
      <c r="J885" s="536"/>
      <c r="K885" s="536"/>
    </row>
    <row r="886" ht="15.75" customHeight="1">
      <c r="A886" s="536"/>
      <c r="B886" s="567"/>
      <c r="C886" s="536"/>
      <c r="D886" s="536"/>
      <c r="E886" s="539"/>
      <c r="F886" s="1010"/>
      <c r="G886" s="539"/>
      <c r="H886" s="540"/>
      <c r="I886" s="540"/>
      <c r="J886" s="536"/>
      <c r="K886" s="536"/>
    </row>
    <row r="887" ht="15.75" customHeight="1">
      <c r="A887" s="536"/>
      <c r="B887" s="567"/>
      <c r="C887" s="536"/>
      <c r="D887" s="536"/>
      <c r="E887" s="539"/>
      <c r="F887" s="1010"/>
      <c r="G887" s="539"/>
      <c r="H887" s="540"/>
      <c r="I887" s="540"/>
      <c r="J887" s="536"/>
      <c r="K887" s="536"/>
    </row>
    <row r="888" ht="15.75" customHeight="1">
      <c r="A888" s="536"/>
      <c r="B888" s="567"/>
      <c r="C888" s="536"/>
      <c r="D888" s="536"/>
      <c r="E888" s="539"/>
      <c r="F888" s="1010"/>
      <c r="G888" s="539"/>
      <c r="H888" s="540"/>
      <c r="I888" s="540"/>
      <c r="J888" s="536"/>
      <c r="K888" s="536"/>
    </row>
    <row r="889" ht="15.75" customHeight="1">
      <c r="A889" s="536"/>
      <c r="B889" s="567"/>
      <c r="C889" s="536"/>
      <c r="D889" s="536"/>
      <c r="E889" s="539"/>
      <c r="F889" s="1010"/>
      <c r="G889" s="539"/>
      <c r="H889" s="540"/>
      <c r="I889" s="540"/>
      <c r="J889" s="536"/>
      <c r="K889" s="536"/>
    </row>
    <row r="890" ht="15.75" customHeight="1">
      <c r="A890" s="536"/>
      <c r="B890" s="567"/>
      <c r="C890" s="536"/>
      <c r="D890" s="536"/>
      <c r="E890" s="539"/>
      <c r="F890" s="1010"/>
      <c r="G890" s="539"/>
      <c r="H890" s="540"/>
      <c r="I890" s="540"/>
      <c r="J890" s="536"/>
      <c r="K890" s="536"/>
    </row>
    <row r="891" ht="15.75" customHeight="1">
      <c r="A891" s="536"/>
      <c r="B891" s="567"/>
      <c r="C891" s="536"/>
      <c r="D891" s="536"/>
      <c r="E891" s="539"/>
      <c r="F891" s="1010"/>
      <c r="G891" s="539"/>
      <c r="H891" s="540"/>
      <c r="I891" s="540"/>
      <c r="J891" s="536"/>
      <c r="K891" s="536"/>
    </row>
    <row r="892" ht="15.75" customHeight="1">
      <c r="A892" s="536"/>
      <c r="B892" s="567"/>
      <c r="C892" s="536"/>
      <c r="D892" s="536"/>
      <c r="E892" s="539"/>
      <c r="F892" s="1010"/>
      <c r="G892" s="539"/>
      <c r="H892" s="540"/>
      <c r="I892" s="540"/>
      <c r="J892" s="536"/>
      <c r="K892" s="536"/>
    </row>
    <row r="893" ht="15.75" customHeight="1">
      <c r="A893" s="536"/>
      <c r="B893" s="567"/>
      <c r="C893" s="536"/>
      <c r="D893" s="536"/>
      <c r="E893" s="539"/>
      <c r="F893" s="1010"/>
      <c r="G893" s="539"/>
      <c r="H893" s="540"/>
      <c r="I893" s="540"/>
      <c r="J893" s="536"/>
      <c r="K893" s="536"/>
    </row>
    <row r="894" ht="15.75" customHeight="1">
      <c r="A894" s="536"/>
      <c r="B894" s="567"/>
      <c r="C894" s="536"/>
      <c r="D894" s="536"/>
      <c r="E894" s="539"/>
      <c r="F894" s="1010"/>
      <c r="G894" s="539"/>
      <c r="H894" s="540"/>
      <c r="I894" s="540"/>
      <c r="J894" s="536"/>
      <c r="K894" s="536"/>
    </row>
    <row r="895" ht="15.75" customHeight="1">
      <c r="A895" s="536"/>
      <c r="B895" s="567"/>
      <c r="C895" s="536"/>
      <c r="D895" s="536"/>
      <c r="E895" s="539"/>
      <c r="F895" s="1010"/>
      <c r="G895" s="539"/>
      <c r="H895" s="540"/>
      <c r="I895" s="540"/>
      <c r="J895" s="536"/>
      <c r="K895" s="536"/>
    </row>
    <row r="896" ht="15.75" customHeight="1">
      <c r="A896" s="536"/>
      <c r="B896" s="567"/>
      <c r="C896" s="536"/>
      <c r="D896" s="536"/>
      <c r="E896" s="539"/>
      <c r="F896" s="1010"/>
      <c r="G896" s="539"/>
      <c r="H896" s="540"/>
      <c r="I896" s="540"/>
      <c r="J896" s="536"/>
      <c r="K896" s="536"/>
    </row>
    <row r="897" ht="15.75" customHeight="1">
      <c r="A897" s="536"/>
      <c r="B897" s="567"/>
      <c r="C897" s="536"/>
      <c r="D897" s="536"/>
      <c r="E897" s="539"/>
      <c r="F897" s="1010"/>
      <c r="G897" s="539"/>
      <c r="H897" s="540"/>
      <c r="I897" s="540"/>
      <c r="J897" s="536"/>
      <c r="K897" s="536"/>
    </row>
    <row r="898" ht="15.75" customHeight="1">
      <c r="A898" s="536"/>
      <c r="B898" s="567"/>
      <c r="C898" s="536"/>
      <c r="D898" s="536"/>
      <c r="E898" s="539"/>
      <c r="F898" s="1010"/>
      <c r="G898" s="539"/>
      <c r="H898" s="540"/>
      <c r="I898" s="540"/>
      <c r="J898" s="536"/>
      <c r="K898" s="536"/>
    </row>
    <row r="899" ht="15.75" customHeight="1">
      <c r="A899" s="536"/>
      <c r="B899" s="567"/>
      <c r="C899" s="536"/>
      <c r="D899" s="536"/>
      <c r="E899" s="539"/>
      <c r="F899" s="1010"/>
      <c r="G899" s="539"/>
      <c r="H899" s="540"/>
      <c r="I899" s="540"/>
      <c r="J899" s="536"/>
      <c r="K899" s="536"/>
    </row>
    <row r="900" ht="15.75" customHeight="1">
      <c r="A900" s="536"/>
      <c r="B900" s="567"/>
      <c r="C900" s="536"/>
      <c r="D900" s="536"/>
      <c r="E900" s="539"/>
      <c r="F900" s="1010"/>
      <c r="G900" s="539"/>
      <c r="H900" s="540"/>
      <c r="I900" s="540"/>
      <c r="J900" s="536"/>
      <c r="K900" s="536"/>
    </row>
    <row r="901" ht="15.75" customHeight="1">
      <c r="A901" s="536"/>
      <c r="B901" s="567"/>
      <c r="C901" s="536"/>
      <c r="D901" s="536"/>
      <c r="E901" s="539"/>
      <c r="F901" s="1010"/>
      <c r="G901" s="539"/>
      <c r="H901" s="540"/>
      <c r="I901" s="540"/>
      <c r="J901" s="536"/>
      <c r="K901" s="536"/>
    </row>
    <row r="902" ht="15.75" customHeight="1">
      <c r="A902" s="536"/>
      <c r="B902" s="567"/>
      <c r="C902" s="536"/>
      <c r="D902" s="536"/>
      <c r="E902" s="539"/>
      <c r="F902" s="1010"/>
      <c r="G902" s="539"/>
      <c r="H902" s="540"/>
      <c r="I902" s="540"/>
      <c r="J902" s="536"/>
      <c r="K902" s="536"/>
    </row>
    <row r="903" ht="15.75" customHeight="1">
      <c r="A903" s="536"/>
      <c r="B903" s="567"/>
      <c r="C903" s="536"/>
      <c r="D903" s="536"/>
      <c r="E903" s="539"/>
      <c r="F903" s="1010"/>
      <c r="G903" s="539"/>
      <c r="H903" s="540"/>
      <c r="I903" s="540"/>
      <c r="J903" s="536"/>
      <c r="K903" s="536"/>
    </row>
    <row r="904" ht="15.75" customHeight="1">
      <c r="A904" s="536"/>
      <c r="B904" s="567"/>
      <c r="C904" s="536"/>
      <c r="D904" s="536"/>
      <c r="E904" s="539"/>
      <c r="F904" s="1010"/>
      <c r="G904" s="539"/>
      <c r="H904" s="540"/>
      <c r="I904" s="540"/>
      <c r="J904" s="536"/>
      <c r="K904" s="536"/>
    </row>
    <row r="905" ht="15.75" customHeight="1">
      <c r="A905" s="536"/>
      <c r="B905" s="567"/>
      <c r="C905" s="536"/>
      <c r="D905" s="536"/>
      <c r="E905" s="539"/>
      <c r="F905" s="1010"/>
      <c r="G905" s="539"/>
      <c r="H905" s="540"/>
      <c r="I905" s="540"/>
      <c r="J905" s="536"/>
      <c r="K905" s="536"/>
    </row>
    <row r="906" ht="15.75" customHeight="1">
      <c r="A906" s="536"/>
      <c r="B906" s="567"/>
      <c r="C906" s="536"/>
      <c r="D906" s="536"/>
      <c r="E906" s="539"/>
      <c r="F906" s="1010"/>
      <c r="G906" s="539"/>
      <c r="H906" s="540"/>
      <c r="I906" s="540"/>
      <c r="J906" s="536"/>
      <c r="K906" s="536"/>
    </row>
    <row r="907" ht="15.75" customHeight="1">
      <c r="A907" s="536"/>
      <c r="B907" s="567"/>
      <c r="C907" s="536"/>
      <c r="D907" s="536"/>
      <c r="E907" s="539"/>
      <c r="F907" s="1010"/>
      <c r="G907" s="539"/>
      <c r="H907" s="540"/>
      <c r="I907" s="540"/>
      <c r="J907" s="536"/>
      <c r="K907" s="536"/>
    </row>
    <row r="908" ht="15.75" customHeight="1">
      <c r="A908" s="536"/>
      <c r="B908" s="567"/>
      <c r="C908" s="536"/>
      <c r="D908" s="536"/>
      <c r="E908" s="539"/>
      <c r="F908" s="1010"/>
      <c r="G908" s="539"/>
      <c r="H908" s="540"/>
      <c r="I908" s="540"/>
      <c r="J908" s="536"/>
      <c r="K908" s="536"/>
    </row>
    <row r="909" ht="15.75" customHeight="1">
      <c r="A909" s="536"/>
      <c r="B909" s="567"/>
      <c r="C909" s="536"/>
      <c r="D909" s="536"/>
      <c r="E909" s="539"/>
      <c r="F909" s="1010"/>
      <c r="G909" s="539"/>
      <c r="H909" s="540"/>
      <c r="I909" s="540"/>
      <c r="J909" s="536"/>
      <c r="K909" s="536"/>
    </row>
    <row r="910" ht="15.75" customHeight="1">
      <c r="A910" s="536"/>
      <c r="B910" s="567"/>
      <c r="C910" s="536"/>
      <c r="D910" s="536"/>
      <c r="E910" s="539"/>
      <c r="F910" s="1010"/>
      <c r="G910" s="539"/>
      <c r="H910" s="540"/>
      <c r="I910" s="540"/>
      <c r="J910" s="536"/>
      <c r="K910" s="536"/>
    </row>
    <row r="911" ht="15.75" customHeight="1">
      <c r="A911" s="536"/>
      <c r="B911" s="567"/>
      <c r="C911" s="536"/>
      <c r="D911" s="536"/>
      <c r="E911" s="539"/>
      <c r="F911" s="1010"/>
      <c r="G911" s="539"/>
      <c r="H911" s="540"/>
      <c r="I911" s="540"/>
      <c r="J911" s="536"/>
      <c r="K911" s="536"/>
    </row>
    <row r="912" ht="15.75" customHeight="1">
      <c r="A912" s="536"/>
      <c r="B912" s="567"/>
      <c r="C912" s="536"/>
      <c r="D912" s="536"/>
      <c r="E912" s="539"/>
      <c r="F912" s="1010"/>
      <c r="G912" s="539"/>
      <c r="H912" s="540"/>
      <c r="I912" s="540"/>
      <c r="J912" s="536"/>
      <c r="K912" s="536"/>
    </row>
    <row r="913" ht="15.75" customHeight="1">
      <c r="A913" s="536"/>
      <c r="B913" s="567"/>
      <c r="C913" s="536"/>
      <c r="D913" s="536"/>
      <c r="E913" s="539"/>
      <c r="F913" s="1010"/>
      <c r="G913" s="539"/>
      <c r="H913" s="540"/>
      <c r="I913" s="540"/>
      <c r="J913" s="536"/>
      <c r="K913" s="536"/>
    </row>
    <row r="914" ht="15.75" customHeight="1">
      <c r="A914" s="536"/>
      <c r="B914" s="567"/>
      <c r="C914" s="536"/>
      <c r="D914" s="536"/>
      <c r="E914" s="539"/>
      <c r="F914" s="1010"/>
      <c r="G914" s="539"/>
      <c r="H914" s="540"/>
      <c r="I914" s="540"/>
      <c r="J914" s="536"/>
      <c r="K914" s="536"/>
    </row>
    <row r="915" ht="15.75" customHeight="1">
      <c r="A915" s="536"/>
      <c r="B915" s="567"/>
      <c r="C915" s="536"/>
      <c r="D915" s="536"/>
      <c r="E915" s="539"/>
      <c r="F915" s="1010"/>
      <c r="G915" s="539"/>
      <c r="H915" s="540"/>
      <c r="I915" s="540"/>
      <c r="J915" s="536"/>
      <c r="K915" s="536"/>
    </row>
    <row r="916" ht="15.75" customHeight="1">
      <c r="A916" s="536"/>
      <c r="B916" s="567"/>
      <c r="C916" s="536"/>
      <c r="D916" s="536"/>
      <c r="E916" s="539"/>
      <c r="F916" s="1010"/>
      <c r="G916" s="539"/>
      <c r="H916" s="540"/>
      <c r="I916" s="540"/>
      <c r="J916" s="536"/>
      <c r="K916" s="536"/>
    </row>
    <row r="917" ht="15.75" customHeight="1">
      <c r="A917" s="536"/>
      <c r="B917" s="567"/>
      <c r="C917" s="536"/>
      <c r="D917" s="536"/>
      <c r="E917" s="539"/>
      <c r="F917" s="1010"/>
      <c r="G917" s="539"/>
      <c r="H917" s="540"/>
      <c r="I917" s="540"/>
      <c r="J917" s="536"/>
      <c r="K917" s="536"/>
    </row>
    <row r="918" ht="15.75" customHeight="1">
      <c r="A918" s="536"/>
      <c r="B918" s="567"/>
      <c r="C918" s="536"/>
      <c r="D918" s="536"/>
      <c r="E918" s="539"/>
      <c r="F918" s="1010"/>
      <c r="G918" s="539"/>
      <c r="H918" s="540"/>
      <c r="I918" s="540"/>
      <c r="J918" s="536"/>
      <c r="K918" s="536"/>
    </row>
    <row r="919" ht="15.75" customHeight="1">
      <c r="A919" s="536"/>
      <c r="B919" s="567"/>
      <c r="C919" s="536"/>
      <c r="D919" s="536"/>
      <c r="E919" s="539"/>
      <c r="F919" s="1010"/>
      <c r="G919" s="539"/>
      <c r="H919" s="540"/>
      <c r="I919" s="540"/>
      <c r="J919" s="536"/>
      <c r="K919" s="536"/>
    </row>
    <row r="920" ht="15.75" customHeight="1">
      <c r="A920" s="536"/>
      <c r="B920" s="567"/>
      <c r="C920" s="536"/>
      <c r="D920" s="536"/>
      <c r="E920" s="539"/>
      <c r="F920" s="1010"/>
      <c r="G920" s="539"/>
      <c r="H920" s="540"/>
      <c r="I920" s="540"/>
      <c r="J920" s="536"/>
      <c r="K920" s="536"/>
    </row>
    <row r="921" ht="15.75" customHeight="1">
      <c r="A921" s="536"/>
      <c r="B921" s="567"/>
      <c r="C921" s="536"/>
      <c r="D921" s="536"/>
      <c r="E921" s="539"/>
      <c r="F921" s="1010"/>
      <c r="G921" s="539"/>
      <c r="H921" s="540"/>
      <c r="I921" s="540"/>
      <c r="J921" s="536"/>
      <c r="K921" s="536"/>
    </row>
    <row r="922" ht="15.75" customHeight="1">
      <c r="A922" s="536"/>
      <c r="B922" s="567"/>
      <c r="C922" s="536"/>
      <c r="D922" s="536"/>
      <c r="E922" s="539"/>
      <c r="F922" s="1010"/>
      <c r="G922" s="539"/>
      <c r="H922" s="540"/>
      <c r="I922" s="540"/>
      <c r="J922" s="536"/>
      <c r="K922" s="536"/>
    </row>
    <row r="923" ht="15.75" customHeight="1">
      <c r="A923" s="536"/>
      <c r="B923" s="567"/>
      <c r="C923" s="536"/>
      <c r="D923" s="536"/>
      <c r="E923" s="539"/>
      <c r="F923" s="1010"/>
      <c r="G923" s="539"/>
      <c r="H923" s="540"/>
      <c r="I923" s="540"/>
      <c r="J923" s="536"/>
      <c r="K923" s="536"/>
    </row>
    <row r="924" ht="15.75" customHeight="1">
      <c r="A924" s="536"/>
      <c r="B924" s="567"/>
      <c r="C924" s="536"/>
      <c r="D924" s="536"/>
      <c r="E924" s="539"/>
      <c r="F924" s="1010"/>
      <c r="G924" s="539"/>
      <c r="H924" s="540"/>
      <c r="I924" s="540"/>
      <c r="J924" s="536"/>
      <c r="K924" s="536"/>
    </row>
    <row r="925" ht="15.75" customHeight="1">
      <c r="A925" s="536"/>
      <c r="B925" s="567"/>
      <c r="C925" s="536"/>
      <c r="D925" s="536"/>
      <c r="E925" s="539"/>
      <c r="F925" s="1010"/>
      <c r="G925" s="539"/>
      <c r="H925" s="540"/>
      <c r="I925" s="540"/>
      <c r="J925" s="536"/>
      <c r="K925" s="536"/>
    </row>
    <row r="926" ht="15.75" customHeight="1">
      <c r="A926" s="536"/>
      <c r="B926" s="567"/>
      <c r="C926" s="536"/>
      <c r="D926" s="536"/>
      <c r="E926" s="539"/>
      <c r="F926" s="1010"/>
      <c r="G926" s="539"/>
      <c r="H926" s="540"/>
      <c r="I926" s="540"/>
      <c r="J926" s="536"/>
      <c r="K926" s="536"/>
    </row>
    <row r="927" ht="15.75" customHeight="1">
      <c r="A927" s="536"/>
      <c r="B927" s="567"/>
      <c r="C927" s="536"/>
      <c r="D927" s="536"/>
      <c r="E927" s="539"/>
      <c r="F927" s="1010"/>
      <c r="G927" s="539"/>
      <c r="H927" s="540"/>
      <c r="I927" s="540"/>
      <c r="J927" s="536"/>
      <c r="K927" s="536"/>
    </row>
    <row r="928" ht="15.75" customHeight="1">
      <c r="A928" s="536"/>
      <c r="B928" s="567"/>
      <c r="C928" s="536"/>
      <c r="D928" s="536"/>
      <c r="E928" s="539"/>
      <c r="F928" s="1010"/>
      <c r="G928" s="539"/>
      <c r="H928" s="540"/>
      <c r="I928" s="540"/>
      <c r="J928" s="536"/>
      <c r="K928" s="536"/>
    </row>
    <row r="929" ht="15.75" customHeight="1">
      <c r="A929" s="536"/>
      <c r="B929" s="567"/>
      <c r="C929" s="536"/>
      <c r="D929" s="536"/>
      <c r="E929" s="539"/>
      <c r="F929" s="1010"/>
      <c r="G929" s="539"/>
      <c r="H929" s="540"/>
      <c r="I929" s="540"/>
      <c r="J929" s="536"/>
      <c r="K929" s="536"/>
    </row>
    <row r="930" ht="15.75" customHeight="1">
      <c r="A930" s="536"/>
      <c r="B930" s="567"/>
      <c r="C930" s="536"/>
      <c r="D930" s="536"/>
      <c r="E930" s="539"/>
      <c r="F930" s="1010"/>
      <c r="G930" s="539"/>
      <c r="H930" s="540"/>
      <c r="I930" s="540"/>
      <c r="J930" s="536"/>
      <c r="K930" s="536"/>
    </row>
    <row r="931" ht="15.75" customHeight="1">
      <c r="A931" s="536"/>
      <c r="B931" s="567"/>
      <c r="C931" s="536"/>
      <c r="D931" s="536"/>
      <c r="E931" s="539"/>
      <c r="F931" s="1010"/>
      <c r="G931" s="539"/>
      <c r="H931" s="540"/>
      <c r="I931" s="540"/>
      <c r="J931" s="536"/>
      <c r="K931" s="536"/>
    </row>
    <row r="932" ht="15.75" customHeight="1">
      <c r="A932" s="536"/>
      <c r="B932" s="567"/>
      <c r="C932" s="536"/>
      <c r="D932" s="536"/>
      <c r="E932" s="539"/>
      <c r="F932" s="1010"/>
      <c r="G932" s="539"/>
      <c r="H932" s="540"/>
      <c r="I932" s="540"/>
      <c r="J932" s="536"/>
      <c r="K932" s="536"/>
    </row>
    <row r="933" ht="15.75" customHeight="1">
      <c r="A933" s="536"/>
      <c r="B933" s="567"/>
      <c r="C933" s="536"/>
      <c r="D933" s="536"/>
      <c r="E933" s="539"/>
      <c r="F933" s="1010"/>
      <c r="G933" s="539"/>
      <c r="H933" s="540"/>
      <c r="I933" s="540"/>
      <c r="J933" s="536"/>
      <c r="K933" s="536"/>
    </row>
    <row r="934" ht="15.75" customHeight="1">
      <c r="A934" s="536"/>
      <c r="B934" s="567"/>
      <c r="C934" s="536"/>
      <c r="D934" s="536"/>
      <c r="E934" s="539"/>
      <c r="F934" s="1010"/>
      <c r="G934" s="539"/>
      <c r="H934" s="540"/>
      <c r="I934" s="540"/>
      <c r="J934" s="536"/>
      <c r="K934" s="536"/>
    </row>
    <row r="935" ht="15.75" customHeight="1">
      <c r="A935" s="536"/>
      <c r="B935" s="567"/>
      <c r="C935" s="536"/>
      <c r="D935" s="536"/>
      <c r="E935" s="539"/>
      <c r="F935" s="1010"/>
      <c r="G935" s="539"/>
      <c r="H935" s="540"/>
      <c r="I935" s="540"/>
      <c r="J935" s="536"/>
      <c r="K935" s="536"/>
    </row>
    <row r="936" ht="15.75" customHeight="1">
      <c r="A936" s="536"/>
      <c r="B936" s="567"/>
      <c r="C936" s="536"/>
      <c r="D936" s="536"/>
      <c r="E936" s="539"/>
      <c r="F936" s="1010"/>
      <c r="G936" s="539"/>
      <c r="H936" s="540"/>
      <c r="I936" s="540"/>
      <c r="J936" s="536"/>
      <c r="K936" s="536"/>
    </row>
    <row r="937" ht="15.75" customHeight="1">
      <c r="A937" s="536"/>
      <c r="B937" s="567"/>
      <c r="C937" s="536"/>
      <c r="D937" s="536"/>
      <c r="E937" s="539"/>
      <c r="F937" s="1010"/>
      <c r="G937" s="539"/>
      <c r="H937" s="540"/>
      <c r="I937" s="540"/>
      <c r="J937" s="536"/>
      <c r="K937" s="536"/>
    </row>
    <row r="938" ht="15.75" customHeight="1">
      <c r="A938" s="536"/>
      <c r="B938" s="567"/>
      <c r="C938" s="536"/>
      <c r="D938" s="536"/>
      <c r="E938" s="539"/>
      <c r="F938" s="1010"/>
      <c r="G938" s="539"/>
      <c r="H938" s="540"/>
      <c r="I938" s="540"/>
      <c r="J938" s="536"/>
      <c r="K938" s="536"/>
    </row>
    <row r="939" ht="15.75" customHeight="1">
      <c r="A939" s="536"/>
      <c r="B939" s="567"/>
      <c r="C939" s="536"/>
      <c r="D939" s="536"/>
      <c r="E939" s="539"/>
      <c r="F939" s="1010"/>
      <c r="G939" s="539"/>
      <c r="H939" s="540"/>
      <c r="I939" s="540"/>
      <c r="J939" s="536"/>
      <c r="K939" s="536"/>
    </row>
    <row r="940" ht="15.75" customHeight="1">
      <c r="A940" s="536"/>
      <c r="B940" s="567"/>
      <c r="C940" s="536"/>
      <c r="D940" s="536"/>
      <c r="E940" s="539"/>
      <c r="F940" s="1010"/>
      <c r="G940" s="539"/>
      <c r="H940" s="540"/>
      <c r="I940" s="540"/>
      <c r="J940" s="536"/>
      <c r="K940" s="536"/>
    </row>
    <row r="941" ht="15.75" customHeight="1">
      <c r="A941" s="536"/>
      <c r="B941" s="567"/>
      <c r="C941" s="536"/>
      <c r="D941" s="536"/>
      <c r="E941" s="539"/>
      <c r="F941" s="1010"/>
      <c r="G941" s="539"/>
      <c r="H941" s="540"/>
      <c r="I941" s="540"/>
      <c r="J941" s="536"/>
      <c r="K941" s="536"/>
    </row>
    <row r="942" ht="15.75" customHeight="1">
      <c r="A942" s="536"/>
      <c r="B942" s="567"/>
      <c r="C942" s="536"/>
      <c r="D942" s="536"/>
      <c r="E942" s="539"/>
      <c r="F942" s="1010"/>
      <c r="G942" s="539"/>
      <c r="H942" s="540"/>
      <c r="I942" s="540"/>
      <c r="J942" s="536"/>
      <c r="K942" s="536"/>
    </row>
    <row r="943" ht="15.75" customHeight="1">
      <c r="A943" s="536"/>
      <c r="B943" s="567"/>
      <c r="C943" s="536"/>
      <c r="D943" s="536"/>
      <c r="E943" s="539"/>
      <c r="F943" s="1010"/>
      <c r="G943" s="539"/>
      <c r="H943" s="540"/>
      <c r="I943" s="540"/>
      <c r="J943" s="536"/>
      <c r="K943" s="536"/>
    </row>
    <row r="944" ht="15.75" customHeight="1">
      <c r="A944" s="536"/>
      <c r="B944" s="567"/>
      <c r="C944" s="536"/>
      <c r="D944" s="536"/>
      <c r="E944" s="539"/>
      <c r="F944" s="1010"/>
      <c r="G944" s="539"/>
      <c r="H944" s="540"/>
      <c r="I944" s="540"/>
      <c r="J944" s="536"/>
      <c r="K944" s="536"/>
    </row>
    <row r="945" ht="15.75" customHeight="1">
      <c r="A945" s="536"/>
      <c r="B945" s="567"/>
      <c r="C945" s="536"/>
      <c r="D945" s="536"/>
      <c r="E945" s="539"/>
      <c r="F945" s="1010"/>
      <c r="G945" s="539"/>
      <c r="H945" s="540"/>
      <c r="I945" s="540"/>
      <c r="J945" s="536"/>
      <c r="K945" s="536"/>
    </row>
    <row r="946" ht="15.75" customHeight="1">
      <c r="A946" s="536"/>
      <c r="B946" s="567"/>
      <c r="C946" s="536"/>
      <c r="D946" s="536"/>
      <c r="E946" s="539"/>
      <c r="F946" s="1010"/>
      <c r="G946" s="539"/>
      <c r="H946" s="540"/>
      <c r="I946" s="540"/>
      <c r="J946" s="536"/>
      <c r="K946" s="536"/>
    </row>
    <row r="947" ht="15.75" customHeight="1">
      <c r="A947" s="536"/>
      <c r="B947" s="567"/>
      <c r="C947" s="536"/>
      <c r="D947" s="536"/>
      <c r="E947" s="539"/>
      <c r="F947" s="1010"/>
      <c r="G947" s="539"/>
      <c r="H947" s="540"/>
      <c r="I947" s="540"/>
      <c r="J947" s="536"/>
      <c r="K947" s="536"/>
    </row>
    <row r="948" ht="15.75" customHeight="1">
      <c r="A948" s="536"/>
      <c r="B948" s="567"/>
      <c r="C948" s="536"/>
      <c r="D948" s="536"/>
      <c r="E948" s="539"/>
      <c r="F948" s="1010"/>
      <c r="G948" s="539"/>
      <c r="H948" s="540"/>
      <c r="I948" s="540"/>
      <c r="J948" s="536"/>
      <c r="K948" s="536"/>
    </row>
    <row r="949" ht="15.75" customHeight="1">
      <c r="A949" s="536"/>
      <c r="B949" s="567"/>
      <c r="C949" s="536"/>
      <c r="D949" s="536"/>
      <c r="E949" s="539"/>
      <c r="F949" s="1010"/>
      <c r="G949" s="539"/>
      <c r="H949" s="540"/>
      <c r="I949" s="540"/>
      <c r="J949" s="536"/>
      <c r="K949" s="536"/>
    </row>
    <row r="950" ht="15.75" customHeight="1">
      <c r="A950" s="536"/>
      <c r="B950" s="567"/>
      <c r="C950" s="536"/>
      <c r="D950" s="536"/>
      <c r="E950" s="539"/>
      <c r="F950" s="1010"/>
      <c r="G950" s="539"/>
      <c r="H950" s="540"/>
      <c r="I950" s="540"/>
      <c r="J950" s="536"/>
      <c r="K950" s="536"/>
    </row>
    <row r="951" ht="15.75" customHeight="1">
      <c r="A951" s="536"/>
      <c r="B951" s="567"/>
      <c r="C951" s="536"/>
      <c r="D951" s="536"/>
      <c r="E951" s="539"/>
      <c r="F951" s="1010"/>
      <c r="G951" s="539"/>
      <c r="H951" s="540"/>
      <c r="I951" s="540"/>
      <c r="J951" s="536"/>
      <c r="K951" s="536"/>
    </row>
    <row r="952" ht="15.75" customHeight="1">
      <c r="A952" s="536"/>
      <c r="B952" s="567"/>
      <c r="C952" s="536"/>
      <c r="D952" s="536"/>
      <c r="E952" s="539"/>
      <c r="F952" s="1010"/>
      <c r="G952" s="539"/>
      <c r="H952" s="540"/>
      <c r="I952" s="540"/>
      <c r="J952" s="536"/>
      <c r="K952" s="536"/>
    </row>
    <row r="953" ht="15.75" customHeight="1">
      <c r="A953" s="536"/>
      <c r="B953" s="567"/>
      <c r="C953" s="536"/>
      <c r="D953" s="536"/>
      <c r="E953" s="539"/>
      <c r="F953" s="1010"/>
      <c r="G953" s="539"/>
      <c r="H953" s="540"/>
      <c r="I953" s="540"/>
      <c r="J953" s="536"/>
      <c r="K953" s="536"/>
    </row>
    <row r="954" ht="15.75" customHeight="1">
      <c r="A954" s="536"/>
      <c r="B954" s="567"/>
      <c r="C954" s="536"/>
      <c r="D954" s="536"/>
      <c r="E954" s="539"/>
      <c r="F954" s="1010"/>
      <c r="G954" s="539"/>
      <c r="H954" s="540"/>
      <c r="I954" s="540"/>
      <c r="J954" s="536"/>
      <c r="K954" s="536"/>
    </row>
    <row r="955" ht="15.75" customHeight="1">
      <c r="A955" s="536"/>
      <c r="B955" s="567"/>
      <c r="C955" s="536"/>
      <c r="D955" s="536"/>
      <c r="E955" s="539"/>
      <c r="F955" s="1010"/>
      <c r="G955" s="539"/>
      <c r="H955" s="540"/>
      <c r="I955" s="540"/>
      <c r="J955" s="536"/>
      <c r="K955" s="536"/>
    </row>
    <row r="956" ht="15.75" customHeight="1">
      <c r="A956" s="536"/>
      <c r="B956" s="567"/>
      <c r="C956" s="536"/>
      <c r="D956" s="536"/>
      <c r="E956" s="539"/>
      <c r="F956" s="1010"/>
      <c r="G956" s="539"/>
      <c r="H956" s="540"/>
      <c r="I956" s="540"/>
      <c r="J956" s="536"/>
      <c r="K956" s="536"/>
    </row>
    <row r="957" ht="15.75" customHeight="1">
      <c r="A957" s="536"/>
      <c r="B957" s="567"/>
      <c r="C957" s="536"/>
      <c r="D957" s="536"/>
      <c r="E957" s="539"/>
      <c r="F957" s="1010"/>
      <c r="G957" s="539"/>
      <c r="H957" s="540"/>
      <c r="I957" s="540"/>
      <c r="J957" s="536"/>
      <c r="K957" s="536"/>
    </row>
    <row r="958" ht="15.75" customHeight="1">
      <c r="A958" s="536"/>
      <c r="B958" s="567"/>
      <c r="C958" s="536"/>
      <c r="D958" s="536"/>
      <c r="E958" s="539"/>
      <c r="F958" s="1010"/>
      <c r="G958" s="539"/>
      <c r="H958" s="540"/>
      <c r="I958" s="540"/>
      <c r="J958" s="536"/>
      <c r="K958" s="536"/>
    </row>
    <row r="959" ht="15.75" customHeight="1">
      <c r="A959" s="536"/>
      <c r="B959" s="567"/>
      <c r="C959" s="536"/>
      <c r="D959" s="536"/>
      <c r="E959" s="539"/>
      <c r="F959" s="1010"/>
      <c r="G959" s="539"/>
      <c r="H959" s="540"/>
      <c r="I959" s="540"/>
      <c r="J959" s="536"/>
      <c r="K959" s="536"/>
    </row>
    <row r="960" ht="15.75" customHeight="1">
      <c r="A960" s="536"/>
      <c r="B960" s="567"/>
      <c r="C960" s="536"/>
      <c r="D960" s="536"/>
      <c r="E960" s="539"/>
      <c r="F960" s="1010"/>
      <c r="G960" s="539"/>
      <c r="H960" s="540"/>
      <c r="I960" s="540"/>
      <c r="J960" s="536"/>
      <c r="K960" s="536"/>
    </row>
    <row r="961" ht="15.75" customHeight="1">
      <c r="A961" s="536"/>
      <c r="B961" s="567"/>
      <c r="C961" s="536"/>
      <c r="D961" s="536"/>
      <c r="E961" s="539"/>
      <c r="F961" s="1010"/>
      <c r="G961" s="539"/>
      <c r="H961" s="540"/>
      <c r="I961" s="540"/>
      <c r="J961" s="536"/>
      <c r="K961" s="536"/>
    </row>
    <row r="962" ht="15.75" customHeight="1">
      <c r="A962" s="536"/>
      <c r="B962" s="567"/>
      <c r="C962" s="536"/>
      <c r="D962" s="536"/>
      <c r="E962" s="539"/>
      <c r="F962" s="1010"/>
      <c r="G962" s="539"/>
      <c r="H962" s="540"/>
      <c r="I962" s="540"/>
      <c r="J962" s="536"/>
      <c r="K962" s="536"/>
    </row>
    <row r="963" ht="15.75" customHeight="1">
      <c r="A963" s="536"/>
      <c r="B963" s="567"/>
      <c r="C963" s="536"/>
      <c r="D963" s="536"/>
      <c r="E963" s="539"/>
      <c r="F963" s="1010"/>
      <c r="G963" s="539"/>
      <c r="H963" s="540"/>
      <c r="I963" s="540"/>
      <c r="J963" s="536"/>
      <c r="K963" s="536"/>
    </row>
    <row r="964" ht="15.75" customHeight="1">
      <c r="A964" s="536"/>
      <c r="B964" s="567"/>
      <c r="C964" s="536"/>
      <c r="D964" s="536"/>
      <c r="E964" s="539"/>
      <c r="F964" s="1010"/>
      <c r="G964" s="539"/>
      <c r="H964" s="540"/>
      <c r="I964" s="540"/>
      <c r="J964" s="536"/>
      <c r="K964" s="536"/>
    </row>
    <row r="965" ht="15.75" customHeight="1">
      <c r="A965" s="536"/>
      <c r="B965" s="567"/>
      <c r="C965" s="536"/>
      <c r="D965" s="536"/>
      <c r="E965" s="539"/>
      <c r="F965" s="1010"/>
      <c r="G965" s="539"/>
      <c r="H965" s="540"/>
      <c r="I965" s="540"/>
      <c r="J965" s="536"/>
      <c r="K965" s="536"/>
    </row>
    <row r="966" ht="15.75" customHeight="1">
      <c r="A966" s="536"/>
      <c r="B966" s="567"/>
      <c r="C966" s="536"/>
      <c r="D966" s="536"/>
      <c r="E966" s="539"/>
      <c r="F966" s="1010"/>
      <c r="G966" s="539"/>
      <c r="H966" s="540"/>
      <c r="I966" s="540"/>
      <c r="J966" s="536"/>
      <c r="K966" s="536"/>
    </row>
    <row r="967" ht="15.75" customHeight="1">
      <c r="A967" s="536"/>
      <c r="B967" s="567"/>
      <c r="C967" s="536"/>
      <c r="D967" s="536"/>
      <c r="E967" s="539"/>
      <c r="F967" s="1010"/>
      <c r="G967" s="539"/>
      <c r="H967" s="540"/>
      <c r="I967" s="540"/>
      <c r="J967" s="536"/>
      <c r="K967" s="536"/>
    </row>
    <row r="968" ht="15.75" customHeight="1">
      <c r="A968" s="536"/>
      <c r="B968" s="567"/>
      <c r="C968" s="536"/>
      <c r="D968" s="536"/>
      <c r="E968" s="539"/>
      <c r="F968" s="1010"/>
      <c r="G968" s="539"/>
      <c r="H968" s="540"/>
      <c r="I968" s="540"/>
      <c r="J968" s="536"/>
      <c r="K968" s="536"/>
    </row>
    <row r="969" ht="15.75" customHeight="1">
      <c r="A969" s="536"/>
      <c r="B969" s="567"/>
      <c r="C969" s="536"/>
      <c r="D969" s="536"/>
      <c r="E969" s="539"/>
      <c r="F969" s="1010"/>
      <c r="G969" s="539"/>
      <c r="H969" s="540"/>
      <c r="I969" s="540"/>
      <c r="J969" s="536"/>
      <c r="K969" s="536"/>
    </row>
    <row r="970" ht="15.75" customHeight="1">
      <c r="A970" s="536"/>
      <c r="B970" s="567"/>
      <c r="C970" s="536"/>
      <c r="D970" s="536"/>
      <c r="E970" s="539"/>
      <c r="F970" s="1010"/>
      <c r="G970" s="539"/>
      <c r="H970" s="540"/>
      <c r="I970" s="540"/>
      <c r="J970" s="536"/>
      <c r="K970" s="536"/>
    </row>
    <row r="971" ht="15.75" customHeight="1">
      <c r="A971" s="536"/>
      <c r="B971" s="567"/>
      <c r="C971" s="536"/>
      <c r="D971" s="536"/>
      <c r="E971" s="539"/>
      <c r="F971" s="1010"/>
      <c r="G971" s="539"/>
      <c r="H971" s="540"/>
      <c r="I971" s="540"/>
      <c r="J971" s="536"/>
      <c r="K971" s="536"/>
    </row>
    <row r="972" ht="15.75" customHeight="1">
      <c r="A972" s="536"/>
      <c r="B972" s="567"/>
      <c r="C972" s="536"/>
      <c r="D972" s="536"/>
      <c r="E972" s="539"/>
      <c r="F972" s="1010"/>
      <c r="G972" s="539"/>
      <c r="H972" s="540"/>
      <c r="I972" s="540"/>
      <c r="J972" s="536"/>
      <c r="K972" s="536"/>
    </row>
    <row r="973" ht="15.75" customHeight="1">
      <c r="A973" s="536"/>
      <c r="B973" s="567"/>
      <c r="C973" s="536"/>
      <c r="D973" s="536"/>
      <c r="E973" s="539"/>
      <c r="F973" s="1010"/>
      <c r="G973" s="539"/>
      <c r="H973" s="540"/>
      <c r="I973" s="540"/>
      <c r="J973" s="536"/>
      <c r="K973" s="536"/>
    </row>
    <row r="974" ht="15.75" customHeight="1">
      <c r="A974" s="536"/>
      <c r="B974" s="567"/>
      <c r="C974" s="536"/>
      <c r="D974" s="536"/>
      <c r="E974" s="539"/>
      <c r="F974" s="1010"/>
      <c r="G974" s="539"/>
      <c r="H974" s="540"/>
      <c r="I974" s="540"/>
      <c r="J974" s="536"/>
      <c r="K974" s="536"/>
    </row>
    <row r="975" ht="15.75" customHeight="1">
      <c r="A975" s="536"/>
      <c r="B975" s="567"/>
      <c r="C975" s="536"/>
      <c r="D975" s="536"/>
      <c r="E975" s="539"/>
      <c r="F975" s="1010"/>
      <c r="G975" s="539"/>
      <c r="H975" s="540"/>
      <c r="I975" s="540"/>
      <c r="J975" s="536"/>
      <c r="K975" s="536"/>
    </row>
    <row r="976" ht="15.75" customHeight="1">
      <c r="A976" s="536"/>
      <c r="B976" s="567"/>
      <c r="C976" s="536"/>
      <c r="D976" s="536"/>
      <c r="E976" s="539"/>
      <c r="F976" s="1010"/>
      <c r="G976" s="539"/>
      <c r="H976" s="540"/>
      <c r="I976" s="540"/>
      <c r="J976" s="536"/>
      <c r="K976" s="536"/>
    </row>
    <row r="977" ht="15.75" customHeight="1">
      <c r="A977" s="536"/>
      <c r="B977" s="567"/>
      <c r="C977" s="536"/>
      <c r="D977" s="536"/>
      <c r="E977" s="539"/>
      <c r="F977" s="1010"/>
      <c r="G977" s="539"/>
      <c r="H977" s="540"/>
      <c r="I977" s="540"/>
      <c r="J977" s="536"/>
      <c r="K977" s="536"/>
    </row>
    <row r="978" ht="15.75" customHeight="1">
      <c r="A978" s="536"/>
      <c r="B978" s="567"/>
      <c r="C978" s="536"/>
      <c r="D978" s="536"/>
      <c r="E978" s="539"/>
      <c r="F978" s="1010"/>
      <c r="G978" s="539"/>
      <c r="H978" s="540"/>
      <c r="I978" s="540"/>
      <c r="J978" s="536"/>
      <c r="K978" s="536"/>
    </row>
    <row r="979" ht="15.75" customHeight="1">
      <c r="A979" s="536"/>
      <c r="B979" s="567"/>
      <c r="C979" s="536"/>
      <c r="D979" s="536"/>
      <c r="E979" s="539"/>
      <c r="F979" s="1010"/>
      <c r="G979" s="539"/>
      <c r="H979" s="540"/>
      <c r="I979" s="540"/>
      <c r="J979" s="536"/>
      <c r="K979" s="536"/>
    </row>
    <row r="980" ht="15.75" customHeight="1">
      <c r="A980" s="536"/>
      <c r="B980" s="567"/>
      <c r="C980" s="536"/>
      <c r="D980" s="536"/>
      <c r="E980" s="539"/>
      <c r="F980" s="1010"/>
      <c r="G980" s="539"/>
      <c r="H980" s="540"/>
      <c r="I980" s="540"/>
      <c r="J980" s="536"/>
      <c r="K980" s="536"/>
    </row>
    <row r="981" ht="15.75" customHeight="1">
      <c r="A981" s="536"/>
      <c r="B981" s="567"/>
      <c r="C981" s="536"/>
      <c r="D981" s="536"/>
      <c r="E981" s="539"/>
      <c r="F981" s="1010"/>
      <c r="G981" s="539"/>
      <c r="H981" s="540"/>
      <c r="I981" s="540"/>
      <c r="J981" s="536"/>
      <c r="K981" s="536"/>
    </row>
    <row r="982" ht="15.75" customHeight="1">
      <c r="A982" s="536"/>
      <c r="B982" s="567"/>
      <c r="C982" s="536"/>
      <c r="D982" s="536"/>
      <c r="E982" s="539"/>
      <c r="F982" s="1010"/>
      <c r="G982" s="539"/>
      <c r="H982" s="540"/>
      <c r="I982" s="540"/>
      <c r="J982" s="536"/>
      <c r="K982" s="536"/>
    </row>
    <row r="983" ht="15.75" customHeight="1">
      <c r="A983" s="536"/>
      <c r="B983" s="567"/>
      <c r="C983" s="536"/>
      <c r="D983" s="536"/>
      <c r="E983" s="539"/>
      <c r="F983" s="1010"/>
      <c r="G983" s="539"/>
      <c r="H983" s="540"/>
      <c r="I983" s="540"/>
      <c r="J983" s="536"/>
      <c r="K983" s="536"/>
    </row>
    <row r="984" ht="15.75" customHeight="1">
      <c r="A984" s="536"/>
      <c r="B984" s="567"/>
      <c r="C984" s="536"/>
      <c r="D984" s="536"/>
      <c r="E984" s="539"/>
      <c r="F984" s="1010"/>
      <c r="G984" s="539"/>
      <c r="H984" s="540"/>
      <c r="I984" s="540"/>
      <c r="J984" s="536"/>
      <c r="K984" s="536"/>
    </row>
    <row r="985" ht="15.75" customHeight="1">
      <c r="A985" s="536"/>
      <c r="B985" s="567"/>
      <c r="C985" s="536"/>
      <c r="D985" s="536"/>
      <c r="E985" s="539"/>
      <c r="F985" s="1010"/>
      <c r="G985" s="539"/>
      <c r="H985" s="540"/>
      <c r="I985" s="540"/>
      <c r="J985" s="536"/>
      <c r="K985" s="536"/>
    </row>
    <row r="986" ht="15.75" customHeight="1">
      <c r="A986" s="536"/>
      <c r="B986" s="567"/>
      <c r="C986" s="536"/>
      <c r="D986" s="536"/>
      <c r="E986" s="539"/>
      <c r="F986" s="1010"/>
      <c r="G986" s="539"/>
      <c r="H986" s="540"/>
      <c r="I986" s="540"/>
      <c r="J986" s="536"/>
      <c r="K986" s="536"/>
    </row>
    <row r="987" ht="15.75" customHeight="1">
      <c r="A987" s="536"/>
      <c r="B987" s="567"/>
      <c r="C987" s="536"/>
      <c r="D987" s="536"/>
      <c r="E987" s="539"/>
      <c r="F987" s="1010"/>
      <c r="G987" s="539"/>
      <c r="H987" s="540"/>
      <c r="I987" s="540"/>
      <c r="J987" s="536"/>
      <c r="K987" s="536"/>
    </row>
    <row r="988" ht="15.75" customHeight="1">
      <c r="A988" s="536"/>
      <c r="B988" s="567"/>
      <c r="C988" s="536"/>
      <c r="D988" s="536"/>
      <c r="E988" s="539"/>
      <c r="F988" s="1010"/>
      <c r="G988" s="539"/>
      <c r="H988" s="540"/>
      <c r="I988" s="540"/>
      <c r="J988" s="536"/>
      <c r="K988" s="536"/>
    </row>
    <row r="989" ht="15.75" customHeight="1">
      <c r="A989" s="536"/>
      <c r="B989" s="567"/>
      <c r="C989" s="536"/>
      <c r="D989" s="536"/>
      <c r="E989" s="539"/>
      <c r="F989" s="1010"/>
      <c r="G989" s="539"/>
      <c r="H989" s="540"/>
      <c r="I989" s="540"/>
      <c r="J989" s="536"/>
      <c r="K989" s="536"/>
    </row>
    <row r="990" ht="15.75" customHeight="1">
      <c r="A990" s="536"/>
      <c r="B990" s="567"/>
      <c r="C990" s="536"/>
      <c r="D990" s="536"/>
      <c r="E990" s="539"/>
      <c r="F990" s="1010"/>
      <c r="G990" s="539"/>
      <c r="H990" s="540"/>
      <c r="I990" s="540"/>
      <c r="J990" s="536"/>
      <c r="K990" s="536"/>
    </row>
    <row r="991" ht="15.75" customHeight="1">
      <c r="A991" s="536"/>
      <c r="B991" s="567"/>
      <c r="C991" s="536"/>
      <c r="D991" s="536"/>
      <c r="E991" s="539"/>
      <c r="F991" s="1010"/>
      <c r="G991" s="539"/>
      <c r="H991" s="540"/>
      <c r="I991" s="540"/>
      <c r="J991" s="536"/>
      <c r="K991" s="536"/>
    </row>
    <row r="992" ht="15.75" customHeight="1">
      <c r="A992" s="536"/>
      <c r="B992" s="567"/>
      <c r="C992" s="536"/>
      <c r="D992" s="536"/>
      <c r="E992" s="539"/>
      <c r="F992" s="1010"/>
      <c r="G992" s="539"/>
      <c r="H992" s="540"/>
      <c r="I992" s="540"/>
      <c r="J992" s="536"/>
      <c r="K992" s="536"/>
    </row>
    <row r="993" ht="15.75" customHeight="1">
      <c r="A993" s="536"/>
      <c r="B993" s="567"/>
      <c r="C993" s="536"/>
      <c r="D993" s="536"/>
      <c r="E993" s="539"/>
      <c r="F993" s="1010"/>
      <c r="G993" s="539"/>
      <c r="H993" s="540"/>
      <c r="I993" s="540"/>
      <c r="J993" s="536"/>
      <c r="K993" s="536"/>
    </row>
    <row r="994" ht="15.75" customHeight="1">
      <c r="A994" s="536"/>
      <c r="B994" s="567"/>
      <c r="C994" s="536"/>
      <c r="D994" s="536"/>
      <c r="E994" s="539"/>
      <c r="F994" s="1010"/>
      <c r="G994" s="539"/>
      <c r="H994" s="540"/>
      <c r="I994" s="540"/>
      <c r="J994" s="536"/>
      <c r="K994" s="536"/>
    </row>
    <row r="995" ht="15.75" customHeight="1">
      <c r="A995" s="536"/>
      <c r="B995" s="567"/>
      <c r="C995" s="536"/>
      <c r="D995" s="536"/>
      <c r="E995" s="539"/>
      <c r="F995" s="1010"/>
      <c r="G995" s="539"/>
      <c r="H995" s="540"/>
      <c r="I995" s="540"/>
      <c r="J995" s="536"/>
      <c r="K995" s="536"/>
    </row>
    <row r="996" ht="15.75" customHeight="1">
      <c r="A996" s="536"/>
      <c r="B996" s="567"/>
      <c r="C996" s="536"/>
      <c r="D996" s="536"/>
      <c r="E996" s="539"/>
      <c r="F996" s="1010"/>
      <c r="G996" s="539"/>
      <c r="H996" s="540"/>
      <c r="I996" s="540"/>
      <c r="J996" s="536"/>
      <c r="K996" s="536"/>
    </row>
    <row r="997" ht="15.75" customHeight="1">
      <c r="A997" s="536"/>
      <c r="B997" s="567"/>
      <c r="C997" s="536"/>
      <c r="D997" s="536"/>
      <c r="E997" s="539"/>
      <c r="F997" s="1010"/>
      <c r="G997" s="539"/>
      <c r="H997" s="540"/>
      <c r="I997" s="540"/>
      <c r="J997" s="536"/>
      <c r="K997" s="536"/>
    </row>
    <row r="998" ht="15.75" customHeight="1">
      <c r="A998" s="536"/>
      <c r="B998" s="567"/>
      <c r="C998" s="536"/>
      <c r="D998" s="536"/>
      <c r="E998" s="539"/>
      <c r="F998" s="1010"/>
      <c r="G998" s="539"/>
      <c r="H998" s="540"/>
      <c r="I998" s="540"/>
      <c r="J998" s="536"/>
      <c r="K998" s="536"/>
    </row>
    <row r="999" ht="15.75" customHeight="1">
      <c r="A999" s="536"/>
      <c r="B999" s="567"/>
      <c r="C999" s="536"/>
      <c r="D999" s="536"/>
      <c r="E999" s="539"/>
      <c r="F999" s="1010"/>
      <c r="G999" s="539"/>
      <c r="H999" s="540"/>
      <c r="I999" s="540"/>
      <c r="J999" s="536"/>
      <c r="K999" s="536"/>
    </row>
    <row r="1000" ht="15.75" customHeight="1">
      <c r="A1000" s="536"/>
      <c r="B1000" s="567"/>
      <c r="C1000" s="536"/>
      <c r="D1000" s="536"/>
      <c r="E1000" s="539"/>
      <c r="F1000" s="1010"/>
      <c r="G1000" s="539"/>
      <c r="H1000" s="540"/>
      <c r="I1000" s="540"/>
      <c r="J1000" s="536"/>
      <c r="K1000" s="536"/>
    </row>
    <row r="1001" ht="15.75" customHeight="1">
      <c r="A1001" s="536"/>
      <c r="B1001" s="567"/>
      <c r="C1001" s="536"/>
      <c r="D1001" s="536"/>
      <c r="E1001" s="539"/>
      <c r="F1001" s="1010"/>
      <c r="G1001" s="539"/>
      <c r="H1001" s="540"/>
      <c r="I1001" s="540"/>
      <c r="J1001" s="536"/>
      <c r="K1001" s="536"/>
    </row>
    <row r="1002" ht="15.75" customHeight="1">
      <c r="A1002" s="536"/>
      <c r="B1002" s="567"/>
      <c r="C1002" s="536"/>
      <c r="D1002" s="536"/>
      <c r="E1002" s="539"/>
      <c r="F1002" s="1010"/>
      <c r="G1002" s="539"/>
      <c r="H1002" s="540"/>
      <c r="I1002" s="540"/>
      <c r="J1002" s="536"/>
      <c r="K1002" s="536"/>
    </row>
    <row r="1003" ht="15.75" customHeight="1">
      <c r="A1003" s="536"/>
      <c r="B1003" s="567"/>
      <c r="C1003" s="536"/>
      <c r="D1003" s="536"/>
      <c r="E1003" s="539"/>
      <c r="F1003" s="1010"/>
      <c r="G1003" s="539"/>
      <c r="H1003" s="540"/>
      <c r="I1003" s="540"/>
      <c r="J1003" s="536"/>
      <c r="K1003" s="536"/>
    </row>
    <row r="1004" ht="15.75" customHeight="1">
      <c r="A1004" s="536"/>
      <c r="B1004" s="567"/>
      <c r="C1004" s="536"/>
      <c r="D1004" s="536"/>
      <c r="E1004" s="539"/>
      <c r="F1004" s="1010"/>
      <c r="G1004" s="539"/>
      <c r="H1004" s="540"/>
      <c r="I1004" s="540"/>
      <c r="J1004" s="536"/>
      <c r="K1004" s="536"/>
    </row>
    <row r="1005" ht="15.75" customHeight="1">
      <c r="A1005" s="536"/>
      <c r="B1005" s="567"/>
      <c r="C1005" s="536"/>
      <c r="D1005" s="536"/>
      <c r="E1005" s="539"/>
      <c r="F1005" s="1010"/>
      <c r="G1005" s="539"/>
      <c r="H1005" s="540"/>
      <c r="I1005" s="540"/>
      <c r="J1005" s="536"/>
      <c r="K1005" s="536"/>
    </row>
    <row r="1006" ht="15.75" customHeight="1">
      <c r="A1006" s="536"/>
      <c r="B1006" s="567"/>
      <c r="C1006" s="536"/>
      <c r="D1006" s="536"/>
      <c r="E1006" s="539"/>
      <c r="F1006" s="1010"/>
      <c r="G1006" s="539"/>
      <c r="H1006" s="540"/>
      <c r="I1006" s="540"/>
      <c r="J1006" s="536"/>
      <c r="K1006" s="536"/>
    </row>
    <row r="1007" ht="15.75" customHeight="1">
      <c r="A1007" s="536"/>
      <c r="B1007" s="567"/>
      <c r="C1007" s="536"/>
      <c r="D1007" s="536"/>
      <c r="E1007" s="539"/>
      <c r="F1007" s="1010"/>
      <c r="G1007" s="539"/>
      <c r="H1007" s="540"/>
      <c r="I1007" s="540"/>
      <c r="J1007" s="536"/>
      <c r="K1007" s="536"/>
    </row>
    <row r="1008" ht="15.75" customHeight="1">
      <c r="A1008" s="536"/>
      <c r="B1008" s="567"/>
      <c r="C1008" s="536"/>
      <c r="D1008" s="536"/>
      <c r="E1008" s="539"/>
      <c r="F1008" s="1010"/>
      <c r="G1008" s="539"/>
      <c r="H1008" s="540"/>
      <c r="I1008" s="540"/>
      <c r="J1008" s="536"/>
      <c r="K1008" s="536"/>
    </row>
    <row r="1009" ht="15.75" customHeight="1">
      <c r="A1009" s="536"/>
      <c r="B1009" s="567"/>
      <c r="C1009" s="536"/>
      <c r="D1009" s="536"/>
      <c r="E1009" s="539"/>
      <c r="F1009" s="1010"/>
      <c r="G1009" s="539"/>
      <c r="H1009" s="540"/>
      <c r="I1009" s="540"/>
      <c r="J1009" s="536"/>
      <c r="K1009" s="536"/>
    </row>
    <row r="1010" ht="15.75" customHeight="1">
      <c r="A1010" s="536"/>
      <c r="B1010" s="567"/>
      <c r="C1010" s="536"/>
      <c r="D1010" s="536"/>
      <c r="E1010" s="539"/>
      <c r="F1010" s="1010"/>
      <c r="G1010" s="539"/>
      <c r="H1010" s="540"/>
      <c r="I1010" s="540"/>
      <c r="J1010" s="536"/>
      <c r="K1010" s="536"/>
    </row>
    <row r="1011" ht="15.75" customHeight="1">
      <c r="A1011" s="536"/>
      <c r="B1011" s="567"/>
      <c r="C1011" s="536"/>
      <c r="D1011" s="536"/>
      <c r="E1011" s="539"/>
      <c r="F1011" s="1010"/>
      <c r="G1011" s="539"/>
      <c r="H1011" s="540"/>
      <c r="I1011" s="540"/>
      <c r="J1011" s="536"/>
      <c r="K1011" s="536"/>
    </row>
    <row r="1012" ht="15.75" customHeight="1">
      <c r="A1012" s="536"/>
      <c r="B1012" s="567"/>
      <c r="C1012" s="536"/>
      <c r="D1012" s="536"/>
      <c r="E1012" s="539"/>
      <c r="F1012" s="1010"/>
      <c r="G1012" s="539"/>
      <c r="H1012" s="540"/>
      <c r="I1012" s="540"/>
      <c r="J1012" s="536"/>
      <c r="K1012" s="536"/>
    </row>
    <row r="1013" ht="15.75" customHeight="1">
      <c r="A1013" s="536"/>
      <c r="B1013" s="567"/>
      <c r="C1013" s="536"/>
      <c r="D1013" s="536"/>
      <c r="E1013" s="539"/>
      <c r="F1013" s="1010"/>
      <c r="G1013" s="539"/>
      <c r="H1013" s="540"/>
      <c r="I1013" s="540"/>
      <c r="J1013" s="536"/>
      <c r="K1013" s="536"/>
    </row>
    <row r="1014" ht="15.75" customHeight="1">
      <c r="A1014" s="536"/>
      <c r="B1014" s="567"/>
      <c r="C1014" s="536"/>
      <c r="D1014" s="536"/>
      <c r="E1014" s="539"/>
      <c r="F1014" s="1010"/>
      <c r="G1014" s="539"/>
      <c r="H1014" s="540"/>
      <c r="I1014" s="540"/>
      <c r="J1014" s="536"/>
      <c r="K1014" s="536"/>
    </row>
    <row r="1015" ht="15.75" customHeight="1">
      <c r="A1015" s="536"/>
      <c r="B1015" s="567"/>
      <c r="C1015" s="536"/>
      <c r="D1015" s="536"/>
      <c r="E1015" s="539"/>
      <c r="F1015" s="1010"/>
      <c r="G1015" s="539"/>
      <c r="H1015" s="540"/>
      <c r="I1015" s="540"/>
      <c r="J1015" s="536"/>
      <c r="K1015" s="536"/>
    </row>
    <row r="1016" ht="15.75" customHeight="1">
      <c r="A1016" s="536"/>
      <c r="B1016" s="567"/>
      <c r="C1016" s="536"/>
      <c r="D1016" s="536"/>
      <c r="E1016" s="539"/>
      <c r="F1016" s="1010"/>
      <c r="G1016" s="539"/>
      <c r="H1016" s="540"/>
      <c r="I1016" s="540"/>
      <c r="J1016" s="536"/>
      <c r="K1016" s="536"/>
    </row>
    <row r="1017" ht="15.75" customHeight="1">
      <c r="A1017" s="536"/>
      <c r="B1017" s="567"/>
      <c r="C1017" s="536"/>
      <c r="D1017" s="536"/>
      <c r="E1017" s="539"/>
      <c r="F1017" s="1010"/>
      <c r="G1017" s="539"/>
      <c r="H1017" s="540"/>
      <c r="I1017" s="540"/>
      <c r="J1017" s="536"/>
      <c r="K1017" s="536"/>
    </row>
    <row r="1018" ht="15.75" customHeight="1">
      <c r="A1018" s="536"/>
      <c r="B1018" s="567"/>
      <c r="C1018" s="536"/>
      <c r="D1018" s="536"/>
      <c r="E1018" s="539"/>
      <c r="F1018" s="1010"/>
      <c r="G1018" s="539"/>
      <c r="H1018" s="540"/>
      <c r="I1018" s="540"/>
      <c r="J1018" s="536"/>
      <c r="K1018" s="536"/>
    </row>
    <row r="1019" ht="15.75" customHeight="1">
      <c r="A1019" s="536"/>
      <c r="B1019" s="567"/>
      <c r="C1019" s="536"/>
      <c r="D1019" s="536"/>
      <c r="E1019" s="539"/>
      <c r="F1019" s="1010"/>
      <c r="G1019" s="539"/>
      <c r="H1019" s="540"/>
      <c r="I1019" s="540"/>
      <c r="J1019" s="536"/>
      <c r="K1019" s="536"/>
    </row>
    <row r="1020" ht="15.75" customHeight="1">
      <c r="A1020" s="536"/>
      <c r="B1020" s="567"/>
      <c r="C1020" s="536"/>
      <c r="D1020" s="536"/>
      <c r="E1020" s="539"/>
      <c r="F1020" s="1010"/>
      <c r="G1020" s="539"/>
      <c r="H1020" s="540"/>
      <c r="I1020" s="540"/>
      <c r="J1020" s="536"/>
      <c r="K1020" s="536"/>
    </row>
    <row r="1021" ht="15.75" customHeight="1">
      <c r="A1021" s="536"/>
      <c r="B1021" s="567"/>
      <c r="C1021" s="536"/>
      <c r="D1021" s="536"/>
      <c r="E1021" s="539"/>
      <c r="F1021" s="1010"/>
      <c r="G1021" s="539"/>
      <c r="H1021" s="540"/>
      <c r="I1021" s="540"/>
      <c r="J1021" s="536"/>
      <c r="K1021" s="536"/>
    </row>
    <row r="1022" ht="15.75" customHeight="1">
      <c r="A1022" s="536"/>
      <c r="B1022" s="567"/>
      <c r="C1022" s="536"/>
      <c r="D1022" s="536"/>
      <c r="E1022" s="539"/>
      <c r="F1022" s="1010"/>
      <c r="G1022" s="539"/>
      <c r="H1022" s="540"/>
      <c r="I1022" s="540"/>
      <c r="J1022" s="536"/>
      <c r="K1022" s="536"/>
    </row>
    <row r="1023" ht="15.75" customHeight="1">
      <c r="A1023" s="536"/>
      <c r="B1023" s="567"/>
      <c r="C1023" s="536"/>
      <c r="D1023" s="536"/>
      <c r="E1023" s="539"/>
      <c r="F1023" s="1010"/>
      <c r="G1023" s="539"/>
      <c r="H1023" s="540"/>
      <c r="I1023" s="540"/>
      <c r="J1023" s="536"/>
      <c r="K1023" s="536"/>
    </row>
    <row r="1024" ht="15.75" customHeight="1">
      <c r="A1024" s="536"/>
      <c r="B1024" s="567"/>
      <c r="C1024" s="536"/>
      <c r="D1024" s="536"/>
      <c r="E1024" s="539"/>
      <c r="F1024" s="1010"/>
      <c r="G1024" s="539"/>
      <c r="H1024" s="540"/>
      <c r="I1024" s="540"/>
      <c r="J1024" s="536"/>
      <c r="K1024" s="536"/>
    </row>
    <row r="1025" ht="15.75" customHeight="1">
      <c r="A1025" s="536"/>
      <c r="B1025" s="567"/>
      <c r="C1025" s="536"/>
      <c r="D1025" s="536"/>
      <c r="E1025" s="539"/>
      <c r="F1025" s="1010"/>
      <c r="G1025" s="539"/>
      <c r="H1025" s="540"/>
      <c r="I1025" s="540"/>
      <c r="J1025" s="536"/>
      <c r="K1025" s="536"/>
    </row>
    <row r="1026" ht="15.75" customHeight="1">
      <c r="A1026" s="536"/>
      <c r="B1026" s="567"/>
      <c r="C1026" s="536"/>
      <c r="D1026" s="536"/>
      <c r="E1026" s="539"/>
      <c r="F1026" s="1010"/>
      <c r="G1026" s="539"/>
      <c r="H1026" s="540"/>
      <c r="I1026" s="540"/>
      <c r="J1026" s="536"/>
      <c r="K1026" s="536"/>
    </row>
    <row r="1027" ht="15.75" customHeight="1">
      <c r="A1027" s="536"/>
      <c r="B1027" s="567"/>
      <c r="C1027" s="536"/>
      <c r="D1027" s="536"/>
      <c r="E1027" s="539"/>
      <c r="F1027" s="1010"/>
      <c r="G1027" s="539"/>
      <c r="H1027" s="540"/>
      <c r="I1027" s="540"/>
      <c r="J1027" s="536"/>
      <c r="K1027" s="536"/>
    </row>
    <row r="1028" ht="15.75" customHeight="1">
      <c r="A1028" s="536"/>
      <c r="B1028" s="567"/>
      <c r="C1028" s="536"/>
      <c r="D1028" s="536"/>
      <c r="E1028" s="539"/>
      <c r="F1028" s="1010"/>
      <c r="G1028" s="539"/>
      <c r="H1028" s="540"/>
      <c r="I1028" s="540"/>
      <c r="J1028" s="536"/>
      <c r="K1028" s="536"/>
    </row>
    <row r="1029" ht="15.75" customHeight="1">
      <c r="A1029" s="536"/>
      <c r="B1029" s="567"/>
      <c r="C1029" s="536"/>
      <c r="D1029" s="536"/>
      <c r="E1029" s="539"/>
      <c r="F1029" s="1010"/>
      <c r="G1029" s="539"/>
      <c r="H1029" s="540"/>
      <c r="I1029" s="540"/>
      <c r="J1029" s="536"/>
      <c r="K1029" s="536"/>
    </row>
    <row r="1030" ht="15.75" customHeight="1">
      <c r="A1030" s="536"/>
      <c r="B1030" s="567"/>
      <c r="C1030" s="536"/>
      <c r="D1030" s="536"/>
      <c r="E1030" s="539"/>
      <c r="F1030" s="1010"/>
      <c r="G1030" s="539"/>
      <c r="H1030" s="540"/>
      <c r="I1030" s="540"/>
      <c r="J1030" s="536"/>
      <c r="K1030" s="536"/>
    </row>
    <row r="1031" ht="15.75" customHeight="1">
      <c r="A1031" s="536"/>
      <c r="B1031" s="567"/>
      <c r="C1031" s="536"/>
      <c r="D1031" s="536"/>
      <c r="E1031" s="539"/>
      <c r="F1031" s="1010"/>
      <c r="G1031" s="539"/>
      <c r="H1031" s="540"/>
      <c r="I1031" s="540"/>
      <c r="J1031" s="536"/>
      <c r="K1031" s="536"/>
    </row>
    <row r="1032" ht="15.75" customHeight="1">
      <c r="A1032" s="536"/>
      <c r="B1032" s="567"/>
      <c r="C1032" s="536"/>
      <c r="D1032" s="536"/>
      <c r="E1032" s="539"/>
      <c r="F1032" s="1010"/>
      <c r="G1032" s="539"/>
      <c r="H1032" s="540"/>
      <c r="I1032" s="540"/>
      <c r="J1032" s="536"/>
      <c r="K1032" s="536"/>
    </row>
    <row r="1033" ht="15.75" customHeight="1">
      <c r="A1033" s="536"/>
      <c r="B1033" s="567"/>
      <c r="C1033" s="536"/>
      <c r="D1033" s="536"/>
      <c r="E1033" s="539"/>
      <c r="F1033" s="1010"/>
      <c r="G1033" s="539"/>
      <c r="H1033" s="540"/>
      <c r="I1033" s="540"/>
      <c r="J1033" s="536"/>
      <c r="K1033" s="536"/>
    </row>
    <row r="1034" ht="15.75" customHeight="1">
      <c r="A1034" s="536"/>
      <c r="B1034" s="567"/>
      <c r="C1034" s="536"/>
      <c r="D1034" s="536"/>
      <c r="E1034" s="539"/>
      <c r="F1034" s="1010"/>
      <c r="G1034" s="539"/>
      <c r="H1034" s="540"/>
      <c r="I1034" s="540"/>
      <c r="J1034" s="536"/>
      <c r="K1034" s="536"/>
    </row>
    <row r="1035" ht="15.75" customHeight="1">
      <c r="A1035" s="536"/>
      <c r="B1035" s="567"/>
      <c r="C1035" s="536"/>
      <c r="D1035" s="536"/>
      <c r="E1035" s="539"/>
      <c r="F1035" s="1010"/>
      <c r="G1035" s="539"/>
      <c r="H1035" s="540"/>
      <c r="I1035" s="540"/>
      <c r="J1035" s="536"/>
      <c r="K1035" s="536"/>
    </row>
    <row r="1036" ht="15.75" customHeight="1">
      <c r="A1036" s="536"/>
      <c r="B1036" s="567"/>
      <c r="C1036" s="536"/>
      <c r="D1036" s="536"/>
      <c r="E1036" s="539"/>
      <c r="F1036" s="1010"/>
      <c r="G1036" s="539"/>
      <c r="H1036" s="540"/>
      <c r="I1036" s="540"/>
      <c r="J1036" s="536"/>
      <c r="K1036" s="536"/>
    </row>
    <row r="1037" ht="15.75" customHeight="1">
      <c r="A1037" s="536"/>
      <c r="B1037" s="567"/>
      <c r="C1037" s="536"/>
      <c r="D1037" s="536"/>
      <c r="E1037" s="539"/>
      <c r="F1037" s="1010"/>
      <c r="G1037" s="539"/>
      <c r="H1037" s="540"/>
      <c r="I1037" s="540"/>
      <c r="J1037" s="536"/>
      <c r="K1037" s="536"/>
    </row>
    <row r="1038" ht="15.75" customHeight="1">
      <c r="A1038" s="536"/>
      <c r="B1038" s="567"/>
      <c r="C1038" s="536"/>
      <c r="D1038" s="536"/>
      <c r="E1038" s="539"/>
      <c r="F1038" s="1010"/>
      <c r="G1038" s="539"/>
      <c r="H1038" s="540"/>
      <c r="I1038" s="540"/>
      <c r="J1038" s="536"/>
      <c r="K1038" s="536"/>
    </row>
    <row r="1039" ht="15.75" customHeight="1">
      <c r="A1039" s="536"/>
      <c r="B1039" s="567"/>
      <c r="C1039" s="536"/>
      <c r="D1039" s="536"/>
      <c r="E1039" s="539"/>
      <c r="F1039" s="1010"/>
      <c r="G1039" s="539"/>
      <c r="H1039" s="540"/>
      <c r="I1039" s="540"/>
      <c r="J1039" s="536"/>
      <c r="K1039" s="536"/>
    </row>
    <row r="1040" ht="15.75" customHeight="1">
      <c r="A1040" s="536"/>
      <c r="B1040" s="567"/>
      <c r="C1040" s="536"/>
      <c r="D1040" s="536"/>
      <c r="E1040" s="539"/>
      <c r="F1040" s="1010"/>
      <c r="G1040" s="539"/>
      <c r="H1040" s="540"/>
      <c r="I1040" s="540"/>
      <c r="J1040" s="536"/>
      <c r="K1040" s="536"/>
    </row>
    <row r="1041" ht="15.75" customHeight="1">
      <c r="A1041" s="536"/>
      <c r="B1041" s="567"/>
      <c r="C1041" s="536"/>
      <c r="D1041" s="536"/>
      <c r="E1041" s="539"/>
      <c r="F1041" s="1010"/>
      <c r="G1041" s="539"/>
      <c r="H1041" s="540"/>
      <c r="I1041" s="540"/>
      <c r="J1041" s="536"/>
      <c r="K1041" s="536"/>
    </row>
    <row r="1042" ht="15.75" customHeight="1">
      <c r="A1042" s="536"/>
      <c r="B1042" s="567"/>
      <c r="C1042" s="536"/>
      <c r="D1042" s="536"/>
      <c r="E1042" s="539"/>
      <c r="F1042" s="1010"/>
      <c r="G1042" s="539"/>
      <c r="H1042" s="540"/>
      <c r="I1042" s="540"/>
      <c r="J1042" s="536"/>
      <c r="K1042" s="536"/>
    </row>
    <row r="1043" ht="15.75" customHeight="1">
      <c r="A1043" s="536"/>
      <c r="B1043" s="567"/>
      <c r="C1043" s="536"/>
      <c r="D1043" s="536"/>
      <c r="E1043" s="539"/>
      <c r="F1043" s="1010"/>
      <c r="G1043" s="539"/>
      <c r="H1043" s="540"/>
      <c r="I1043" s="540"/>
      <c r="J1043" s="536"/>
      <c r="K1043" s="536"/>
    </row>
    <row r="1044" ht="15.75" customHeight="1">
      <c r="A1044" s="536"/>
      <c r="B1044" s="567"/>
      <c r="C1044" s="536"/>
      <c r="D1044" s="536"/>
      <c r="E1044" s="539"/>
      <c r="F1044" s="1010"/>
      <c r="G1044" s="539"/>
      <c r="H1044" s="540"/>
      <c r="I1044" s="540"/>
      <c r="J1044" s="536"/>
      <c r="K1044" s="536"/>
    </row>
    <row r="1045" ht="15.75" customHeight="1">
      <c r="A1045" s="536"/>
      <c r="B1045" s="567"/>
      <c r="C1045" s="536"/>
      <c r="D1045" s="536"/>
      <c r="E1045" s="539"/>
      <c r="F1045" s="1010"/>
      <c r="G1045" s="539"/>
      <c r="H1045" s="540"/>
      <c r="I1045" s="540"/>
      <c r="J1045" s="536"/>
      <c r="K1045" s="536"/>
    </row>
    <row r="1046" ht="15.75" customHeight="1">
      <c r="A1046" s="536"/>
      <c r="B1046" s="567"/>
      <c r="C1046" s="536"/>
      <c r="D1046" s="536"/>
      <c r="E1046" s="539"/>
      <c r="F1046" s="1010"/>
      <c r="G1046" s="539"/>
      <c r="H1046" s="540"/>
      <c r="I1046" s="540"/>
      <c r="J1046" s="536"/>
      <c r="K1046" s="536"/>
    </row>
    <row r="1047" ht="15.75" customHeight="1">
      <c r="A1047" s="536"/>
      <c r="B1047" s="567"/>
      <c r="C1047" s="536"/>
      <c r="D1047" s="536"/>
      <c r="E1047" s="539"/>
      <c r="F1047" s="1010"/>
      <c r="G1047" s="539"/>
      <c r="H1047" s="540"/>
      <c r="I1047" s="540"/>
      <c r="J1047" s="536"/>
      <c r="K1047" s="536"/>
    </row>
    <row r="1048" ht="15.75" customHeight="1">
      <c r="A1048" s="536"/>
      <c r="B1048" s="567"/>
      <c r="C1048" s="536"/>
      <c r="D1048" s="536"/>
      <c r="E1048" s="539"/>
      <c r="F1048" s="1010"/>
      <c r="G1048" s="539"/>
      <c r="H1048" s="540"/>
      <c r="I1048" s="540"/>
      <c r="J1048" s="536"/>
      <c r="K1048" s="536"/>
    </row>
    <row r="1049" ht="15.75" customHeight="1">
      <c r="A1049" s="536"/>
      <c r="B1049" s="567"/>
      <c r="C1049" s="536"/>
      <c r="D1049" s="536"/>
      <c r="E1049" s="539"/>
      <c r="F1049" s="1010"/>
      <c r="G1049" s="539"/>
      <c r="H1049" s="540"/>
      <c r="I1049" s="540"/>
      <c r="J1049" s="536"/>
      <c r="K1049" s="536"/>
    </row>
    <row r="1050" ht="15.75" customHeight="1">
      <c r="A1050" s="536"/>
      <c r="B1050" s="567"/>
      <c r="C1050" s="536"/>
      <c r="D1050" s="536"/>
      <c r="E1050" s="539"/>
      <c r="F1050" s="1010"/>
      <c r="G1050" s="539"/>
      <c r="H1050" s="540"/>
      <c r="I1050" s="540"/>
      <c r="J1050" s="536"/>
      <c r="K1050" s="536"/>
    </row>
    <row r="1051" ht="15.75" customHeight="1">
      <c r="A1051" s="536"/>
      <c r="B1051" s="567"/>
      <c r="C1051" s="536"/>
      <c r="D1051" s="536"/>
      <c r="E1051" s="539"/>
      <c r="F1051" s="1010"/>
      <c r="G1051" s="539"/>
      <c r="H1051" s="540"/>
      <c r="I1051" s="540"/>
      <c r="J1051" s="536"/>
      <c r="K1051" s="536"/>
    </row>
    <row r="1052" ht="15.75" customHeight="1">
      <c r="A1052" s="536"/>
      <c r="B1052" s="567"/>
      <c r="C1052" s="536"/>
      <c r="D1052" s="536"/>
      <c r="E1052" s="539"/>
      <c r="F1052" s="1010"/>
      <c r="G1052" s="539"/>
      <c r="H1052" s="540"/>
      <c r="I1052" s="540"/>
      <c r="J1052" s="536"/>
      <c r="K1052" s="536"/>
    </row>
    <row r="1053" ht="15.75" customHeight="1">
      <c r="A1053" s="536"/>
      <c r="B1053" s="567"/>
      <c r="C1053" s="536"/>
      <c r="D1053" s="536"/>
      <c r="E1053" s="539"/>
      <c r="F1053" s="1010"/>
      <c r="G1053" s="539"/>
      <c r="H1053" s="540"/>
      <c r="I1053" s="540"/>
      <c r="J1053" s="536"/>
      <c r="K1053" s="536"/>
    </row>
    <row r="1054" ht="15.75" customHeight="1">
      <c r="A1054" s="536"/>
      <c r="B1054" s="567"/>
      <c r="C1054" s="536"/>
      <c r="D1054" s="536"/>
      <c r="E1054" s="539"/>
      <c r="F1054" s="1010"/>
      <c r="G1054" s="539"/>
      <c r="H1054" s="540"/>
      <c r="I1054" s="540"/>
      <c r="J1054" s="536"/>
      <c r="K1054" s="536"/>
    </row>
    <row r="1055" ht="15.75" customHeight="1">
      <c r="A1055" s="536"/>
      <c r="B1055" s="567"/>
      <c r="C1055" s="536"/>
      <c r="D1055" s="536"/>
      <c r="E1055" s="539"/>
      <c r="F1055" s="1010"/>
      <c r="G1055" s="539"/>
      <c r="H1055" s="540"/>
      <c r="I1055" s="540"/>
      <c r="J1055" s="536"/>
      <c r="K1055" s="536"/>
    </row>
    <row r="1056" ht="15.75" customHeight="1">
      <c r="A1056" s="536"/>
      <c r="B1056" s="567"/>
      <c r="C1056" s="536"/>
      <c r="D1056" s="536"/>
      <c r="E1056" s="539"/>
      <c r="F1056" s="1010"/>
      <c r="G1056" s="539"/>
      <c r="H1056" s="540"/>
      <c r="I1056" s="540"/>
      <c r="J1056" s="536"/>
      <c r="K1056" s="536"/>
    </row>
    <row r="1057" ht="15.75" customHeight="1">
      <c r="A1057" s="536"/>
      <c r="B1057" s="567"/>
      <c r="C1057" s="536"/>
      <c r="D1057" s="536"/>
      <c r="E1057" s="539"/>
      <c r="F1057" s="1010"/>
      <c r="G1057" s="539"/>
      <c r="H1057" s="540"/>
      <c r="I1057" s="540"/>
      <c r="J1057" s="536"/>
      <c r="K1057" s="536"/>
    </row>
    <row r="1058" ht="15.75" customHeight="1">
      <c r="A1058" s="536"/>
      <c r="B1058" s="567"/>
      <c r="C1058" s="536"/>
      <c r="D1058" s="536"/>
      <c r="E1058" s="539"/>
      <c r="F1058" s="1010"/>
      <c r="G1058" s="539"/>
      <c r="H1058" s="540"/>
      <c r="I1058" s="540"/>
      <c r="J1058" s="536"/>
      <c r="K1058" s="536"/>
    </row>
    <row r="1059" ht="15.75" customHeight="1">
      <c r="A1059" s="536"/>
      <c r="B1059" s="567"/>
      <c r="C1059" s="536"/>
      <c r="D1059" s="536"/>
      <c r="E1059" s="539"/>
      <c r="F1059" s="1010"/>
      <c r="G1059" s="539"/>
      <c r="H1059" s="540"/>
      <c r="I1059" s="540"/>
      <c r="J1059" s="536"/>
      <c r="K1059" s="536"/>
    </row>
    <row r="1060" ht="15.75" customHeight="1">
      <c r="A1060" s="536"/>
      <c r="B1060" s="567"/>
      <c r="C1060" s="536"/>
      <c r="D1060" s="536"/>
      <c r="E1060" s="539"/>
      <c r="F1060" s="1010"/>
      <c r="G1060" s="539"/>
      <c r="H1060" s="540"/>
      <c r="I1060" s="540"/>
      <c r="J1060" s="536"/>
      <c r="K1060" s="536"/>
    </row>
    <row r="1061" ht="15.75" customHeight="1">
      <c r="A1061" s="536"/>
      <c r="B1061" s="567"/>
      <c r="C1061" s="536"/>
      <c r="D1061" s="536"/>
      <c r="E1061" s="539"/>
      <c r="F1061" s="1010"/>
      <c r="G1061" s="539"/>
      <c r="H1061" s="540"/>
      <c r="I1061" s="540"/>
      <c r="J1061" s="536"/>
      <c r="K1061" s="536"/>
    </row>
    <row r="1062" ht="15.75" customHeight="1">
      <c r="A1062" s="536"/>
      <c r="B1062" s="567"/>
      <c r="C1062" s="536"/>
      <c r="D1062" s="536"/>
      <c r="E1062" s="539"/>
      <c r="F1062" s="1010"/>
      <c r="G1062" s="539"/>
      <c r="H1062" s="540"/>
      <c r="I1062" s="540"/>
      <c r="J1062" s="536"/>
      <c r="K1062" s="536"/>
    </row>
    <row r="1063" ht="15.75" customHeight="1">
      <c r="A1063" s="536"/>
      <c r="B1063" s="567"/>
      <c r="C1063" s="536"/>
      <c r="D1063" s="536"/>
      <c r="E1063" s="539"/>
      <c r="F1063" s="1010"/>
      <c r="G1063" s="539"/>
      <c r="H1063" s="540"/>
      <c r="I1063" s="540"/>
      <c r="J1063" s="536"/>
      <c r="K1063" s="536"/>
    </row>
    <row r="1064" ht="15.75" customHeight="1">
      <c r="A1064" s="536"/>
      <c r="B1064" s="567"/>
      <c r="C1064" s="536"/>
      <c r="D1064" s="536"/>
      <c r="E1064" s="539"/>
      <c r="F1064" s="1010"/>
      <c r="G1064" s="539"/>
      <c r="H1064" s="540"/>
      <c r="I1064" s="540"/>
      <c r="J1064" s="536"/>
      <c r="K1064" s="536"/>
    </row>
    <row r="1065" ht="15.75" customHeight="1">
      <c r="A1065" s="536"/>
      <c r="B1065" s="567"/>
      <c r="C1065" s="536"/>
      <c r="D1065" s="536"/>
      <c r="E1065" s="539"/>
      <c r="F1065" s="1010"/>
      <c r="G1065" s="539"/>
      <c r="H1065" s="540"/>
      <c r="I1065" s="540"/>
      <c r="J1065" s="536"/>
      <c r="K1065" s="536"/>
    </row>
    <row r="1066" ht="15.75" customHeight="1">
      <c r="A1066" s="536"/>
      <c r="B1066" s="567"/>
      <c r="C1066" s="536"/>
      <c r="D1066" s="536"/>
      <c r="E1066" s="539"/>
      <c r="F1066" s="1010"/>
      <c r="G1066" s="539"/>
      <c r="H1066" s="540"/>
      <c r="I1066" s="540"/>
      <c r="J1066" s="536"/>
      <c r="K1066" s="536"/>
    </row>
    <row r="1067" ht="15.75" customHeight="1">
      <c r="A1067" s="536"/>
      <c r="B1067" s="567"/>
      <c r="C1067" s="536"/>
      <c r="D1067" s="536"/>
      <c r="E1067" s="539"/>
      <c r="F1067" s="1010"/>
      <c r="G1067" s="539"/>
      <c r="H1067" s="540"/>
      <c r="I1067" s="540"/>
      <c r="J1067" s="536"/>
      <c r="K1067" s="536"/>
    </row>
    <row r="1068" ht="15.75" customHeight="1">
      <c r="A1068" s="536"/>
      <c r="B1068" s="567"/>
      <c r="C1068" s="536"/>
      <c r="D1068" s="536"/>
      <c r="E1068" s="539"/>
      <c r="F1068" s="1010"/>
      <c r="G1068" s="539"/>
      <c r="H1068" s="540"/>
      <c r="I1068" s="540"/>
      <c r="J1068" s="536"/>
      <c r="K1068" s="536"/>
    </row>
    <row r="1069" ht="15.75" customHeight="1">
      <c r="A1069" s="536"/>
      <c r="B1069" s="567"/>
      <c r="C1069" s="536"/>
      <c r="D1069" s="536"/>
      <c r="E1069" s="539"/>
      <c r="F1069" s="1010"/>
      <c r="G1069" s="539"/>
      <c r="H1069" s="540"/>
      <c r="I1069" s="540"/>
      <c r="J1069" s="536"/>
      <c r="K1069" s="536"/>
    </row>
    <row r="1070" ht="15.75" customHeight="1">
      <c r="A1070" s="536"/>
      <c r="B1070" s="567"/>
      <c r="C1070" s="536"/>
      <c r="D1070" s="536"/>
      <c r="E1070" s="539"/>
      <c r="F1070" s="1010"/>
      <c r="G1070" s="539"/>
      <c r="H1070" s="540"/>
      <c r="I1070" s="540"/>
      <c r="J1070" s="536"/>
      <c r="K1070" s="536"/>
    </row>
    <row r="1071" ht="15.75" customHeight="1">
      <c r="A1071" s="536"/>
      <c r="B1071" s="567"/>
      <c r="C1071" s="536"/>
      <c r="D1071" s="536"/>
      <c r="E1071" s="539"/>
      <c r="F1071" s="1010"/>
      <c r="G1071" s="539"/>
      <c r="H1071" s="540"/>
      <c r="I1071" s="540"/>
      <c r="J1071" s="536"/>
      <c r="K1071" s="536"/>
    </row>
    <row r="1072" ht="15.75" customHeight="1">
      <c r="A1072" s="536"/>
      <c r="B1072" s="567"/>
      <c r="C1072" s="536"/>
      <c r="D1072" s="536"/>
      <c r="E1072" s="539"/>
      <c r="F1072" s="1010"/>
      <c r="G1072" s="539"/>
      <c r="H1072" s="540"/>
      <c r="I1072" s="540"/>
      <c r="J1072" s="536"/>
      <c r="K1072" s="536"/>
    </row>
    <row r="1073" ht="15.75" customHeight="1">
      <c r="A1073" s="536"/>
      <c r="B1073" s="567"/>
      <c r="C1073" s="536"/>
      <c r="D1073" s="536"/>
      <c r="E1073" s="539"/>
      <c r="F1073" s="1010"/>
      <c r="G1073" s="539"/>
      <c r="H1073" s="540"/>
      <c r="I1073" s="540"/>
      <c r="J1073" s="536"/>
      <c r="K1073" s="536"/>
    </row>
    <row r="1074" ht="15.75" customHeight="1">
      <c r="A1074" s="536"/>
      <c r="B1074" s="567"/>
      <c r="C1074" s="536"/>
      <c r="D1074" s="536"/>
      <c r="E1074" s="539"/>
      <c r="F1074" s="1010"/>
      <c r="G1074" s="539"/>
      <c r="H1074" s="540"/>
      <c r="I1074" s="540"/>
      <c r="J1074" s="536"/>
      <c r="K1074" s="536"/>
    </row>
    <row r="1075" ht="15.75" customHeight="1">
      <c r="A1075" s="536"/>
      <c r="B1075" s="567"/>
      <c r="C1075" s="536"/>
      <c r="D1075" s="536"/>
      <c r="E1075" s="539"/>
      <c r="F1075" s="1010"/>
      <c r="G1075" s="539"/>
      <c r="H1075" s="540"/>
      <c r="I1075" s="540"/>
      <c r="J1075" s="536"/>
      <c r="K1075" s="536"/>
    </row>
    <row r="1076" ht="15.75" customHeight="1">
      <c r="A1076" s="536"/>
      <c r="B1076" s="567"/>
      <c r="C1076" s="536"/>
      <c r="D1076" s="536"/>
      <c r="E1076" s="539"/>
      <c r="F1076" s="1010"/>
      <c r="G1076" s="539"/>
      <c r="H1076" s="540"/>
      <c r="I1076" s="540"/>
      <c r="J1076" s="536"/>
      <c r="K1076" s="536"/>
    </row>
    <row r="1077" ht="15.75" customHeight="1">
      <c r="A1077" s="536"/>
      <c r="B1077" s="567"/>
      <c r="C1077" s="536"/>
      <c r="D1077" s="536"/>
      <c r="E1077" s="539"/>
      <c r="F1077" s="1010"/>
      <c r="G1077" s="539"/>
      <c r="H1077" s="540"/>
      <c r="I1077" s="540"/>
      <c r="J1077" s="536"/>
      <c r="K1077" s="536"/>
    </row>
    <row r="1078" ht="15.75" customHeight="1">
      <c r="A1078" s="536"/>
      <c r="B1078" s="567"/>
      <c r="C1078" s="536"/>
      <c r="D1078" s="536"/>
      <c r="E1078" s="539"/>
      <c r="F1078" s="1010"/>
      <c r="G1078" s="539"/>
      <c r="H1078" s="540"/>
      <c r="I1078" s="540"/>
      <c r="J1078" s="536"/>
      <c r="K1078" s="536"/>
    </row>
    <row r="1079" ht="15.75" customHeight="1">
      <c r="A1079" s="536"/>
      <c r="B1079" s="567"/>
      <c r="C1079" s="536"/>
      <c r="D1079" s="536"/>
      <c r="E1079" s="539"/>
      <c r="F1079" s="1010"/>
      <c r="G1079" s="539"/>
      <c r="H1079" s="540"/>
      <c r="I1079" s="540"/>
      <c r="J1079" s="536"/>
      <c r="K1079" s="536"/>
    </row>
    <row r="1080" ht="15.75" customHeight="1">
      <c r="A1080" s="536"/>
      <c r="B1080" s="567"/>
      <c r="C1080" s="536"/>
      <c r="D1080" s="536"/>
      <c r="E1080" s="539"/>
      <c r="F1080" s="1010"/>
      <c r="G1080" s="539"/>
      <c r="H1080" s="540"/>
      <c r="I1080" s="540"/>
      <c r="J1080" s="536"/>
      <c r="K1080" s="536"/>
    </row>
    <row r="1081" ht="15.75" customHeight="1">
      <c r="A1081" s="536"/>
      <c r="B1081" s="567"/>
      <c r="C1081" s="536"/>
      <c r="D1081" s="536"/>
      <c r="E1081" s="539"/>
      <c r="F1081" s="1010"/>
      <c r="G1081" s="539"/>
      <c r="H1081" s="540"/>
      <c r="I1081" s="540"/>
      <c r="J1081" s="536"/>
      <c r="K1081" s="536"/>
    </row>
    <row r="1082" ht="15.75" customHeight="1">
      <c r="A1082" s="536"/>
      <c r="B1082" s="567"/>
      <c r="C1082" s="536"/>
      <c r="D1082" s="536"/>
      <c r="E1082" s="539"/>
      <c r="F1082" s="1010"/>
      <c r="G1082" s="539"/>
      <c r="H1082" s="540"/>
      <c r="I1082" s="540"/>
      <c r="J1082" s="536"/>
      <c r="K1082" s="536"/>
    </row>
    <row r="1083" ht="15.75" customHeight="1">
      <c r="A1083" s="536"/>
      <c r="B1083" s="567"/>
      <c r="C1083" s="536"/>
      <c r="D1083" s="536"/>
      <c r="E1083" s="539"/>
      <c r="F1083" s="1010"/>
      <c r="G1083" s="539"/>
      <c r="H1083" s="540"/>
      <c r="I1083" s="540"/>
      <c r="J1083" s="536"/>
      <c r="K1083" s="536"/>
    </row>
    <row r="1084" ht="15.75" customHeight="1">
      <c r="A1084" s="536"/>
      <c r="B1084" s="567"/>
      <c r="C1084" s="536"/>
      <c r="D1084" s="536"/>
      <c r="E1084" s="539"/>
      <c r="F1084" s="1010"/>
      <c r="G1084" s="539"/>
      <c r="H1084" s="540"/>
      <c r="I1084" s="540"/>
      <c r="J1084" s="536"/>
      <c r="K1084" s="536"/>
    </row>
    <row r="1085" ht="15.75" customHeight="1">
      <c r="A1085" s="536"/>
      <c r="B1085" s="567"/>
      <c r="C1085" s="536"/>
      <c r="D1085" s="536"/>
      <c r="E1085" s="539"/>
      <c r="F1085" s="1010"/>
      <c r="G1085" s="539"/>
      <c r="H1085" s="540"/>
      <c r="I1085" s="540"/>
      <c r="J1085" s="536"/>
      <c r="K1085" s="536"/>
    </row>
    <row r="1086" ht="15.75" customHeight="1">
      <c r="A1086" s="536"/>
      <c r="B1086" s="567"/>
      <c r="C1086" s="536"/>
      <c r="D1086" s="536"/>
      <c r="E1086" s="539"/>
      <c r="F1086" s="1010"/>
      <c r="G1086" s="539"/>
      <c r="H1086" s="540"/>
      <c r="I1086" s="540"/>
      <c r="J1086" s="536"/>
      <c r="K1086" s="536"/>
    </row>
    <row r="1087" ht="15.75" customHeight="1">
      <c r="A1087" s="536"/>
      <c r="B1087" s="567"/>
      <c r="C1087" s="536"/>
      <c r="D1087" s="536"/>
      <c r="E1087" s="539"/>
      <c r="F1087" s="1010"/>
      <c r="G1087" s="539"/>
      <c r="H1087" s="540"/>
      <c r="I1087" s="540"/>
      <c r="J1087" s="536"/>
      <c r="K1087" s="536"/>
    </row>
    <row r="1088" ht="15.75" customHeight="1">
      <c r="A1088" s="536"/>
      <c r="B1088" s="567"/>
      <c r="C1088" s="536"/>
      <c r="D1088" s="536"/>
      <c r="E1088" s="539"/>
      <c r="F1088" s="1010"/>
      <c r="G1088" s="539"/>
      <c r="H1088" s="540"/>
      <c r="I1088" s="540"/>
      <c r="J1088" s="536"/>
      <c r="K1088" s="536"/>
    </row>
    <row r="1089" ht="15.75" customHeight="1">
      <c r="A1089" s="536"/>
      <c r="B1089" s="567"/>
      <c r="C1089" s="536"/>
      <c r="D1089" s="536"/>
      <c r="E1089" s="539"/>
      <c r="F1089" s="1010"/>
      <c r="G1089" s="539"/>
      <c r="H1089" s="540"/>
      <c r="I1089" s="540"/>
      <c r="J1089" s="536"/>
      <c r="K1089" s="536"/>
    </row>
    <row r="1090" ht="15.75" customHeight="1">
      <c r="A1090" s="536"/>
      <c r="B1090" s="567"/>
      <c r="C1090" s="536"/>
      <c r="D1090" s="536"/>
      <c r="E1090" s="539"/>
      <c r="F1090" s="1010"/>
      <c r="G1090" s="539"/>
      <c r="H1090" s="540"/>
      <c r="I1090" s="540"/>
      <c r="J1090" s="536"/>
      <c r="K1090" s="536"/>
    </row>
    <row r="1091" ht="15.75" customHeight="1">
      <c r="A1091" s="536"/>
      <c r="B1091" s="567"/>
      <c r="C1091" s="536"/>
      <c r="D1091" s="536"/>
      <c r="E1091" s="539"/>
      <c r="F1091" s="1010"/>
      <c r="G1091" s="539"/>
      <c r="H1091" s="540"/>
      <c r="I1091" s="540"/>
      <c r="J1091" s="536"/>
      <c r="K1091" s="536"/>
    </row>
    <row r="1092" ht="15.75" customHeight="1">
      <c r="A1092" s="536"/>
      <c r="B1092" s="567"/>
      <c r="C1092" s="536"/>
      <c r="D1092" s="536"/>
      <c r="E1092" s="539"/>
      <c r="F1092" s="1010"/>
      <c r="G1092" s="539"/>
      <c r="H1092" s="540"/>
      <c r="I1092" s="540"/>
      <c r="J1092" s="536"/>
      <c r="K1092" s="536"/>
    </row>
    <row r="1093" ht="15.75" customHeight="1">
      <c r="A1093" s="536"/>
      <c r="B1093" s="567"/>
      <c r="C1093" s="536"/>
      <c r="D1093" s="536"/>
      <c r="E1093" s="539"/>
      <c r="F1093" s="1010"/>
      <c r="G1093" s="539"/>
      <c r="H1093" s="540"/>
      <c r="I1093" s="540"/>
      <c r="J1093" s="536"/>
      <c r="K1093" s="536"/>
    </row>
    <row r="1094" ht="15.75" customHeight="1">
      <c r="A1094" s="536"/>
      <c r="B1094" s="567"/>
      <c r="C1094" s="536"/>
      <c r="D1094" s="536"/>
      <c r="E1094" s="539"/>
      <c r="F1094" s="1010"/>
      <c r="G1094" s="539"/>
      <c r="H1094" s="540"/>
      <c r="I1094" s="540"/>
      <c r="J1094" s="536"/>
      <c r="K1094" s="536"/>
    </row>
    <row r="1095" ht="15.75" customHeight="1">
      <c r="A1095" s="536"/>
      <c r="B1095" s="567"/>
      <c r="C1095" s="536"/>
      <c r="D1095" s="536"/>
      <c r="E1095" s="539"/>
      <c r="F1095" s="1010"/>
      <c r="G1095" s="539"/>
      <c r="H1095" s="540"/>
      <c r="I1095" s="540"/>
      <c r="J1095" s="536"/>
      <c r="K1095" s="536"/>
    </row>
    <row r="1096" ht="15.75" customHeight="1">
      <c r="A1096" s="536"/>
      <c r="B1096" s="567"/>
      <c r="C1096" s="536"/>
      <c r="D1096" s="536"/>
      <c r="E1096" s="539"/>
      <c r="F1096" s="1010"/>
      <c r="G1096" s="539"/>
      <c r="H1096" s="540"/>
      <c r="I1096" s="540"/>
      <c r="J1096" s="536"/>
      <c r="K1096" s="536"/>
    </row>
    <row r="1097" ht="15.75" customHeight="1">
      <c r="A1097" s="536"/>
      <c r="B1097" s="567"/>
      <c r="C1097" s="536"/>
      <c r="D1097" s="536"/>
      <c r="E1097" s="539"/>
      <c r="F1097" s="1010"/>
      <c r="G1097" s="539"/>
      <c r="H1097" s="540"/>
      <c r="I1097" s="540"/>
      <c r="J1097" s="536"/>
      <c r="K1097" s="536"/>
    </row>
    <row r="1098" ht="15.75" customHeight="1">
      <c r="A1098" s="536"/>
      <c r="B1098" s="567"/>
      <c r="C1098" s="536"/>
      <c r="D1098" s="536"/>
      <c r="E1098" s="539"/>
      <c r="F1098" s="1010"/>
      <c r="G1098" s="539"/>
      <c r="H1098" s="540"/>
      <c r="I1098" s="540"/>
      <c r="J1098" s="536"/>
      <c r="K1098" s="536"/>
    </row>
  </sheetData>
  <autoFilter ref="$A$4:$K$279">
    <filterColumn colId="9">
      <colorFilter dxfId="2"/>
    </filterColumn>
    <sortState ref="A4:K279">
      <sortCondition ref="J4:J279"/>
    </sortState>
  </autoFilter>
  <mergeCells count="1">
    <mergeCell ref="A2:K2"/>
  </mergeCells>
  <hyperlinks>
    <hyperlink r:id="rId1" ref="E169"/>
    <hyperlink r:id="rId2" ref="H169"/>
    <hyperlink r:id="rId3" ref="E170"/>
    <hyperlink r:id="rId4" ref="E171"/>
    <hyperlink r:id="rId5" ref="E172"/>
    <hyperlink r:id="rId6" ref="E173"/>
    <hyperlink r:id="rId7" ref="E174"/>
    <hyperlink r:id="rId8" ref="E175"/>
    <hyperlink r:id="rId9" ref="H175"/>
    <hyperlink r:id="rId10" ref="E176"/>
    <hyperlink r:id="rId11" ref="E177"/>
    <hyperlink r:id="rId12" ref="E179"/>
    <hyperlink r:id="rId13" ref="H179"/>
    <hyperlink r:id="rId14" ref="E180"/>
    <hyperlink r:id="rId15" ref="H180"/>
    <hyperlink r:id="rId16" ref="E181"/>
    <hyperlink r:id="rId17" ref="E182"/>
    <hyperlink r:id="rId18" ref="H182"/>
    <hyperlink r:id="rId19" ref="E185"/>
    <hyperlink r:id="rId20" ref="H185"/>
    <hyperlink r:id="rId21" ref="H186"/>
    <hyperlink r:id="rId22" ref="H187"/>
    <hyperlink r:id="rId23" ref="E188"/>
    <hyperlink r:id="rId24" ref="H188"/>
    <hyperlink r:id="rId25" ref="E189"/>
    <hyperlink r:id="rId26" ref="E191"/>
    <hyperlink r:id="rId27" ref="H191"/>
    <hyperlink r:id="rId28" ref="E192"/>
    <hyperlink r:id="rId29" ref="H192"/>
    <hyperlink r:id="rId30" ref="E193"/>
    <hyperlink r:id="rId31" ref="H193"/>
    <hyperlink r:id="rId32" ref="E194"/>
    <hyperlink r:id="rId33" ref="H194"/>
    <hyperlink r:id="rId34" ref="E195"/>
    <hyperlink r:id="rId35" ref="H195"/>
    <hyperlink r:id="rId36" ref="E196"/>
    <hyperlink r:id="rId37" ref="E197"/>
    <hyperlink r:id="rId38" ref="E198"/>
    <hyperlink r:id="rId39" ref="E199"/>
    <hyperlink r:id="rId40" ref="E200"/>
    <hyperlink r:id="rId41" ref="E203"/>
    <hyperlink r:id="rId42" ref="B211"/>
    <hyperlink r:id="rId43" ref="E212"/>
    <hyperlink r:id="rId44" ref="H212"/>
    <hyperlink r:id="rId45" ref="E213"/>
    <hyperlink r:id="rId46" ref="H213"/>
    <hyperlink r:id="rId47" ref="E214"/>
    <hyperlink r:id="rId48" ref="H214"/>
    <hyperlink r:id="rId49" ref="E215"/>
    <hyperlink r:id="rId50" ref="H215"/>
    <hyperlink r:id="rId51" ref="E216"/>
    <hyperlink r:id="rId52" ref="H216"/>
    <hyperlink r:id="rId53" ref="E217"/>
    <hyperlink r:id="rId54" ref="H217"/>
    <hyperlink r:id="rId55" ref="E218"/>
    <hyperlink r:id="rId56" ref="H218"/>
    <hyperlink r:id="rId57" ref="E219"/>
    <hyperlink r:id="rId58" ref="H219"/>
    <hyperlink r:id="rId59" ref="E220"/>
    <hyperlink r:id="rId60" ref="H220"/>
    <hyperlink r:id="rId61" ref="E221"/>
    <hyperlink r:id="rId62" ref="H221"/>
    <hyperlink r:id="rId63" ref="E222"/>
    <hyperlink r:id="rId64" ref="H222"/>
    <hyperlink r:id="rId65" ref="E223"/>
    <hyperlink r:id="rId66" ref="E224"/>
    <hyperlink r:id="rId67" ref="H224"/>
    <hyperlink r:id="rId68" ref="E225"/>
    <hyperlink r:id="rId69" ref="E226"/>
    <hyperlink r:id="rId70" ref="H226"/>
    <hyperlink r:id="rId71" ref="E227"/>
    <hyperlink r:id="rId72" ref="H227"/>
    <hyperlink r:id="rId73" ref="E228"/>
    <hyperlink r:id="rId74" ref="H228"/>
    <hyperlink r:id="rId75" ref="E229"/>
    <hyperlink r:id="rId76" ref="H229"/>
    <hyperlink r:id="rId77" ref="E230"/>
    <hyperlink r:id="rId78" ref="E231"/>
    <hyperlink r:id="rId79" ref="E232"/>
    <hyperlink r:id="rId80" ref="E233"/>
    <hyperlink r:id="rId81" ref="E234"/>
    <hyperlink r:id="rId82" ref="E235"/>
    <hyperlink r:id="rId83" ref="E236"/>
    <hyperlink r:id="rId84" ref="E237"/>
    <hyperlink r:id="rId85" ref="E238"/>
    <hyperlink r:id="rId86" ref="E239"/>
    <hyperlink r:id="rId87" ref="E240"/>
    <hyperlink r:id="rId88" ref="E241"/>
    <hyperlink r:id="rId89" ref="E242"/>
    <hyperlink r:id="rId90" ref="E243"/>
    <hyperlink r:id="rId91" ref="E246"/>
    <hyperlink r:id="rId92" ref="H246"/>
    <hyperlink r:id="rId93" ref="E247"/>
    <hyperlink r:id="rId94" ref="H247"/>
    <hyperlink r:id="rId95" ref="E248"/>
    <hyperlink r:id="rId96" ref="H248"/>
    <hyperlink r:id="rId97" ref="E249"/>
    <hyperlink r:id="rId98" ref="H249"/>
    <hyperlink r:id="rId99" ref="E256"/>
    <hyperlink r:id="rId100" ref="E257"/>
    <hyperlink r:id="rId101" ref="E258"/>
    <hyperlink r:id="rId102" ref="E259"/>
    <hyperlink r:id="rId103" ref="E260"/>
    <hyperlink r:id="rId104" ref="E261"/>
    <hyperlink r:id="rId105" ref="E262"/>
    <hyperlink r:id="rId106" ref="E263"/>
    <hyperlink r:id="rId107" ref="E264"/>
    <hyperlink r:id="rId108" ref="E266"/>
    <hyperlink r:id="rId109" ref="E267"/>
    <hyperlink r:id="rId110" ref="E268"/>
    <hyperlink r:id="rId111" ref="E269"/>
  </hyperlinks>
  <printOptions/>
  <pageMargins bottom="0.75" footer="0.0" header="0.0" left="0.7" right="0.7" top="0.75"/>
  <pageSetup fitToHeight="0" paperSize="9" orientation="landscape"/>
  <drawing r:id="rId11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29.86"/>
    <col customWidth="1" min="4" max="4" width="24.43"/>
    <col customWidth="1" min="5" max="5" width="28.43"/>
    <col customWidth="1" min="6" max="6" width="18.86"/>
    <col customWidth="1" min="7" max="7" width="16.14"/>
  </cols>
  <sheetData>
    <row r="1">
      <c r="A1" s="640"/>
      <c r="B1" s="641"/>
      <c r="C1" s="640"/>
      <c r="D1" s="640"/>
      <c r="E1" s="640"/>
      <c r="F1" s="640"/>
      <c r="G1" s="640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</row>
    <row r="2">
      <c r="A2" s="645" t="s">
        <v>1460</v>
      </c>
      <c r="B2" s="647" t="s">
        <v>157</v>
      </c>
      <c r="C2" s="645" t="s">
        <v>843</v>
      </c>
      <c r="D2" s="645" t="s">
        <v>1464</v>
      </c>
      <c r="E2" s="645" t="s">
        <v>846</v>
      </c>
      <c r="F2" s="645" t="s">
        <v>1465</v>
      </c>
      <c r="G2" s="645" t="s">
        <v>12</v>
      </c>
    </row>
    <row r="3">
      <c r="A3" s="78">
        <v>1.0</v>
      </c>
      <c r="B3" s="650" t="s">
        <v>963</v>
      </c>
      <c r="C3" s="652">
        <v>2006.0</v>
      </c>
      <c r="D3" s="654" t="s">
        <v>964</v>
      </c>
      <c r="E3" s="654" t="s">
        <v>1467</v>
      </c>
      <c r="F3" s="657" t="s">
        <v>1470</v>
      </c>
      <c r="G3" s="508" t="s">
        <v>294</v>
      </c>
    </row>
    <row r="4">
      <c r="A4" s="78">
        <v>2.0</v>
      </c>
      <c r="B4" s="659" t="s">
        <v>969</v>
      </c>
      <c r="C4" s="660">
        <v>2022.0</v>
      </c>
      <c r="D4" s="625" t="s">
        <v>970</v>
      </c>
      <c r="E4" s="625" t="s">
        <v>1437</v>
      </c>
      <c r="F4" s="661" t="s">
        <v>1475</v>
      </c>
      <c r="G4" s="626" t="s">
        <v>202</v>
      </c>
    </row>
    <row r="5">
      <c r="A5" s="342">
        <v>3.0</v>
      </c>
      <c r="B5" s="659" t="s">
        <v>969</v>
      </c>
      <c r="C5" s="625">
        <v>2021.0</v>
      </c>
      <c r="D5" s="625" t="s">
        <v>972</v>
      </c>
      <c r="E5" s="660" t="s">
        <v>290</v>
      </c>
      <c r="F5" s="661"/>
      <c r="G5" s="626" t="s">
        <v>290</v>
      </c>
    </row>
    <row r="6">
      <c r="A6" s="78">
        <v>4.0</v>
      </c>
      <c r="B6" s="659" t="s">
        <v>887</v>
      </c>
      <c r="C6" s="660">
        <v>2022.0</v>
      </c>
      <c r="D6" s="625" t="s">
        <v>976</v>
      </c>
      <c r="E6" s="625" t="s">
        <v>1477</v>
      </c>
      <c r="F6" s="661" t="s">
        <v>1478</v>
      </c>
      <c r="G6" s="626" t="s">
        <v>1480</v>
      </c>
    </row>
    <row r="7">
      <c r="A7" s="78">
        <v>5.0</v>
      </c>
      <c r="B7" s="659" t="s">
        <v>887</v>
      </c>
      <c r="C7" s="660">
        <v>2022.0</v>
      </c>
      <c r="D7" s="625" t="s">
        <v>977</v>
      </c>
      <c r="E7" s="625" t="s">
        <v>1481</v>
      </c>
      <c r="F7" s="661" t="s">
        <v>1482</v>
      </c>
      <c r="G7" s="626" t="s">
        <v>1480</v>
      </c>
    </row>
    <row r="8">
      <c r="A8" s="78">
        <v>6.0</v>
      </c>
      <c r="B8" s="659" t="s">
        <v>887</v>
      </c>
      <c r="C8" s="660">
        <v>2022.0</v>
      </c>
      <c r="D8" s="625" t="s">
        <v>978</v>
      </c>
      <c r="E8" s="625" t="s">
        <v>1486</v>
      </c>
      <c r="F8" s="661" t="s">
        <v>289</v>
      </c>
      <c r="G8" s="626" t="s">
        <v>1487</v>
      </c>
    </row>
    <row r="9">
      <c r="A9" s="78">
        <v>7.0</v>
      </c>
      <c r="B9" s="665" t="s">
        <v>887</v>
      </c>
      <c r="C9" s="430">
        <v>2022.0</v>
      </c>
      <c r="D9" s="430" t="s">
        <v>890</v>
      </c>
      <c r="E9" s="430" t="s">
        <v>1489</v>
      </c>
      <c r="F9" s="114" t="s">
        <v>1490</v>
      </c>
      <c r="G9" s="621" t="s">
        <v>1493</v>
      </c>
    </row>
    <row r="10">
      <c r="A10" s="342">
        <v>8.0</v>
      </c>
      <c r="B10" s="659" t="s">
        <v>850</v>
      </c>
      <c r="C10" s="660">
        <v>2018.0</v>
      </c>
      <c r="D10" s="625" t="s">
        <v>982</v>
      </c>
      <c r="E10" s="660" t="s">
        <v>1496</v>
      </c>
      <c r="F10" s="661" t="s">
        <v>1497</v>
      </c>
      <c r="G10" s="626" t="s">
        <v>1487</v>
      </c>
    </row>
    <row r="11">
      <c r="A11" s="342">
        <v>9.0</v>
      </c>
      <c r="B11" s="659" t="s">
        <v>850</v>
      </c>
      <c r="C11" s="660">
        <v>2018.0</v>
      </c>
      <c r="D11" s="625" t="s">
        <v>984</v>
      </c>
      <c r="E11" s="625" t="s">
        <v>1499</v>
      </c>
      <c r="F11" s="661" t="s">
        <v>1500</v>
      </c>
      <c r="G11" s="626" t="s">
        <v>225</v>
      </c>
    </row>
    <row r="12">
      <c r="A12" s="342">
        <v>10.0</v>
      </c>
      <c r="B12" s="659" t="s">
        <v>850</v>
      </c>
      <c r="C12" s="660">
        <v>2016.0</v>
      </c>
      <c r="D12" s="625" t="s">
        <v>985</v>
      </c>
      <c r="E12" s="625" t="s">
        <v>1503</v>
      </c>
      <c r="F12" s="661" t="s">
        <v>1500</v>
      </c>
      <c r="G12" s="626" t="s">
        <v>225</v>
      </c>
    </row>
    <row r="13">
      <c r="A13" s="78">
        <v>11.0</v>
      </c>
      <c r="B13" s="665" t="s">
        <v>868</v>
      </c>
      <c r="C13" s="660">
        <v>2022.0</v>
      </c>
      <c r="D13" s="625" t="s">
        <v>986</v>
      </c>
      <c r="E13" s="625" t="s">
        <v>1504</v>
      </c>
      <c r="F13" s="661"/>
      <c r="G13" s="626" t="s">
        <v>63</v>
      </c>
    </row>
    <row r="14">
      <c r="A14" s="342">
        <v>12.0</v>
      </c>
      <c r="B14" s="659" t="s">
        <v>850</v>
      </c>
      <c r="C14" s="660">
        <v>2024.0</v>
      </c>
      <c r="D14" s="625" t="s">
        <v>852</v>
      </c>
      <c r="E14" s="625" t="s">
        <v>854</v>
      </c>
      <c r="F14" s="661"/>
      <c r="G14" s="626" t="s">
        <v>63</v>
      </c>
    </row>
    <row r="15">
      <c r="A15" s="342">
        <v>13.0</v>
      </c>
      <c r="B15" s="659" t="s">
        <v>850</v>
      </c>
      <c r="C15" s="660">
        <v>2024.0</v>
      </c>
      <c r="D15" s="625" t="s">
        <v>994</v>
      </c>
      <c r="E15" s="625" t="s">
        <v>1508</v>
      </c>
      <c r="F15" s="661"/>
      <c r="G15" s="626" t="s">
        <v>63</v>
      </c>
    </row>
    <row r="16">
      <c r="A16" s="342">
        <v>14.0</v>
      </c>
      <c r="B16" s="659" t="s">
        <v>850</v>
      </c>
      <c r="C16" s="660">
        <v>2024.0</v>
      </c>
      <c r="D16" s="625" t="s">
        <v>858</v>
      </c>
      <c r="E16" s="625" t="s">
        <v>859</v>
      </c>
      <c r="F16" s="661"/>
      <c r="G16" s="626" t="s">
        <v>63</v>
      </c>
    </row>
    <row r="17">
      <c r="A17" s="342">
        <v>15.0</v>
      </c>
      <c r="B17" s="659" t="s">
        <v>850</v>
      </c>
      <c r="C17" s="660">
        <v>2024.0</v>
      </c>
      <c r="D17" s="625" t="s">
        <v>995</v>
      </c>
      <c r="E17" s="625"/>
      <c r="F17" s="661"/>
      <c r="G17" s="626" t="s">
        <v>63</v>
      </c>
    </row>
    <row r="18">
      <c r="A18" s="342">
        <v>16.0</v>
      </c>
      <c r="B18" s="659" t="s">
        <v>850</v>
      </c>
      <c r="C18" s="660">
        <v>2024.0</v>
      </c>
      <c r="D18" s="625" t="s">
        <v>997</v>
      </c>
      <c r="E18" s="625" t="s">
        <v>1516</v>
      </c>
      <c r="F18" s="661" t="s">
        <v>1490</v>
      </c>
      <c r="G18" s="626" t="s">
        <v>225</v>
      </c>
    </row>
    <row r="19">
      <c r="A19" s="342">
        <v>17.0</v>
      </c>
      <c r="B19" s="659" t="s">
        <v>850</v>
      </c>
      <c r="C19" s="660">
        <v>2024.0</v>
      </c>
      <c r="D19" s="625" t="s">
        <v>998</v>
      </c>
      <c r="E19" s="625" t="s">
        <v>1517</v>
      </c>
      <c r="F19" s="661"/>
      <c r="G19" s="626" t="s">
        <v>225</v>
      </c>
    </row>
    <row r="20">
      <c r="A20" s="342">
        <v>18.0</v>
      </c>
      <c r="B20" s="624" t="s">
        <v>868</v>
      </c>
      <c r="C20" s="625">
        <v>2025.0</v>
      </c>
      <c r="D20" s="625" t="s">
        <v>999</v>
      </c>
      <c r="E20" s="625" t="s">
        <v>1522</v>
      </c>
      <c r="F20" s="661"/>
      <c r="G20" s="626" t="s">
        <v>146</v>
      </c>
    </row>
    <row r="21">
      <c r="A21" s="342">
        <v>19.0</v>
      </c>
      <c r="B21" s="624" t="s">
        <v>868</v>
      </c>
      <c r="C21" s="625">
        <v>2025.0</v>
      </c>
      <c r="D21" s="625" t="s">
        <v>1003</v>
      </c>
      <c r="E21" s="625" t="s">
        <v>1522</v>
      </c>
      <c r="F21" s="661"/>
      <c r="G21" s="626" t="s">
        <v>146</v>
      </c>
    </row>
    <row r="22">
      <c r="A22" s="342">
        <v>20.0</v>
      </c>
      <c r="B22" s="624" t="s">
        <v>868</v>
      </c>
      <c r="C22" s="625">
        <v>2025.0</v>
      </c>
      <c r="D22" s="625" t="s">
        <v>1004</v>
      </c>
      <c r="E22" s="625" t="s">
        <v>1522</v>
      </c>
      <c r="F22" s="661"/>
      <c r="G22" s="626" t="s">
        <v>146</v>
      </c>
    </row>
    <row r="23">
      <c r="A23" s="342">
        <v>21.0</v>
      </c>
      <c r="B23" s="665" t="s">
        <v>850</v>
      </c>
      <c r="C23" s="625">
        <v>2025.0</v>
      </c>
      <c r="D23" s="625" t="s">
        <v>862</v>
      </c>
      <c r="E23" s="625" t="s">
        <v>863</v>
      </c>
      <c r="F23" s="661"/>
      <c r="G23" s="626" t="s">
        <v>63</v>
      </c>
    </row>
    <row r="24">
      <c r="A24" s="342">
        <v>22.0</v>
      </c>
      <c r="B24" s="665" t="s">
        <v>850</v>
      </c>
      <c r="C24" s="625">
        <v>2025.0</v>
      </c>
      <c r="D24" s="625" t="s">
        <v>865</v>
      </c>
      <c r="E24" s="625" t="s">
        <v>866</v>
      </c>
      <c r="F24" s="661"/>
      <c r="G24" s="626" t="s">
        <v>63</v>
      </c>
    </row>
    <row r="25">
      <c r="A25" s="78">
        <v>23.0</v>
      </c>
      <c r="B25" s="659" t="s">
        <v>1007</v>
      </c>
      <c r="C25" s="660">
        <v>2022.0</v>
      </c>
      <c r="D25" s="625" t="s">
        <v>1008</v>
      </c>
      <c r="E25" s="625" t="s">
        <v>1527</v>
      </c>
      <c r="F25" s="661" t="s">
        <v>1500</v>
      </c>
      <c r="G25" s="626" t="s">
        <v>1487</v>
      </c>
    </row>
    <row r="26">
      <c r="A26" s="78">
        <v>24.0</v>
      </c>
      <c r="B26" s="665" t="s">
        <v>1009</v>
      </c>
      <c r="C26" s="660">
        <v>2006.0</v>
      </c>
      <c r="D26" s="625" t="s">
        <v>1010</v>
      </c>
      <c r="E26" s="625" t="s">
        <v>1511</v>
      </c>
      <c r="F26" s="661" t="s">
        <v>1500</v>
      </c>
      <c r="G26" s="626" t="s">
        <v>1487</v>
      </c>
    </row>
    <row r="27">
      <c r="A27" s="78">
        <v>25.0</v>
      </c>
      <c r="B27" s="659" t="s">
        <v>1012</v>
      </c>
      <c r="C27" s="625">
        <v>2005.0</v>
      </c>
      <c r="D27" s="625" t="s">
        <v>1013</v>
      </c>
      <c r="E27" s="625" t="s">
        <v>1467</v>
      </c>
      <c r="F27" s="657" t="s">
        <v>1470</v>
      </c>
      <c r="G27" s="626" t="s">
        <v>294</v>
      </c>
    </row>
    <row r="28">
      <c r="A28" s="78">
        <v>26.0</v>
      </c>
      <c r="B28" s="665" t="s">
        <v>1015</v>
      </c>
      <c r="C28" s="671">
        <v>2022.0</v>
      </c>
      <c r="D28" s="625" t="s">
        <v>1016</v>
      </c>
      <c r="E28" s="671" t="s">
        <v>1528</v>
      </c>
      <c r="F28" s="661" t="s">
        <v>1529</v>
      </c>
      <c r="G28" s="626" t="s">
        <v>1487</v>
      </c>
    </row>
    <row r="29">
      <c r="A29" s="342">
        <v>27.0</v>
      </c>
      <c r="B29" s="659" t="s">
        <v>850</v>
      </c>
      <c r="C29" s="625">
        <v>2024.0</v>
      </c>
      <c r="D29" s="669" t="s">
        <v>1018</v>
      </c>
      <c r="E29" s="625" t="s">
        <v>1531</v>
      </c>
      <c r="F29" s="661" t="s">
        <v>1500</v>
      </c>
      <c r="G29" s="626" t="s">
        <v>1487</v>
      </c>
    </row>
    <row r="30">
      <c r="A30" s="342">
        <v>28.0</v>
      </c>
      <c r="B30" s="659" t="s">
        <v>850</v>
      </c>
      <c r="C30" s="625">
        <v>2024.0</v>
      </c>
      <c r="D30" s="625" t="s">
        <v>1019</v>
      </c>
      <c r="E30" s="660" t="s">
        <v>1534</v>
      </c>
      <c r="F30" s="661"/>
      <c r="G30" s="626" t="s">
        <v>1535</v>
      </c>
    </row>
    <row r="31">
      <c r="A31" s="342">
        <v>29.0</v>
      </c>
      <c r="B31" s="665" t="s">
        <v>868</v>
      </c>
      <c r="C31" s="625">
        <v>2024.0</v>
      </c>
      <c r="D31" s="421" t="s">
        <v>869</v>
      </c>
      <c r="E31" s="417" t="s">
        <v>871</v>
      </c>
      <c r="F31" s="626"/>
      <c r="G31" s="626" t="s">
        <v>63</v>
      </c>
    </row>
    <row r="32">
      <c r="A32" s="342">
        <v>30.0</v>
      </c>
      <c r="B32" s="665" t="s">
        <v>868</v>
      </c>
      <c r="C32" s="625">
        <v>2024.0</v>
      </c>
      <c r="D32" s="674" t="s">
        <v>1024</v>
      </c>
      <c r="E32" s="417" t="s">
        <v>1542</v>
      </c>
      <c r="F32" s="626"/>
      <c r="G32" s="626" t="s">
        <v>63</v>
      </c>
    </row>
    <row r="33">
      <c r="A33" s="342">
        <v>31.0</v>
      </c>
      <c r="B33" s="624" t="s">
        <v>1025</v>
      </c>
      <c r="C33" s="417">
        <v>2025.0</v>
      </c>
      <c r="D33" s="421" t="s">
        <v>1026</v>
      </c>
      <c r="E33" s="417" t="s">
        <v>1545</v>
      </c>
      <c r="F33" s="508"/>
      <c r="G33" s="508" t="s">
        <v>1546</v>
      </c>
    </row>
    <row r="34">
      <c r="A34" s="342">
        <v>32.0</v>
      </c>
      <c r="B34" s="624" t="s">
        <v>1027</v>
      </c>
      <c r="C34" s="417">
        <v>2025.0</v>
      </c>
      <c r="D34" s="421" t="s">
        <v>1028</v>
      </c>
      <c r="E34" s="417" t="s">
        <v>1547</v>
      </c>
      <c r="F34" s="508"/>
      <c r="G34" s="508" t="s">
        <v>146</v>
      </c>
    </row>
    <row r="35">
      <c r="A35" s="342">
        <v>33.0</v>
      </c>
      <c r="B35" s="624" t="s">
        <v>1032</v>
      </c>
      <c r="C35" s="417">
        <v>2025.0</v>
      </c>
      <c r="D35" s="421" t="s">
        <v>1033</v>
      </c>
      <c r="E35" s="417" t="s">
        <v>290</v>
      </c>
      <c r="F35" s="508"/>
      <c r="G35" s="508" t="s">
        <v>290</v>
      </c>
    </row>
    <row r="36">
      <c r="A36" s="342">
        <v>34.0</v>
      </c>
      <c r="B36" s="624" t="s">
        <v>1032</v>
      </c>
      <c r="C36" s="417">
        <v>2025.0</v>
      </c>
      <c r="D36" s="421" t="s">
        <v>1034</v>
      </c>
      <c r="E36" s="417" t="s">
        <v>290</v>
      </c>
      <c r="F36" s="508"/>
      <c r="G36" s="508" t="s">
        <v>290</v>
      </c>
    </row>
    <row r="37">
      <c r="A37" s="78">
        <v>35.0</v>
      </c>
      <c r="B37" s="665" t="s">
        <v>868</v>
      </c>
      <c r="C37" s="417">
        <v>2022.0</v>
      </c>
      <c r="D37" s="421" t="s">
        <v>894</v>
      </c>
      <c r="E37" s="417" t="s">
        <v>1551</v>
      </c>
      <c r="F37" s="626"/>
      <c r="G37" s="626" t="s">
        <v>63</v>
      </c>
    </row>
    <row r="38">
      <c r="A38" s="78">
        <v>36.0</v>
      </c>
      <c r="B38" s="678" t="s">
        <v>868</v>
      </c>
      <c r="C38" s="628">
        <v>2022.0</v>
      </c>
      <c r="D38" s="369" t="s">
        <v>874</v>
      </c>
      <c r="E38" s="628" t="s">
        <v>875</v>
      </c>
      <c r="F38" s="621"/>
      <c r="G38" s="621" t="s">
        <v>63</v>
      </c>
    </row>
    <row r="39">
      <c r="A39" s="78">
        <v>37.0</v>
      </c>
      <c r="B39" s="678" t="s">
        <v>868</v>
      </c>
      <c r="C39" s="628">
        <v>2022.0</v>
      </c>
      <c r="D39" s="369" t="s">
        <v>876</v>
      </c>
      <c r="E39" s="628" t="s">
        <v>877</v>
      </c>
      <c r="F39" s="621"/>
      <c r="G39" s="621" t="s">
        <v>63</v>
      </c>
    </row>
    <row r="40">
      <c r="A40" s="78">
        <v>38.0</v>
      </c>
      <c r="B40" s="678" t="s">
        <v>868</v>
      </c>
      <c r="C40" s="628">
        <v>2022.0</v>
      </c>
      <c r="D40" s="369" t="s">
        <v>879</v>
      </c>
      <c r="E40" s="628" t="s">
        <v>1554</v>
      </c>
      <c r="F40" s="621"/>
      <c r="G40" s="621" t="s">
        <v>63</v>
      </c>
    </row>
    <row r="41">
      <c r="A41" s="78">
        <v>39.0</v>
      </c>
      <c r="B41" s="678" t="s">
        <v>868</v>
      </c>
      <c r="C41" s="628">
        <v>2022.0</v>
      </c>
      <c r="D41" s="369" t="s">
        <v>883</v>
      </c>
      <c r="E41" s="628" t="s">
        <v>884</v>
      </c>
      <c r="F41" s="86"/>
      <c r="G41" s="86" t="s">
        <v>63</v>
      </c>
    </row>
    <row r="42">
      <c r="A42" s="342">
        <v>40.0</v>
      </c>
      <c r="B42" s="665" t="s">
        <v>868</v>
      </c>
      <c r="C42" s="417">
        <v>2025.0</v>
      </c>
      <c r="D42" s="421" t="s">
        <v>1044</v>
      </c>
      <c r="E42" s="417" t="s">
        <v>85</v>
      </c>
      <c r="F42" s="508"/>
      <c r="G42" s="508" t="s">
        <v>1535</v>
      </c>
    </row>
    <row r="43">
      <c r="A43" s="342">
        <v>41.0</v>
      </c>
      <c r="B43" s="665" t="s">
        <v>868</v>
      </c>
      <c r="C43" s="417">
        <v>2025.0</v>
      </c>
      <c r="D43" s="421" t="s">
        <v>1046</v>
      </c>
      <c r="E43" s="417" t="s">
        <v>85</v>
      </c>
      <c r="F43" s="508"/>
      <c r="G43" s="508" t="s">
        <v>1535</v>
      </c>
    </row>
    <row r="44">
      <c r="A44" s="342">
        <v>42.0</v>
      </c>
      <c r="B44" s="665" t="s">
        <v>868</v>
      </c>
      <c r="C44" s="417">
        <v>2022.0</v>
      </c>
      <c r="D44" s="682" t="s">
        <v>1054</v>
      </c>
      <c r="E44" s="417" t="s">
        <v>1562</v>
      </c>
      <c r="F44" s="508" t="s">
        <v>1490</v>
      </c>
      <c r="G44" s="508" t="s">
        <v>166</v>
      </c>
    </row>
    <row r="45">
      <c r="A45" s="342">
        <v>43.0</v>
      </c>
      <c r="B45" s="678" t="s">
        <v>868</v>
      </c>
      <c r="C45" s="628">
        <v>2022.0</v>
      </c>
      <c r="D45" s="682" t="s">
        <v>1057</v>
      </c>
      <c r="E45" s="417" t="s">
        <v>1564</v>
      </c>
      <c r="F45" s="508" t="s">
        <v>1482</v>
      </c>
      <c r="G45" s="508" t="s">
        <v>166</v>
      </c>
    </row>
    <row r="46">
      <c r="A46" s="342">
        <v>44.0</v>
      </c>
      <c r="B46" s="678" t="s">
        <v>868</v>
      </c>
      <c r="C46" s="628">
        <v>2022.0</v>
      </c>
      <c r="D46" s="682" t="s">
        <v>1565</v>
      </c>
      <c r="E46" s="417" t="s">
        <v>1467</v>
      </c>
      <c r="F46" s="508"/>
      <c r="G46" s="508"/>
    </row>
    <row r="47">
      <c r="A47" s="342">
        <v>45.0</v>
      </c>
      <c r="B47" s="678" t="s">
        <v>868</v>
      </c>
      <c r="C47" s="628">
        <v>2022.0</v>
      </c>
      <c r="D47" s="682" t="s">
        <v>1064</v>
      </c>
      <c r="E47" s="417" t="s">
        <v>1566</v>
      </c>
      <c r="F47" s="508" t="s">
        <v>1567</v>
      </c>
      <c r="G47" s="508" t="s">
        <v>289</v>
      </c>
    </row>
    <row r="48">
      <c r="A48" s="342">
        <v>46.0</v>
      </c>
      <c r="B48" s="678" t="s">
        <v>868</v>
      </c>
      <c r="C48" s="628">
        <v>2022.0</v>
      </c>
      <c r="D48" s="682" t="s">
        <v>897</v>
      </c>
      <c r="E48" s="417" t="s">
        <v>1569</v>
      </c>
      <c r="F48" s="508"/>
      <c r="G48" s="508" t="s">
        <v>63</v>
      </c>
    </row>
    <row r="49">
      <c r="A49" s="342">
        <v>47.0</v>
      </c>
      <c r="B49" s="678" t="s">
        <v>868</v>
      </c>
      <c r="C49" s="628">
        <v>2022.0</v>
      </c>
      <c r="D49" s="682" t="s">
        <v>1069</v>
      </c>
      <c r="E49" s="417" t="s">
        <v>1574</v>
      </c>
      <c r="F49" s="508"/>
      <c r="G49" s="508" t="s">
        <v>1535</v>
      </c>
    </row>
    <row r="50">
      <c r="A50" s="342">
        <v>48.0</v>
      </c>
      <c r="B50" s="678" t="s">
        <v>868</v>
      </c>
      <c r="C50" s="628">
        <v>2022.0</v>
      </c>
      <c r="D50" s="682" t="s">
        <v>1072</v>
      </c>
      <c r="E50" s="417" t="s">
        <v>1575</v>
      </c>
      <c r="F50" s="508"/>
      <c r="G50" s="508" t="s">
        <v>1535</v>
      </c>
    </row>
    <row r="51">
      <c r="A51" s="342">
        <v>49.0</v>
      </c>
      <c r="B51" s="678" t="s">
        <v>868</v>
      </c>
      <c r="C51" s="628">
        <v>2022.0</v>
      </c>
      <c r="D51" s="682" t="s">
        <v>1073</v>
      </c>
      <c r="E51" s="417" t="s">
        <v>1580</v>
      </c>
      <c r="F51" s="508"/>
      <c r="G51" s="508" t="s">
        <v>1535</v>
      </c>
    </row>
    <row r="52">
      <c r="A52" s="342">
        <v>50.0</v>
      </c>
      <c r="B52" s="678" t="s">
        <v>868</v>
      </c>
      <c r="C52" s="628">
        <v>2022.0</v>
      </c>
      <c r="D52" s="682" t="s">
        <v>885</v>
      </c>
      <c r="E52" s="417" t="s">
        <v>886</v>
      </c>
      <c r="F52" s="508"/>
      <c r="G52" s="508" t="s">
        <v>63</v>
      </c>
    </row>
    <row r="53">
      <c r="A53" s="342">
        <v>51.0</v>
      </c>
      <c r="B53" s="659" t="s">
        <v>969</v>
      </c>
      <c r="C53" s="628">
        <v>2022.0</v>
      </c>
      <c r="D53" s="682" t="s">
        <v>1082</v>
      </c>
      <c r="E53" s="417" t="s">
        <v>1583</v>
      </c>
      <c r="F53" s="508"/>
      <c r="G53" s="508" t="s">
        <v>63</v>
      </c>
    </row>
    <row r="54">
      <c r="A54" s="342">
        <v>52.0</v>
      </c>
      <c r="B54" s="678" t="s">
        <v>868</v>
      </c>
      <c r="C54" s="628">
        <v>2022.0</v>
      </c>
      <c r="D54" s="78" t="s">
        <v>1090</v>
      </c>
      <c r="E54" s="417" t="s">
        <v>1585</v>
      </c>
      <c r="F54" s="508"/>
      <c r="G54" s="508" t="s">
        <v>293</v>
      </c>
    </row>
    <row r="55">
      <c r="A55" s="342">
        <v>53.0</v>
      </c>
      <c r="B55" s="678" t="s">
        <v>868</v>
      </c>
      <c r="C55" s="628">
        <v>2022.0</v>
      </c>
      <c r="D55" s="78" t="s">
        <v>1094</v>
      </c>
      <c r="E55" s="417" t="s">
        <v>1585</v>
      </c>
      <c r="F55" s="508"/>
      <c r="G55" s="508" t="s">
        <v>293</v>
      </c>
    </row>
    <row r="56">
      <c r="A56" s="342">
        <v>54.0</v>
      </c>
      <c r="B56" s="678" t="s">
        <v>868</v>
      </c>
      <c r="C56" s="628">
        <v>2022.0</v>
      </c>
      <c r="D56" s="78" t="s">
        <v>1100</v>
      </c>
      <c r="E56" s="417" t="s">
        <v>1585</v>
      </c>
      <c r="F56" s="508"/>
      <c r="G56" s="508" t="s">
        <v>293</v>
      </c>
    </row>
    <row r="57">
      <c r="A57" s="342">
        <v>55.0</v>
      </c>
      <c r="B57" s="678" t="s">
        <v>868</v>
      </c>
      <c r="C57" s="628">
        <v>2022.0</v>
      </c>
      <c r="D57" s="78" t="s">
        <v>1101</v>
      </c>
      <c r="E57" s="417" t="s">
        <v>1585</v>
      </c>
      <c r="F57" s="508"/>
      <c r="G57" s="508" t="s">
        <v>293</v>
      </c>
    </row>
    <row r="58">
      <c r="A58" s="342">
        <v>56.0</v>
      </c>
      <c r="B58" s="678" t="s">
        <v>868</v>
      </c>
      <c r="C58" s="628">
        <v>2022.0</v>
      </c>
      <c r="D58" s="691" t="s">
        <v>1590</v>
      </c>
      <c r="E58" s="417" t="s">
        <v>1467</v>
      </c>
      <c r="F58" s="508"/>
      <c r="G58" s="508"/>
    </row>
    <row r="59">
      <c r="A59" s="342">
        <v>57.0</v>
      </c>
      <c r="B59" s="678" t="s">
        <v>868</v>
      </c>
      <c r="C59" s="628">
        <v>2022.0</v>
      </c>
      <c r="D59" s="691" t="s">
        <v>1104</v>
      </c>
      <c r="E59" s="417" t="s">
        <v>1467</v>
      </c>
      <c r="F59" s="508"/>
      <c r="G59" s="508"/>
    </row>
  </sheetData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6" max="16" width="22.43"/>
    <col customWidth="1" min="17" max="17" width="53.86"/>
    <col customWidth="1" min="18" max="18" width="29.0"/>
    <col customWidth="1" min="19" max="19" width="26.43"/>
  </cols>
  <sheetData>
    <row r="3">
      <c r="A3" s="734" t="s">
        <v>1654</v>
      </c>
      <c r="M3" s="734"/>
    </row>
    <row r="5">
      <c r="P5" s="735" t="s">
        <v>1</v>
      </c>
      <c r="Q5" s="735" t="s">
        <v>5</v>
      </c>
      <c r="R5" s="735" t="s">
        <v>15</v>
      </c>
      <c r="S5" s="735" t="s">
        <v>9</v>
      </c>
      <c r="T5" s="735" t="s">
        <v>1655</v>
      </c>
    </row>
    <row r="6">
      <c r="B6" s="166" t="s">
        <v>1656</v>
      </c>
      <c r="C6" s="166" t="s">
        <v>1</v>
      </c>
      <c r="D6" s="166" t="s">
        <v>5</v>
      </c>
      <c r="E6" s="166" t="s">
        <v>15</v>
      </c>
      <c r="P6" s="739" t="s">
        <v>49</v>
      </c>
      <c r="Q6" s="741"/>
      <c r="R6" s="741"/>
      <c r="S6" s="742"/>
    </row>
    <row r="7">
      <c r="P7" s="744">
        <v>2020.0</v>
      </c>
      <c r="Q7" s="745" t="s">
        <v>29</v>
      </c>
      <c r="R7" s="746">
        <v>9.61582391008E11</v>
      </c>
      <c r="S7" s="746" t="s">
        <v>40</v>
      </c>
      <c r="T7" s="166" t="s">
        <v>225</v>
      </c>
    </row>
    <row r="8">
      <c r="P8" s="744">
        <v>2020.0</v>
      </c>
      <c r="Q8" s="745" t="s">
        <v>103</v>
      </c>
      <c r="R8" s="746">
        <v>9.61582391036E11</v>
      </c>
      <c r="S8" s="746" t="s">
        <v>40</v>
      </c>
      <c r="T8" s="166" t="s">
        <v>63</v>
      </c>
    </row>
    <row r="9">
      <c r="P9" s="744">
        <v>2021.0</v>
      </c>
      <c r="Q9" s="745" t="s">
        <v>53</v>
      </c>
      <c r="R9" s="746">
        <v>9.61582391145E11</v>
      </c>
      <c r="S9" s="746" t="s">
        <v>40</v>
      </c>
      <c r="T9" s="166" t="s">
        <v>225</v>
      </c>
    </row>
    <row r="10">
      <c r="P10" s="748">
        <v>2022.0</v>
      </c>
      <c r="Q10" s="745" t="s">
        <v>103</v>
      </c>
      <c r="R10" s="748">
        <v>9.61884301945E11</v>
      </c>
      <c r="S10" s="746" t="s">
        <v>40</v>
      </c>
      <c r="T10" s="166" t="s">
        <v>63</v>
      </c>
    </row>
    <row r="11">
      <c r="P11" s="748">
        <v>2022.0</v>
      </c>
      <c r="Q11" s="745" t="s">
        <v>20</v>
      </c>
      <c r="R11" s="748">
        <v>9.6188430206E11</v>
      </c>
      <c r="S11" s="746" t="s">
        <v>40</v>
      </c>
      <c r="T11" s="166" t="s">
        <v>225</v>
      </c>
    </row>
    <row r="12">
      <c r="P12" s="748">
        <v>2022.0</v>
      </c>
      <c r="Q12" s="745" t="s">
        <v>60</v>
      </c>
      <c r="R12" s="746">
        <v>9.61884301016E11</v>
      </c>
      <c r="S12" s="746" t="s">
        <v>40</v>
      </c>
      <c r="T12" s="166" t="s">
        <v>225</v>
      </c>
    </row>
    <row r="13" ht="14.25" customHeight="1">
      <c r="P13" s="748">
        <v>2022.0</v>
      </c>
      <c r="Q13" s="745" t="s">
        <v>262</v>
      </c>
      <c r="R13" s="746">
        <v>9.61884301614E11</v>
      </c>
      <c r="S13" s="746" t="s">
        <v>40</v>
      </c>
      <c r="T13" s="166" t="s">
        <v>63</v>
      </c>
    </row>
    <row r="14">
      <c r="P14" s="748">
        <v>2022.0</v>
      </c>
      <c r="Q14" s="745" t="s">
        <v>208</v>
      </c>
      <c r="R14" s="746">
        <v>9.61582391152E11</v>
      </c>
      <c r="S14" s="746" t="s">
        <v>40</v>
      </c>
      <c r="T14" s="166" t="s">
        <v>63</v>
      </c>
    </row>
    <row r="15">
      <c r="P15" s="748">
        <v>2022.0</v>
      </c>
      <c r="Q15" s="745" t="s">
        <v>324</v>
      </c>
      <c r="R15" s="748" t="s">
        <v>288</v>
      </c>
      <c r="S15" s="746" t="s">
        <v>295</v>
      </c>
      <c r="T15" s="166" t="s">
        <v>225</v>
      </c>
    </row>
    <row r="16">
      <c r="P16" s="748">
        <v>2022.0</v>
      </c>
      <c r="Q16" s="745" t="s">
        <v>53</v>
      </c>
      <c r="R16" s="748">
        <v>9.61582391103E11</v>
      </c>
      <c r="S16" s="746" t="s">
        <v>40</v>
      </c>
      <c r="T16" s="166" t="s">
        <v>225</v>
      </c>
    </row>
    <row r="17">
      <c r="P17" s="748">
        <v>2024.0</v>
      </c>
      <c r="Q17" s="745" t="s">
        <v>53</v>
      </c>
      <c r="R17" s="748">
        <v>9.6158239166E11</v>
      </c>
      <c r="S17" s="746" t="s">
        <v>40</v>
      </c>
      <c r="T17" s="166" t="s">
        <v>1535</v>
      </c>
    </row>
    <row r="18">
      <c r="P18" s="748">
        <v>2024.0</v>
      </c>
      <c r="Q18" s="745" t="s">
        <v>53</v>
      </c>
      <c r="R18" s="748">
        <v>9.61582391661E11</v>
      </c>
      <c r="S18" s="746" t="s">
        <v>40</v>
      </c>
      <c r="T18" s="166" t="s">
        <v>225</v>
      </c>
    </row>
    <row r="19">
      <c r="P19" s="748">
        <v>2024.0</v>
      </c>
      <c r="Q19" s="745" t="s">
        <v>311</v>
      </c>
      <c r="R19" s="748">
        <v>9.61582391717E11</v>
      </c>
      <c r="S19" s="746" t="s">
        <v>40</v>
      </c>
      <c r="T19" s="166" t="s">
        <v>63</v>
      </c>
    </row>
    <row r="20">
      <c r="P20" s="748">
        <v>2024.0</v>
      </c>
      <c r="Q20" s="745" t="s">
        <v>311</v>
      </c>
      <c r="R20" s="748">
        <v>9.61582391718E11</v>
      </c>
      <c r="S20" s="746" t="s">
        <v>40</v>
      </c>
      <c r="T20" s="166" t="s">
        <v>63</v>
      </c>
    </row>
    <row r="21">
      <c r="P21" s="748">
        <v>2024.0</v>
      </c>
      <c r="Q21" s="745" t="s">
        <v>29</v>
      </c>
      <c r="R21" s="748">
        <v>9.61582391716E11</v>
      </c>
      <c r="S21" s="746" t="s">
        <v>40</v>
      </c>
      <c r="T21" s="166" t="s">
        <v>63</v>
      </c>
    </row>
    <row r="22">
      <c r="P22" s="748">
        <v>2025.0</v>
      </c>
      <c r="Q22" s="745" t="s">
        <v>324</v>
      </c>
      <c r="R22" s="748" t="s">
        <v>325</v>
      </c>
      <c r="S22" s="746" t="s">
        <v>295</v>
      </c>
      <c r="T22" s="166" t="s">
        <v>146</v>
      </c>
    </row>
    <row r="23">
      <c r="P23" s="748">
        <v>2025.0</v>
      </c>
      <c r="Q23" s="745" t="s">
        <v>324</v>
      </c>
      <c r="R23" s="748" t="s">
        <v>329</v>
      </c>
      <c r="S23" s="746" t="s">
        <v>295</v>
      </c>
      <c r="T23" s="166" t="s">
        <v>146</v>
      </c>
    </row>
    <row r="24">
      <c r="P24" s="748">
        <v>2025.0</v>
      </c>
      <c r="Q24" s="745" t="s">
        <v>332</v>
      </c>
      <c r="R24" s="748" t="s">
        <v>334</v>
      </c>
      <c r="S24" s="746" t="s">
        <v>336</v>
      </c>
      <c r="T24" s="166" t="s">
        <v>1535</v>
      </c>
    </row>
    <row r="25">
      <c r="P25" s="735" t="s">
        <v>1</v>
      </c>
      <c r="Q25" s="735" t="s">
        <v>5</v>
      </c>
      <c r="R25" s="735" t="s">
        <v>15</v>
      </c>
      <c r="S25" s="735" t="s">
        <v>9</v>
      </c>
    </row>
    <row r="26">
      <c r="P26" s="752" t="s">
        <v>256</v>
      </c>
      <c r="Q26" s="741"/>
      <c r="R26" s="741"/>
      <c r="S26" s="742"/>
    </row>
    <row r="27">
      <c r="O27" s="166">
        <v>1.0</v>
      </c>
      <c r="P27" s="748">
        <v>2019.0</v>
      </c>
      <c r="Q27" s="745" t="s">
        <v>359</v>
      </c>
      <c r="R27" s="748" t="s">
        <v>360</v>
      </c>
      <c r="S27" s="748" t="s">
        <v>369</v>
      </c>
      <c r="T27" s="47" t="s">
        <v>63</v>
      </c>
    </row>
    <row r="28">
      <c r="O28" s="166">
        <v>1.0</v>
      </c>
      <c r="P28" s="748">
        <v>2024.0</v>
      </c>
      <c r="Q28" s="745" t="s">
        <v>362</v>
      </c>
      <c r="R28" s="748">
        <v>2066.0</v>
      </c>
      <c r="S28" s="748" t="s">
        <v>379</v>
      </c>
      <c r="T28" s="87" t="s">
        <v>146</v>
      </c>
    </row>
    <row r="29">
      <c r="O29" s="166">
        <v>1.0</v>
      </c>
      <c r="P29" s="748">
        <v>2019.0</v>
      </c>
      <c r="Q29" s="745" t="s">
        <v>362</v>
      </c>
      <c r="R29" s="748">
        <v>1372.0</v>
      </c>
      <c r="S29" s="748" t="s">
        <v>379</v>
      </c>
      <c r="T29" s="87" t="s">
        <v>225</v>
      </c>
    </row>
    <row r="30">
      <c r="O30" s="166">
        <v>1.0</v>
      </c>
      <c r="P30" s="748">
        <v>2025.0</v>
      </c>
      <c r="Q30" s="745" t="s">
        <v>362</v>
      </c>
      <c r="R30" s="748">
        <v>2259.0</v>
      </c>
      <c r="S30" s="748" t="s">
        <v>379</v>
      </c>
      <c r="T30" s="87" t="s">
        <v>146</v>
      </c>
    </row>
    <row r="31">
      <c r="O31" s="166">
        <v>1.0</v>
      </c>
      <c r="P31" s="748">
        <v>2024.0</v>
      </c>
      <c r="Q31" s="745" t="s">
        <v>366</v>
      </c>
      <c r="R31" s="748" t="s">
        <v>368</v>
      </c>
      <c r="S31" s="748" t="s">
        <v>404</v>
      </c>
      <c r="T31" s="87" t="s">
        <v>63</v>
      </c>
    </row>
    <row r="32">
      <c r="O32" s="166">
        <v>1.0</v>
      </c>
      <c r="P32" s="757" t="s">
        <v>220</v>
      </c>
      <c r="Q32" s="741"/>
      <c r="R32" s="741"/>
      <c r="S32" s="742"/>
    </row>
    <row r="33">
      <c r="O33" s="166">
        <v>1.0</v>
      </c>
      <c r="P33" s="748">
        <v>2019.0</v>
      </c>
      <c r="Q33" s="745" t="s">
        <v>375</v>
      </c>
      <c r="R33" s="758" t="s">
        <v>376</v>
      </c>
      <c r="S33" s="748" t="s">
        <v>79</v>
      </c>
    </row>
    <row r="34">
      <c r="O34" s="166">
        <v>1.0</v>
      </c>
      <c r="P34" s="748">
        <v>2019.0</v>
      </c>
      <c r="Q34" s="745" t="s">
        <v>377</v>
      </c>
      <c r="R34" s="758" t="s">
        <v>378</v>
      </c>
      <c r="S34" s="748" t="s">
        <v>79</v>
      </c>
    </row>
    <row r="35">
      <c r="O35" s="166">
        <v>1.0</v>
      </c>
      <c r="P35" s="748">
        <v>2020.0</v>
      </c>
      <c r="Q35" s="745" t="s">
        <v>90</v>
      </c>
      <c r="R35" s="758" t="s">
        <v>381</v>
      </c>
      <c r="S35" s="748" t="s">
        <v>97</v>
      </c>
    </row>
    <row r="36">
      <c r="O36" s="166">
        <v>1.0</v>
      </c>
      <c r="P36" s="748">
        <v>2019.0</v>
      </c>
      <c r="Q36" s="745" t="s">
        <v>172</v>
      </c>
      <c r="R36" s="758" t="s">
        <v>174</v>
      </c>
      <c r="S36" s="748" t="s">
        <v>450</v>
      </c>
    </row>
    <row r="37">
      <c r="O37" s="166">
        <v>1.0</v>
      </c>
      <c r="P37" s="748">
        <v>2019.0</v>
      </c>
      <c r="Q37" s="745" t="s">
        <v>74</v>
      </c>
      <c r="R37" s="758" t="s">
        <v>81</v>
      </c>
      <c r="S37" s="748" t="s">
        <v>79</v>
      </c>
    </row>
    <row r="38">
      <c r="O38" s="166">
        <v>1.0</v>
      </c>
      <c r="P38" s="748">
        <v>2019.0</v>
      </c>
      <c r="Q38" s="745" t="s">
        <v>383</v>
      </c>
      <c r="R38" s="758" t="s">
        <v>384</v>
      </c>
      <c r="S38" s="748" t="s">
        <v>450</v>
      </c>
    </row>
    <row r="39">
      <c r="O39" s="166">
        <v>1.0</v>
      </c>
      <c r="P39" s="748">
        <v>2024.0</v>
      </c>
      <c r="Q39" s="745" t="s">
        <v>90</v>
      </c>
      <c r="R39" s="758" t="s">
        <v>386</v>
      </c>
      <c r="S39" s="748" t="s">
        <v>97</v>
      </c>
    </row>
    <row r="40">
      <c r="O40" s="166">
        <v>1.0</v>
      </c>
      <c r="P40" s="748">
        <v>2023.0</v>
      </c>
      <c r="Q40" s="745" t="s">
        <v>90</v>
      </c>
      <c r="R40" s="758" t="s">
        <v>390</v>
      </c>
      <c r="S40" s="748" t="s">
        <v>97</v>
      </c>
    </row>
    <row r="41">
      <c r="O41" s="166">
        <v>1.0</v>
      </c>
      <c r="P41" s="748">
        <v>2025.0</v>
      </c>
      <c r="Q41" s="745" t="s">
        <v>391</v>
      </c>
      <c r="R41" s="758" t="s">
        <v>392</v>
      </c>
      <c r="S41" s="748" t="s">
        <v>484</v>
      </c>
    </row>
    <row r="42">
      <c r="O42" s="166">
        <v>1.0</v>
      </c>
      <c r="P42" s="748">
        <v>2025.0</v>
      </c>
      <c r="Q42" s="745" t="s">
        <v>393</v>
      </c>
      <c r="R42" s="758" t="s">
        <v>396</v>
      </c>
      <c r="S42" s="748" t="s">
        <v>491</v>
      </c>
    </row>
    <row r="43">
      <c r="O43" s="166">
        <v>1.0</v>
      </c>
      <c r="P43" s="752" t="s">
        <v>176</v>
      </c>
      <c r="Q43" s="741"/>
      <c r="R43" s="741"/>
      <c r="S43" s="742"/>
    </row>
    <row r="44">
      <c r="O44" s="166">
        <v>1.0</v>
      </c>
      <c r="P44" s="744">
        <v>2020.0</v>
      </c>
      <c r="Q44" s="745" t="s">
        <v>159</v>
      </c>
      <c r="R44" s="748" t="s">
        <v>406</v>
      </c>
      <c r="S44" s="748" t="s">
        <v>105</v>
      </c>
    </row>
    <row r="45">
      <c r="O45" s="166">
        <v>1.0</v>
      </c>
      <c r="P45" s="744">
        <v>2020.0</v>
      </c>
      <c r="Q45" s="745" t="s">
        <v>159</v>
      </c>
      <c r="R45" s="748" t="s">
        <v>409</v>
      </c>
      <c r="S45" s="748" t="s">
        <v>105</v>
      </c>
    </row>
    <row r="46">
      <c r="O46" s="166"/>
      <c r="P46" s="735" t="s">
        <v>1</v>
      </c>
      <c r="Q46" s="735" t="s">
        <v>5</v>
      </c>
      <c r="R46" s="735" t="s">
        <v>15</v>
      </c>
      <c r="S46" s="735" t="s">
        <v>9</v>
      </c>
    </row>
    <row r="47">
      <c r="O47" s="166"/>
      <c r="P47" s="752" t="s">
        <v>176</v>
      </c>
      <c r="Q47" s="741"/>
      <c r="R47" s="741"/>
      <c r="S47" s="742"/>
    </row>
    <row r="48">
      <c r="O48" s="166">
        <v>1.0</v>
      </c>
      <c r="P48" s="748">
        <v>2019.0</v>
      </c>
      <c r="Q48" s="745" t="s">
        <v>410</v>
      </c>
      <c r="R48" s="748" t="s">
        <v>411</v>
      </c>
      <c r="S48" s="748" t="s">
        <v>527</v>
      </c>
    </row>
    <row r="49">
      <c r="O49" s="166">
        <v>1.0</v>
      </c>
      <c r="P49" s="744">
        <v>2022.0</v>
      </c>
      <c r="Q49" s="745" t="s">
        <v>216</v>
      </c>
      <c r="R49" s="748" t="s">
        <v>217</v>
      </c>
      <c r="S49" s="748" t="s">
        <v>219</v>
      </c>
    </row>
    <row r="50">
      <c r="O50" s="166">
        <v>1.0</v>
      </c>
      <c r="P50" s="748">
        <v>2022.0</v>
      </c>
      <c r="Q50" s="745" t="s">
        <v>414</v>
      </c>
      <c r="R50" s="748" t="s">
        <v>415</v>
      </c>
      <c r="S50" s="748" t="s">
        <v>155</v>
      </c>
    </row>
    <row r="51">
      <c r="O51" s="166">
        <v>1.0</v>
      </c>
      <c r="P51" s="744">
        <v>2022.0</v>
      </c>
      <c r="Q51" s="745" t="s">
        <v>94</v>
      </c>
      <c r="R51" s="748" t="s">
        <v>95</v>
      </c>
      <c r="S51" s="748" t="s">
        <v>580</v>
      </c>
    </row>
    <row r="52">
      <c r="O52" s="166">
        <v>1.0</v>
      </c>
      <c r="P52" s="744">
        <v>2022.0</v>
      </c>
      <c r="Q52" s="745" t="s">
        <v>94</v>
      </c>
      <c r="R52" s="748" t="s">
        <v>106</v>
      </c>
      <c r="S52" s="748" t="s">
        <v>580</v>
      </c>
    </row>
    <row r="53">
      <c r="O53" s="166">
        <v>1.0</v>
      </c>
      <c r="P53" s="744">
        <v>2022.0</v>
      </c>
      <c r="Q53" s="745" t="s">
        <v>221</v>
      </c>
      <c r="R53" s="748" t="s">
        <v>222</v>
      </c>
      <c r="S53" s="748" t="s">
        <v>155</v>
      </c>
    </row>
    <row r="54">
      <c r="O54" s="166">
        <v>1.0</v>
      </c>
      <c r="P54" s="748">
        <v>2022.0</v>
      </c>
      <c r="Q54" s="745" t="s">
        <v>221</v>
      </c>
      <c r="R54" s="748" t="s">
        <v>420</v>
      </c>
      <c r="S54" s="748" t="s">
        <v>155</v>
      </c>
    </row>
    <row r="55">
      <c r="O55" s="166">
        <v>1.0</v>
      </c>
      <c r="P55" s="748">
        <v>2022.0</v>
      </c>
      <c r="Q55" s="745" t="s">
        <v>94</v>
      </c>
      <c r="R55" s="748" t="s">
        <v>133</v>
      </c>
      <c r="S55" s="748" t="s">
        <v>580</v>
      </c>
    </row>
    <row r="56">
      <c r="O56" s="166">
        <v>1.0</v>
      </c>
      <c r="P56" s="748">
        <v>2022.0</v>
      </c>
      <c r="Q56" s="745" t="s">
        <v>94</v>
      </c>
      <c r="R56" s="748" t="s">
        <v>151</v>
      </c>
      <c r="S56" s="748" t="s">
        <v>580</v>
      </c>
    </row>
    <row r="57">
      <c r="O57" s="166">
        <v>1.0</v>
      </c>
      <c r="P57" s="748">
        <v>2023.0</v>
      </c>
      <c r="Q57" s="745" t="s">
        <v>117</v>
      </c>
      <c r="R57" s="748" t="s">
        <v>223</v>
      </c>
      <c r="S57" s="748" t="s">
        <v>126</v>
      </c>
    </row>
    <row r="58">
      <c r="O58" s="166">
        <v>1.0</v>
      </c>
      <c r="P58" s="748">
        <v>2023.0</v>
      </c>
      <c r="Q58" s="745" t="s">
        <v>117</v>
      </c>
      <c r="R58" s="748" t="s">
        <v>224</v>
      </c>
      <c r="S58" s="748" t="s">
        <v>126</v>
      </c>
    </row>
    <row r="59">
      <c r="O59" s="166">
        <v>1.0</v>
      </c>
      <c r="P59" s="748">
        <v>2023.0</v>
      </c>
      <c r="Q59" s="745" t="s">
        <v>117</v>
      </c>
      <c r="R59" s="748" t="s">
        <v>227</v>
      </c>
      <c r="S59" s="748" t="s">
        <v>126</v>
      </c>
    </row>
    <row r="60">
      <c r="O60" s="166">
        <v>1.0</v>
      </c>
      <c r="P60" s="748">
        <v>2023.0</v>
      </c>
      <c r="Q60" s="745" t="s">
        <v>117</v>
      </c>
      <c r="R60" s="748" t="s">
        <v>1427</v>
      </c>
      <c r="S60" s="748" t="s">
        <v>126</v>
      </c>
    </row>
    <row r="61">
      <c r="O61" s="166">
        <v>1.0</v>
      </c>
      <c r="P61" s="748">
        <v>2022.0</v>
      </c>
      <c r="Q61" s="745" t="s">
        <v>150</v>
      </c>
      <c r="R61" s="748" t="s">
        <v>425</v>
      </c>
      <c r="S61" s="748" t="s">
        <v>155</v>
      </c>
    </row>
    <row r="62">
      <c r="O62" s="166">
        <v>1.0</v>
      </c>
      <c r="P62" s="748">
        <v>2022.0</v>
      </c>
      <c r="Q62" s="745" t="s">
        <v>150</v>
      </c>
      <c r="R62" s="748" t="s">
        <v>426</v>
      </c>
      <c r="S62" s="748" t="s">
        <v>155</v>
      </c>
    </row>
    <row r="63">
      <c r="O63" s="166">
        <v>1.0</v>
      </c>
      <c r="P63" s="748">
        <v>2024.0</v>
      </c>
      <c r="Q63" s="745" t="s">
        <v>150</v>
      </c>
      <c r="R63" s="748" t="s">
        <v>428</v>
      </c>
      <c r="S63" s="748" t="s">
        <v>155</v>
      </c>
    </row>
    <row r="64">
      <c r="O64" s="166">
        <v>1.0</v>
      </c>
      <c r="P64" s="748">
        <v>2024.0</v>
      </c>
      <c r="Q64" s="745" t="s">
        <v>150</v>
      </c>
      <c r="R64" s="748" t="s">
        <v>429</v>
      </c>
      <c r="S64" s="748" t="s">
        <v>155</v>
      </c>
    </row>
    <row r="65">
      <c r="O65" s="166">
        <v>1.0</v>
      </c>
      <c r="P65" s="748">
        <v>2024.0</v>
      </c>
      <c r="Q65" s="745" t="s">
        <v>150</v>
      </c>
      <c r="R65" s="748" t="s">
        <v>431</v>
      </c>
      <c r="S65" s="748" t="s">
        <v>155</v>
      </c>
    </row>
    <row r="66">
      <c r="O66" s="166">
        <v>1.0</v>
      </c>
      <c r="P66" s="748">
        <v>2024.0</v>
      </c>
      <c r="Q66" s="745" t="s">
        <v>150</v>
      </c>
      <c r="R66" s="748" t="s">
        <v>432</v>
      </c>
      <c r="S66" s="748" t="s">
        <v>155</v>
      </c>
    </row>
    <row r="67">
      <c r="O67" s="166"/>
      <c r="P67" s="735" t="s">
        <v>1</v>
      </c>
      <c r="Q67" s="735" t="s">
        <v>5</v>
      </c>
      <c r="R67" s="735" t="s">
        <v>15</v>
      </c>
      <c r="S67" s="735" t="s">
        <v>9</v>
      </c>
    </row>
    <row r="68">
      <c r="O68" s="166"/>
      <c r="P68" s="752" t="s">
        <v>176</v>
      </c>
      <c r="Q68" s="741"/>
      <c r="R68" s="741"/>
      <c r="S68" s="742"/>
    </row>
    <row r="69">
      <c r="O69" s="166">
        <v>1.0</v>
      </c>
      <c r="P69" s="748">
        <v>2025.0</v>
      </c>
      <c r="Q69" s="745" t="s">
        <v>159</v>
      </c>
      <c r="R69" s="748" t="s">
        <v>160</v>
      </c>
      <c r="S69" s="748" t="s">
        <v>105</v>
      </c>
    </row>
    <row r="70">
      <c r="O70" s="166">
        <v>1.0</v>
      </c>
      <c r="P70" s="748">
        <v>2025.0</v>
      </c>
      <c r="Q70" s="745" t="s">
        <v>159</v>
      </c>
      <c r="R70" s="748" t="s">
        <v>433</v>
      </c>
      <c r="S70" s="748" t="s">
        <v>105</v>
      </c>
    </row>
    <row r="71">
      <c r="O71" s="166">
        <v>1.0</v>
      </c>
      <c r="P71" s="748">
        <v>2025.0</v>
      </c>
      <c r="Q71" s="745" t="s">
        <v>159</v>
      </c>
      <c r="R71" s="748" t="s">
        <v>435</v>
      </c>
      <c r="S71" s="748" t="s">
        <v>105</v>
      </c>
    </row>
    <row r="72">
      <c r="O72" s="166">
        <v>1.0</v>
      </c>
      <c r="P72" s="748">
        <v>2025.0</v>
      </c>
      <c r="Q72" s="745" t="s">
        <v>150</v>
      </c>
      <c r="R72" s="748" t="s">
        <v>436</v>
      </c>
      <c r="S72" s="748" t="s">
        <v>155</v>
      </c>
    </row>
    <row r="73">
      <c r="O73" s="166">
        <v>1.0</v>
      </c>
      <c r="P73" s="752" t="s">
        <v>264</v>
      </c>
      <c r="Q73" s="741"/>
      <c r="R73" s="741"/>
      <c r="S73" s="742"/>
    </row>
    <row r="74">
      <c r="O74" s="166">
        <v>1.0</v>
      </c>
      <c r="P74" s="748">
        <v>2024.0</v>
      </c>
      <c r="Q74" s="745" t="s">
        <v>442</v>
      </c>
      <c r="R74" s="748" t="s">
        <v>444</v>
      </c>
      <c r="S74" s="748" t="s">
        <v>1664</v>
      </c>
    </row>
    <row r="75">
      <c r="O75" s="166">
        <v>1.0</v>
      </c>
      <c r="P75" s="752" t="s">
        <v>265</v>
      </c>
      <c r="Q75" s="741"/>
      <c r="R75" s="741"/>
      <c r="S75" s="742"/>
      <c r="T75" s="763"/>
    </row>
    <row r="76">
      <c r="O76" s="166">
        <v>1.0</v>
      </c>
      <c r="P76" s="748">
        <v>2025.0</v>
      </c>
      <c r="Q76" s="745" t="s">
        <v>446</v>
      </c>
      <c r="R76" s="748" t="s">
        <v>447</v>
      </c>
      <c r="S76" s="748" t="s">
        <v>904</v>
      </c>
    </row>
    <row r="77">
      <c r="O77" s="166">
        <v>1.0</v>
      </c>
      <c r="P77" s="748">
        <v>2024.0</v>
      </c>
      <c r="Q77" s="745" t="s">
        <v>180</v>
      </c>
      <c r="R77" s="748" t="s">
        <v>448</v>
      </c>
      <c r="S77" s="748" t="s">
        <v>187</v>
      </c>
    </row>
    <row r="78">
      <c r="O78" s="166">
        <v>1.0</v>
      </c>
      <c r="P78" s="752" t="s">
        <v>266</v>
      </c>
      <c r="Q78" s="741"/>
      <c r="R78" s="741"/>
      <c r="S78" s="742"/>
    </row>
    <row r="79">
      <c r="O79" s="166">
        <v>1.0</v>
      </c>
      <c r="P79" s="748">
        <v>2025.0</v>
      </c>
      <c r="Q79" s="745" t="s">
        <v>455</v>
      </c>
      <c r="R79" s="748" t="s">
        <v>456</v>
      </c>
      <c r="S79" s="748" t="s">
        <v>932</v>
      </c>
    </row>
    <row r="80">
      <c r="O80" s="166">
        <v>1.0</v>
      </c>
      <c r="P80" s="748">
        <v>2025.0</v>
      </c>
      <c r="Q80" s="745" t="s">
        <v>457</v>
      </c>
      <c r="R80" s="748" t="s">
        <v>458</v>
      </c>
      <c r="S80" s="748" t="s">
        <v>940</v>
      </c>
    </row>
    <row r="81">
      <c r="O81" s="166">
        <v>1.0</v>
      </c>
      <c r="P81" s="752" t="s">
        <v>268</v>
      </c>
      <c r="Q81" s="741"/>
      <c r="R81" s="741"/>
      <c r="S81" s="742"/>
    </row>
    <row r="82">
      <c r="O82" s="166">
        <v>1.0</v>
      </c>
      <c r="P82" s="748">
        <v>2025.0</v>
      </c>
      <c r="Q82" s="745" t="s">
        <v>455</v>
      </c>
      <c r="R82" s="748" t="s">
        <v>456</v>
      </c>
      <c r="S82" s="748" t="s">
        <v>932</v>
      </c>
    </row>
    <row r="83">
      <c r="O83" s="166">
        <v>1.0</v>
      </c>
      <c r="P83" s="748">
        <v>2025.0</v>
      </c>
      <c r="Q83" s="745" t="s">
        <v>457</v>
      </c>
      <c r="R83" s="748" t="s">
        <v>458</v>
      </c>
      <c r="S83" s="748" t="s">
        <v>940</v>
      </c>
    </row>
    <row r="84">
      <c r="O84" s="166">
        <v>1.0</v>
      </c>
      <c r="P84" s="752" t="s">
        <v>269</v>
      </c>
      <c r="Q84" s="741"/>
      <c r="R84" s="741"/>
      <c r="S84" s="742"/>
    </row>
    <row r="85">
      <c r="O85" s="166">
        <v>1.0</v>
      </c>
      <c r="P85" s="748">
        <v>2025.0</v>
      </c>
      <c r="Q85" s="745" t="s">
        <v>460</v>
      </c>
      <c r="R85" s="748" t="s">
        <v>1677</v>
      </c>
      <c r="S85" s="748" t="s">
        <v>1678</v>
      </c>
    </row>
    <row r="86">
      <c r="O86" s="166">
        <v>1.0</v>
      </c>
      <c r="P86" s="748">
        <v>2025.0</v>
      </c>
      <c r="Q86" s="745" t="s">
        <v>1681</v>
      </c>
      <c r="R86" s="748" t="s">
        <v>1682</v>
      </c>
      <c r="S86" s="748" t="s">
        <v>1678</v>
      </c>
    </row>
    <row r="87">
      <c r="O87" s="166"/>
      <c r="P87" s="735" t="s">
        <v>1</v>
      </c>
      <c r="Q87" s="735" t="s">
        <v>5</v>
      </c>
      <c r="R87" s="735" t="s">
        <v>15</v>
      </c>
      <c r="S87" s="735" t="s">
        <v>9</v>
      </c>
    </row>
    <row r="88">
      <c r="O88" s="166">
        <v>1.0</v>
      </c>
      <c r="P88" s="752" t="s">
        <v>271</v>
      </c>
      <c r="Q88" s="741"/>
      <c r="R88" s="741"/>
      <c r="S88" s="742"/>
    </row>
    <row r="89">
      <c r="O89" s="166">
        <v>1.0</v>
      </c>
      <c r="P89" s="748">
        <v>2020.0</v>
      </c>
      <c r="Q89" s="745" t="s">
        <v>464</v>
      </c>
      <c r="R89" s="748" t="s">
        <v>465</v>
      </c>
      <c r="S89" s="748" t="s">
        <v>979</v>
      </c>
    </row>
    <row r="90">
      <c r="O90" s="166">
        <v>1.0</v>
      </c>
      <c r="P90" s="752" t="s">
        <v>274</v>
      </c>
      <c r="Q90" s="741"/>
      <c r="R90" s="741"/>
      <c r="S90" s="742"/>
    </row>
    <row r="91">
      <c r="O91" s="166">
        <v>1.0</v>
      </c>
      <c r="P91" s="748">
        <v>2023.0</v>
      </c>
      <c r="Q91" s="745" t="s">
        <v>468</v>
      </c>
      <c r="R91" s="748" t="s">
        <v>469</v>
      </c>
      <c r="S91" s="748" t="s">
        <v>804</v>
      </c>
    </row>
    <row r="92">
      <c r="O92" s="166">
        <v>1.0</v>
      </c>
      <c r="P92" s="752" t="s">
        <v>477</v>
      </c>
      <c r="Q92" s="741"/>
      <c r="R92" s="741"/>
      <c r="S92" s="742"/>
    </row>
    <row r="93">
      <c r="O93" s="166">
        <v>1.0</v>
      </c>
      <c r="P93" s="748">
        <v>2019.0</v>
      </c>
      <c r="Q93" s="745" t="s">
        <v>237</v>
      </c>
      <c r="R93" s="748" t="s">
        <v>1155</v>
      </c>
      <c r="S93" s="748" t="s">
        <v>235</v>
      </c>
    </row>
    <row r="94">
      <c r="O94" s="166">
        <v>1.0</v>
      </c>
      <c r="P94" s="748">
        <v>2019.0</v>
      </c>
      <c r="Q94" s="745" t="s">
        <v>237</v>
      </c>
      <c r="R94" s="748" t="s">
        <v>1159</v>
      </c>
      <c r="S94" s="748" t="s">
        <v>235</v>
      </c>
    </row>
    <row r="95">
      <c r="O95" s="166">
        <v>1.0</v>
      </c>
      <c r="P95" s="748">
        <v>2019.0</v>
      </c>
      <c r="Q95" s="745" t="s">
        <v>237</v>
      </c>
      <c r="R95" s="748" t="s">
        <v>482</v>
      </c>
      <c r="S95" s="748" t="s">
        <v>235</v>
      </c>
    </row>
    <row r="96">
      <c r="O96" s="166">
        <v>1.0</v>
      </c>
      <c r="P96" s="748">
        <v>2019.0</v>
      </c>
      <c r="Q96" s="745" t="s">
        <v>237</v>
      </c>
      <c r="R96" s="748" t="s">
        <v>483</v>
      </c>
      <c r="S96" s="748" t="s">
        <v>235</v>
      </c>
    </row>
    <row r="97">
      <c r="O97" s="166">
        <v>1.0</v>
      </c>
      <c r="P97" s="748">
        <v>2019.0</v>
      </c>
      <c r="Q97" s="745" t="s">
        <v>237</v>
      </c>
      <c r="R97" s="748" t="s">
        <v>487</v>
      </c>
      <c r="S97" s="748" t="s">
        <v>235</v>
      </c>
    </row>
    <row r="98">
      <c r="O98" s="166">
        <v>1.0</v>
      </c>
      <c r="P98" s="748">
        <v>2019.0</v>
      </c>
      <c r="Q98" s="745" t="s">
        <v>237</v>
      </c>
      <c r="R98" s="748" t="s">
        <v>489</v>
      </c>
      <c r="S98" s="748" t="s">
        <v>235</v>
      </c>
    </row>
    <row r="99">
      <c r="O99" s="166">
        <v>1.0</v>
      </c>
      <c r="P99" s="748">
        <v>2019.0</v>
      </c>
      <c r="Q99" s="745" t="s">
        <v>237</v>
      </c>
      <c r="R99" s="748" t="s">
        <v>490</v>
      </c>
      <c r="S99" s="748" t="s">
        <v>235</v>
      </c>
    </row>
    <row r="100">
      <c r="O100" s="166">
        <v>1.0</v>
      </c>
      <c r="P100" s="748">
        <v>2019.0</v>
      </c>
      <c r="Q100" s="745" t="s">
        <v>237</v>
      </c>
      <c r="R100" s="748" t="s">
        <v>495</v>
      </c>
      <c r="S100" s="748" t="s">
        <v>235</v>
      </c>
    </row>
    <row r="101">
      <c r="O101" s="166">
        <v>1.0</v>
      </c>
      <c r="P101" s="748">
        <v>2019.0</v>
      </c>
      <c r="Q101" s="745" t="s">
        <v>237</v>
      </c>
      <c r="R101" s="748" t="s">
        <v>496</v>
      </c>
      <c r="S101" s="748" t="s">
        <v>235</v>
      </c>
    </row>
    <row r="102">
      <c r="O102" s="166">
        <v>1.0</v>
      </c>
      <c r="P102" s="748">
        <v>2019.0</v>
      </c>
      <c r="Q102" s="745" t="s">
        <v>237</v>
      </c>
      <c r="R102" s="748" t="s">
        <v>497</v>
      </c>
      <c r="S102" s="748" t="s">
        <v>235</v>
      </c>
    </row>
    <row r="103">
      <c r="O103" s="166">
        <v>1.0</v>
      </c>
      <c r="P103" s="748">
        <v>2019.0</v>
      </c>
      <c r="Q103" s="745" t="s">
        <v>237</v>
      </c>
      <c r="R103" s="748" t="s">
        <v>498</v>
      </c>
      <c r="S103" s="748" t="s">
        <v>235</v>
      </c>
    </row>
    <row r="104">
      <c r="O104" s="166">
        <v>1.0</v>
      </c>
      <c r="P104" s="748">
        <v>2019.0</v>
      </c>
      <c r="Q104" s="745" t="s">
        <v>237</v>
      </c>
      <c r="R104" s="748" t="s">
        <v>1334</v>
      </c>
      <c r="S104" s="748" t="s">
        <v>235</v>
      </c>
    </row>
    <row r="105">
      <c r="O105" s="166">
        <v>1.0</v>
      </c>
      <c r="P105" s="748">
        <v>2019.0</v>
      </c>
      <c r="Q105" s="745" t="s">
        <v>237</v>
      </c>
      <c r="R105" s="748" t="s">
        <v>501</v>
      </c>
      <c r="S105" s="748" t="s">
        <v>235</v>
      </c>
    </row>
    <row r="106">
      <c r="O106" s="166">
        <v>1.0</v>
      </c>
      <c r="P106" s="748">
        <v>2019.0</v>
      </c>
      <c r="Q106" s="745" t="s">
        <v>237</v>
      </c>
      <c r="R106" s="748" t="s">
        <v>502</v>
      </c>
      <c r="S106" s="748" t="s">
        <v>235</v>
      </c>
    </row>
    <row r="107">
      <c r="O107" s="166"/>
      <c r="P107" s="735" t="s">
        <v>1</v>
      </c>
      <c r="Q107" s="735" t="s">
        <v>5</v>
      </c>
      <c r="R107" s="735" t="s">
        <v>15</v>
      </c>
      <c r="S107" s="735" t="s">
        <v>9</v>
      </c>
    </row>
    <row r="108">
      <c r="O108" s="166"/>
      <c r="P108" s="752" t="s">
        <v>477</v>
      </c>
      <c r="Q108" s="741"/>
      <c r="R108" s="741"/>
      <c r="S108" s="742"/>
    </row>
    <row r="109">
      <c r="O109" s="166">
        <v>1.0</v>
      </c>
      <c r="P109" s="748">
        <v>2019.0</v>
      </c>
      <c r="Q109" s="745" t="s">
        <v>503</v>
      </c>
      <c r="R109" s="748" t="s">
        <v>504</v>
      </c>
      <c r="S109" s="748" t="s">
        <v>235</v>
      </c>
    </row>
    <row r="110">
      <c r="O110" s="166">
        <v>1.0</v>
      </c>
      <c r="P110" s="748">
        <v>2019.0</v>
      </c>
      <c r="Q110" s="745" t="s">
        <v>231</v>
      </c>
      <c r="R110" s="748" t="s">
        <v>233</v>
      </c>
      <c r="S110" s="748" t="s">
        <v>235</v>
      </c>
    </row>
    <row r="111">
      <c r="O111" s="166">
        <v>1.0</v>
      </c>
      <c r="P111" s="748">
        <v>2023.0</v>
      </c>
      <c r="Q111" s="745" t="s">
        <v>508</v>
      </c>
      <c r="R111" s="748" t="s">
        <v>509</v>
      </c>
      <c r="S111" s="748" t="s">
        <v>235</v>
      </c>
    </row>
    <row r="112">
      <c r="O112" s="166">
        <v>1.0</v>
      </c>
      <c r="P112" s="748">
        <v>2023.0</v>
      </c>
      <c r="Q112" s="745" t="s">
        <v>508</v>
      </c>
      <c r="R112" s="748" t="s">
        <v>510</v>
      </c>
      <c r="S112" s="748" t="s">
        <v>235</v>
      </c>
    </row>
    <row r="113">
      <c r="O113" s="166">
        <v>1.0</v>
      </c>
      <c r="P113" s="748">
        <v>2023.0</v>
      </c>
      <c r="Q113" s="745" t="s">
        <v>508</v>
      </c>
      <c r="R113" s="748" t="s">
        <v>511</v>
      </c>
      <c r="S113" s="748" t="s">
        <v>235</v>
      </c>
    </row>
    <row r="114">
      <c r="O114" s="166">
        <v>1.0</v>
      </c>
      <c r="P114" s="748">
        <v>2023.0</v>
      </c>
      <c r="Q114" s="745" t="s">
        <v>508</v>
      </c>
      <c r="R114" s="748" t="s">
        <v>512</v>
      </c>
      <c r="S114" s="748" t="s">
        <v>235</v>
      </c>
    </row>
    <row r="115">
      <c r="O115" s="166">
        <v>1.0</v>
      </c>
      <c r="P115" s="748">
        <v>2023.0</v>
      </c>
      <c r="Q115" s="745" t="s">
        <v>508</v>
      </c>
      <c r="R115" s="748" t="s">
        <v>513</v>
      </c>
      <c r="S115" s="748" t="s">
        <v>235</v>
      </c>
    </row>
    <row r="116">
      <c r="O116" s="166">
        <v>1.0</v>
      </c>
      <c r="P116" s="748">
        <v>2023.0</v>
      </c>
      <c r="Q116" s="745" t="s">
        <v>508</v>
      </c>
      <c r="R116" s="748" t="s">
        <v>664</v>
      </c>
      <c r="S116" s="748" t="s">
        <v>235</v>
      </c>
    </row>
    <row r="117">
      <c r="O117" s="166">
        <v>1.0</v>
      </c>
      <c r="P117" s="748">
        <v>2023.0</v>
      </c>
      <c r="Q117" s="745" t="s">
        <v>508</v>
      </c>
      <c r="R117" s="748" t="s">
        <v>516</v>
      </c>
      <c r="S117" s="748" t="s">
        <v>235</v>
      </c>
    </row>
    <row r="118">
      <c r="O118" s="166">
        <v>1.0</v>
      </c>
      <c r="P118" s="748">
        <v>2023.0</v>
      </c>
      <c r="Q118" s="745" t="s">
        <v>508</v>
      </c>
      <c r="R118" s="748" t="s">
        <v>669</v>
      </c>
      <c r="S118" s="748" t="s">
        <v>235</v>
      </c>
    </row>
    <row r="119">
      <c r="O119" s="166">
        <v>1.0</v>
      </c>
      <c r="P119" s="748">
        <v>2023.0</v>
      </c>
      <c r="Q119" s="745" t="s">
        <v>508</v>
      </c>
      <c r="R119" s="748" t="s">
        <v>673</v>
      </c>
      <c r="S119" s="748" t="s">
        <v>235</v>
      </c>
    </row>
    <row r="120">
      <c r="O120" s="166">
        <v>1.0</v>
      </c>
      <c r="P120" s="748">
        <v>2023.0</v>
      </c>
      <c r="Q120" s="745" t="s">
        <v>508</v>
      </c>
      <c r="R120" s="748" t="s">
        <v>676</v>
      </c>
      <c r="S120" s="748" t="s">
        <v>235</v>
      </c>
    </row>
    <row r="121">
      <c r="O121" s="166">
        <v>1.0</v>
      </c>
      <c r="P121" s="748">
        <v>2019.0</v>
      </c>
      <c r="Q121" s="745" t="s">
        <v>237</v>
      </c>
      <c r="R121" s="748" t="s">
        <v>238</v>
      </c>
      <c r="S121" s="748" t="s">
        <v>235</v>
      </c>
    </row>
    <row r="122">
      <c r="O122" s="166">
        <v>1.0</v>
      </c>
      <c r="P122" s="748">
        <v>2019.0</v>
      </c>
      <c r="Q122" s="745" t="s">
        <v>237</v>
      </c>
      <c r="R122" s="748" t="s">
        <v>522</v>
      </c>
      <c r="S122" s="748" t="s">
        <v>235</v>
      </c>
    </row>
    <row r="123">
      <c r="O123" s="166">
        <v>1.0</v>
      </c>
      <c r="P123" s="748">
        <v>2019.0</v>
      </c>
      <c r="Q123" s="745" t="s">
        <v>237</v>
      </c>
      <c r="R123" s="748" t="s">
        <v>523</v>
      </c>
      <c r="S123" s="748" t="s">
        <v>235</v>
      </c>
    </row>
    <row r="124">
      <c r="O124" s="166">
        <v>1.0</v>
      </c>
      <c r="P124" s="748">
        <v>2023.0</v>
      </c>
      <c r="Q124" s="745" t="s">
        <v>240</v>
      </c>
      <c r="R124" s="748" t="s">
        <v>241</v>
      </c>
      <c r="S124" s="748" t="s">
        <v>235</v>
      </c>
    </row>
    <row r="125">
      <c r="O125" s="166">
        <v>1.0</v>
      </c>
      <c r="P125" s="748">
        <v>2023.0</v>
      </c>
      <c r="Q125" s="745" t="s">
        <v>240</v>
      </c>
      <c r="R125" s="748" t="s">
        <v>244</v>
      </c>
      <c r="S125" s="748" t="s">
        <v>235</v>
      </c>
    </row>
    <row r="126">
      <c r="O126" s="166">
        <v>1.0</v>
      </c>
      <c r="P126" s="748">
        <v>2019.0</v>
      </c>
      <c r="Q126" s="745" t="s">
        <v>1075</v>
      </c>
      <c r="R126" s="748" t="s">
        <v>911</v>
      </c>
      <c r="S126" s="748" t="s">
        <v>235</v>
      </c>
    </row>
    <row r="127">
      <c r="O127" s="166">
        <v>1.0</v>
      </c>
      <c r="P127" s="748">
        <v>2019.0</v>
      </c>
      <c r="Q127" s="745" t="s">
        <v>1075</v>
      </c>
      <c r="R127" s="748" t="s">
        <v>913</v>
      </c>
      <c r="S127" s="748" t="s">
        <v>235</v>
      </c>
    </row>
    <row r="128">
      <c r="O128" s="166">
        <v>1.0</v>
      </c>
      <c r="P128" s="748">
        <v>2019.0</v>
      </c>
      <c r="Q128" s="745" t="s">
        <v>1075</v>
      </c>
      <c r="R128" s="748" t="s">
        <v>914</v>
      </c>
      <c r="S128" s="748" t="s">
        <v>235</v>
      </c>
    </row>
    <row r="129">
      <c r="O129" s="166"/>
      <c r="P129" s="735" t="s">
        <v>1</v>
      </c>
      <c r="Q129" s="735" t="s">
        <v>5</v>
      </c>
      <c r="R129" s="735" t="s">
        <v>15</v>
      </c>
      <c r="S129" s="735" t="s">
        <v>9</v>
      </c>
    </row>
    <row r="130">
      <c r="O130" s="166"/>
      <c r="P130" s="752" t="s">
        <v>477</v>
      </c>
      <c r="Q130" s="741"/>
      <c r="R130" s="741"/>
      <c r="S130" s="742"/>
    </row>
    <row r="131">
      <c r="O131" s="166">
        <v>1.0</v>
      </c>
      <c r="P131" s="748">
        <v>2019.0</v>
      </c>
      <c r="Q131" s="745" t="s">
        <v>237</v>
      </c>
      <c r="R131" s="748" t="s">
        <v>526</v>
      </c>
      <c r="S131" s="748" t="s">
        <v>235</v>
      </c>
    </row>
    <row r="132">
      <c r="O132" s="166">
        <v>1.0</v>
      </c>
      <c r="P132" s="748">
        <v>2019.0</v>
      </c>
      <c r="Q132" s="745" t="s">
        <v>237</v>
      </c>
      <c r="R132" s="748" t="s">
        <v>529</v>
      </c>
      <c r="S132" s="748" t="s">
        <v>235</v>
      </c>
    </row>
    <row r="133">
      <c r="O133" s="166">
        <v>1.0</v>
      </c>
      <c r="P133" s="748">
        <v>2019.0</v>
      </c>
      <c r="Q133" s="745" t="s">
        <v>237</v>
      </c>
      <c r="R133" s="748" t="s">
        <v>530</v>
      </c>
      <c r="S133" s="748" t="s">
        <v>235</v>
      </c>
    </row>
    <row r="134">
      <c r="O134" s="166">
        <v>1.0</v>
      </c>
      <c r="P134" s="748">
        <v>2019.0</v>
      </c>
      <c r="Q134" s="745" t="s">
        <v>237</v>
      </c>
      <c r="R134" s="748" t="s">
        <v>533</v>
      </c>
      <c r="S134" s="748" t="s">
        <v>235</v>
      </c>
    </row>
    <row r="135">
      <c r="O135" s="166">
        <v>1.0</v>
      </c>
      <c r="P135" s="748">
        <v>2019.0</v>
      </c>
      <c r="Q135" s="745" t="s">
        <v>237</v>
      </c>
      <c r="R135" s="748" t="s">
        <v>534</v>
      </c>
      <c r="S135" s="748" t="s">
        <v>235</v>
      </c>
    </row>
    <row r="136">
      <c r="O136" s="166">
        <v>1.0</v>
      </c>
      <c r="P136" s="748">
        <v>2019.0</v>
      </c>
      <c r="Q136" s="745" t="s">
        <v>237</v>
      </c>
      <c r="R136" s="748" t="s">
        <v>1130</v>
      </c>
      <c r="S136" s="748" t="s">
        <v>235</v>
      </c>
    </row>
    <row r="137">
      <c r="O137" s="166">
        <v>1.0</v>
      </c>
      <c r="P137" s="748">
        <v>2024.0</v>
      </c>
      <c r="Q137" s="745" t="s">
        <v>508</v>
      </c>
      <c r="R137" s="748" t="s">
        <v>547</v>
      </c>
      <c r="S137" s="748" t="s">
        <v>235</v>
      </c>
    </row>
    <row r="138">
      <c r="O138" s="166">
        <v>1.0</v>
      </c>
      <c r="P138" s="748">
        <v>2024.0</v>
      </c>
      <c r="Q138" s="745" t="s">
        <v>508</v>
      </c>
      <c r="R138" s="748" t="s">
        <v>540</v>
      </c>
      <c r="S138" s="748" t="s">
        <v>235</v>
      </c>
    </row>
    <row r="139">
      <c r="O139" s="166">
        <v>1.0</v>
      </c>
      <c r="P139" s="748">
        <v>2024.0</v>
      </c>
      <c r="Q139" s="745" t="s">
        <v>508</v>
      </c>
      <c r="R139" s="748" t="s">
        <v>544</v>
      </c>
      <c r="S139" s="748" t="s">
        <v>235</v>
      </c>
    </row>
    <row r="140">
      <c r="O140" s="166">
        <v>1.0</v>
      </c>
      <c r="P140" s="748">
        <v>2024.0</v>
      </c>
      <c r="Q140" s="745" t="s">
        <v>508</v>
      </c>
      <c r="R140" s="748" t="s">
        <v>546</v>
      </c>
      <c r="S140" s="748" t="s">
        <v>235</v>
      </c>
    </row>
    <row r="141">
      <c r="O141" s="166">
        <v>1.0</v>
      </c>
      <c r="P141" s="748">
        <v>2024.0</v>
      </c>
      <c r="Q141" s="745" t="s">
        <v>508</v>
      </c>
      <c r="R141" s="748" t="s">
        <v>548</v>
      </c>
      <c r="S141" s="748" t="s">
        <v>235</v>
      </c>
    </row>
    <row r="142">
      <c r="O142" s="166">
        <v>1.0</v>
      </c>
      <c r="P142" s="748">
        <v>2024.0</v>
      </c>
      <c r="Q142" s="745" t="s">
        <v>508</v>
      </c>
      <c r="R142" s="748" t="s">
        <v>552</v>
      </c>
      <c r="S142" s="748" t="s">
        <v>235</v>
      </c>
    </row>
    <row r="143">
      <c r="O143" s="166">
        <v>1.0</v>
      </c>
      <c r="P143" s="748">
        <v>2024.0</v>
      </c>
      <c r="Q143" s="745" t="s">
        <v>508</v>
      </c>
      <c r="R143" s="748" t="s">
        <v>557</v>
      </c>
      <c r="S143" s="748" t="s">
        <v>235</v>
      </c>
    </row>
    <row r="144">
      <c r="O144" s="166">
        <v>1.0</v>
      </c>
      <c r="P144" s="748">
        <v>2024.0</v>
      </c>
      <c r="Q144" s="745" t="s">
        <v>508</v>
      </c>
      <c r="R144" s="748" t="s">
        <v>562</v>
      </c>
      <c r="S144" s="748" t="s">
        <v>235</v>
      </c>
    </row>
    <row r="145">
      <c r="O145" s="166">
        <v>1.0</v>
      </c>
      <c r="P145" s="748">
        <v>2024.0</v>
      </c>
      <c r="Q145" s="745" t="s">
        <v>508</v>
      </c>
      <c r="R145" s="748" t="s">
        <v>572</v>
      </c>
      <c r="S145" s="748" t="s">
        <v>235</v>
      </c>
    </row>
    <row r="146">
      <c r="O146" s="166">
        <v>1.0</v>
      </c>
      <c r="P146" s="748">
        <v>2024.0</v>
      </c>
      <c r="Q146" s="745" t="s">
        <v>508</v>
      </c>
      <c r="R146" s="748" t="s">
        <v>577</v>
      </c>
      <c r="S146" s="748" t="s">
        <v>235</v>
      </c>
    </row>
    <row r="147">
      <c r="O147" s="166">
        <v>1.0</v>
      </c>
      <c r="P147" s="748">
        <v>2024.0</v>
      </c>
      <c r="Q147" s="745" t="s">
        <v>508</v>
      </c>
      <c r="R147" s="748" t="s">
        <v>581</v>
      </c>
      <c r="S147" s="748" t="s">
        <v>235</v>
      </c>
    </row>
    <row r="148">
      <c r="O148" s="166">
        <v>1.0</v>
      </c>
      <c r="P148" s="748">
        <v>2024.0</v>
      </c>
      <c r="Q148" s="745" t="s">
        <v>508</v>
      </c>
      <c r="R148" s="748" t="s">
        <v>584</v>
      </c>
      <c r="S148" s="748" t="s">
        <v>235</v>
      </c>
    </row>
    <row r="149">
      <c r="O149" s="166">
        <v>1.0</v>
      </c>
      <c r="P149" s="748">
        <v>2024.0</v>
      </c>
      <c r="Q149" s="745" t="s">
        <v>508</v>
      </c>
      <c r="R149" s="748" t="s">
        <v>587</v>
      </c>
      <c r="S149" s="748" t="s">
        <v>235</v>
      </c>
    </row>
    <row r="150">
      <c r="O150" s="166"/>
      <c r="P150" s="735" t="s">
        <v>1</v>
      </c>
      <c r="Q150" s="735" t="s">
        <v>5</v>
      </c>
      <c r="R150" s="735" t="s">
        <v>15</v>
      </c>
      <c r="S150" s="735" t="s">
        <v>9</v>
      </c>
    </row>
    <row r="151">
      <c r="O151" s="166"/>
      <c r="P151" s="752" t="s">
        <v>477</v>
      </c>
      <c r="Q151" s="741"/>
      <c r="R151" s="741"/>
      <c r="S151" s="742"/>
    </row>
    <row r="152">
      <c r="O152" s="166">
        <v>1.0</v>
      </c>
      <c r="P152" s="748">
        <v>2024.0</v>
      </c>
      <c r="Q152" s="745" t="s">
        <v>508</v>
      </c>
      <c r="R152" s="748" t="s">
        <v>591</v>
      </c>
      <c r="S152" s="748" t="s">
        <v>235</v>
      </c>
    </row>
    <row r="153">
      <c r="O153" s="166">
        <v>1.0</v>
      </c>
      <c r="P153" s="748">
        <v>2024.0</v>
      </c>
      <c r="Q153" s="745" t="s">
        <v>508</v>
      </c>
      <c r="R153" s="748" t="s">
        <v>594</v>
      </c>
      <c r="S153" s="748" t="s">
        <v>235</v>
      </c>
    </row>
    <row r="154">
      <c r="O154" s="166">
        <v>1.0</v>
      </c>
      <c r="P154" s="748">
        <v>2024.0</v>
      </c>
      <c r="Q154" s="745" t="s">
        <v>508</v>
      </c>
      <c r="R154" s="748" t="s">
        <v>597</v>
      </c>
      <c r="S154" s="748" t="s">
        <v>235</v>
      </c>
    </row>
    <row r="155">
      <c r="O155" s="166">
        <v>1.0</v>
      </c>
      <c r="P155" s="748">
        <v>2024.0</v>
      </c>
      <c r="Q155" s="745" t="s">
        <v>508</v>
      </c>
      <c r="R155" s="748" t="s">
        <v>601</v>
      </c>
      <c r="S155" s="748" t="s">
        <v>235</v>
      </c>
    </row>
    <row r="156">
      <c r="O156" s="166">
        <v>1.0</v>
      </c>
      <c r="P156" s="758">
        <v>2024.0</v>
      </c>
      <c r="Q156" s="771" t="s">
        <v>508</v>
      </c>
      <c r="R156" s="748" t="s">
        <v>605</v>
      </c>
      <c r="S156" s="748" t="s">
        <v>235</v>
      </c>
    </row>
    <row r="157">
      <c r="O157" s="166">
        <v>1.0</v>
      </c>
      <c r="P157" s="758">
        <v>2024.0</v>
      </c>
      <c r="Q157" s="771" t="s">
        <v>508</v>
      </c>
      <c r="R157" s="748" t="s">
        <v>609</v>
      </c>
      <c r="S157" s="748" t="s">
        <v>235</v>
      </c>
    </row>
    <row r="158">
      <c r="O158" s="166">
        <v>1.0</v>
      </c>
      <c r="P158" s="758">
        <v>2024.0</v>
      </c>
      <c r="Q158" s="771" t="s">
        <v>508</v>
      </c>
      <c r="R158" s="748" t="s">
        <v>612</v>
      </c>
      <c r="S158" s="748" t="s">
        <v>235</v>
      </c>
    </row>
    <row r="159">
      <c r="O159" s="166">
        <v>1.0</v>
      </c>
      <c r="P159" s="758">
        <v>2024.0</v>
      </c>
      <c r="Q159" s="771" t="s">
        <v>508</v>
      </c>
      <c r="R159" s="748" t="s">
        <v>616</v>
      </c>
      <c r="S159" s="748" t="s">
        <v>235</v>
      </c>
    </row>
    <row r="160">
      <c r="O160" s="166">
        <v>1.0</v>
      </c>
      <c r="P160" s="758">
        <v>2024.0</v>
      </c>
      <c r="Q160" s="771" t="s">
        <v>508</v>
      </c>
      <c r="R160" s="748" t="s">
        <v>619</v>
      </c>
      <c r="S160" s="748" t="s">
        <v>235</v>
      </c>
    </row>
    <row r="161">
      <c r="O161" s="166">
        <v>1.0</v>
      </c>
      <c r="P161" s="758">
        <v>2024.0</v>
      </c>
      <c r="Q161" s="771" t="s">
        <v>508</v>
      </c>
      <c r="R161" s="748" t="s">
        <v>622</v>
      </c>
      <c r="S161" s="748" t="s">
        <v>235</v>
      </c>
    </row>
    <row r="162">
      <c r="O162" s="166">
        <v>1.0</v>
      </c>
      <c r="P162" s="748">
        <v>2024.0</v>
      </c>
      <c r="Q162" s="745" t="s">
        <v>508</v>
      </c>
      <c r="R162" s="748" t="s">
        <v>626</v>
      </c>
      <c r="S162" s="748" t="s">
        <v>235</v>
      </c>
    </row>
    <row r="163">
      <c r="O163" s="166">
        <v>1.0</v>
      </c>
      <c r="P163" s="748">
        <v>2024.0</v>
      </c>
      <c r="Q163" s="745" t="s">
        <v>508</v>
      </c>
      <c r="R163" s="748" t="s">
        <v>629</v>
      </c>
      <c r="S163" s="748" t="s">
        <v>235</v>
      </c>
    </row>
    <row r="164">
      <c r="O164" s="166">
        <v>1.0</v>
      </c>
      <c r="P164" s="748">
        <v>2024.0</v>
      </c>
      <c r="Q164" s="745" t="s">
        <v>508</v>
      </c>
      <c r="R164" s="748" t="s">
        <v>633</v>
      </c>
      <c r="S164" s="748" t="s">
        <v>235</v>
      </c>
    </row>
    <row r="165">
      <c r="O165" s="166">
        <v>1.0</v>
      </c>
      <c r="P165" s="748">
        <v>2024.0</v>
      </c>
      <c r="Q165" s="745" t="s">
        <v>508</v>
      </c>
      <c r="R165" s="748" t="s">
        <v>636</v>
      </c>
      <c r="S165" s="748" t="s">
        <v>235</v>
      </c>
    </row>
    <row r="166">
      <c r="O166" s="166">
        <v>1.0</v>
      </c>
      <c r="P166" s="748">
        <v>2024.0</v>
      </c>
      <c r="Q166" s="745" t="s">
        <v>508</v>
      </c>
      <c r="R166" s="748" t="s">
        <v>640</v>
      </c>
      <c r="S166" s="748" t="s">
        <v>235</v>
      </c>
    </row>
    <row r="167">
      <c r="O167" s="166">
        <v>1.0</v>
      </c>
      <c r="P167" s="748">
        <v>2024.0</v>
      </c>
      <c r="Q167" s="745" t="s">
        <v>508</v>
      </c>
      <c r="R167" s="748" t="s">
        <v>643</v>
      </c>
      <c r="S167" s="748" t="s">
        <v>235</v>
      </c>
    </row>
    <row r="168">
      <c r="O168" s="166">
        <v>1.0</v>
      </c>
      <c r="P168" s="748">
        <v>2024.0</v>
      </c>
      <c r="Q168" s="745" t="s">
        <v>508</v>
      </c>
      <c r="R168" s="748" t="s">
        <v>647</v>
      </c>
      <c r="S168" s="748" t="s">
        <v>235</v>
      </c>
    </row>
    <row r="169">
      <c r="O169" s="166">
        <v>1.0</v>
      </c>
      <c r="P169" s="748">
        <v>2025.0</v>
      </c>
      <c r="Q169" s="745" t="s">
        <v>508</v>
      </c>
      <c r="R169" s="748" t="s">
        <v>710</v>
      </c>
      <c r="S169" s="748" t="s">
        <v>235</v>
      </c>
    </row>
    <row r="170">
      <c r="O170" s="166">
        <v>1.0</v>
      </c>
      <c r="P170" s="748">
        <v>2025.0</v>
      </c>
      <c r="Q170" s="745" t="s">
        <v>508</v>
      </c>
      <c r="R170" s="748" t="s">
        <v>711</v>
      </c>
      <c r="S170" s="748" t="s">
        <v>235</v>
      </c>
    </row>
    <row r="171">
      <c r="O171" s="166">
        <v>1.0</v>
      </c>
      <c r="P171" s="748">
        <v>2025.0</v>
      </c>
      <c r="Q171" s="745" t="s">
        <v>508</v>
      </c>
      <c r="R171" s="748" t="s">
        <v>714</v>
      </c>
      <c r="S171" s="748" t="s">
        <v>235</v>
      </c>
    </row>
    <row r="172">
      <c r="O172" s="166">
        <v>1.0</v>
      </c>
      <c r="P172" s="748">
        <v>2022.0</v>
      </c>
      <c r="Q172" s="745" t="s">
        <v>508</v>
      </c>
      <c r="R172" s="748" t="s">
        <v>715</v>
      </c>
      <c r="S172" s="748" t="s">
        <v>235</v>
      </c>
    </row>
    <row r="173">
      <c r="O173" s="166">
        <v>1.0</v>
      </c>
      <c r="P173" s="748">
        <v>2022.0</v>
      </c>
      <c r="Q173" s="745" t="s">
        <v>508</v>
      </c>
      <c r="R173" s="748" t="s">
        <v>717</v>
      </c>
      <c r="S173" s="748" t="s">
        <v>235</v>
      </c>
    </row>
    <row r="174">
      <c r="O174" s="166"/>
      <c r="P174" s="735" t="s">
        <v>1</v>
      </c>
      <c r="Q174" s="735" t="s">
        <v>5</v>
      </c>
      <c r="R174" s="735" t="s">
        <v>15</v>
      </c>
      <c r="S174" s="735" t="s">
        <v>9</v>
      </c>
    </row>
    <row r="175">
      <c r="O175" s="166"/>
      <c r="P175" s="752" t="s">
        <v>477</v>
      </c>
      <c r="Q175" s="741"/>
      <c r="R175" s="741"/>
      <c r="S175" s="742"/>
    </row>
    <row r="176">
      <c r="O176" s="166">
        <v>1.0</v>
      </c>
      <c r="P176" s="748">
        <v>2022.0</v>
      </c>
      <c r="Q176" s="745" t="s">
        <v>508</v>
      </c>
      <c r="R176" s="748" t="s">
        <v>679</v>
      </c>
      <c r="S176" s="748" t="s">
        <v>235</v>
      </c>
    </row>
    <row r="177">
      <c r="O177" s="166">
        <v>1.0</v>
      </c>
      <c r="P177" s="748">
        <v>2022.0</v>
      </c>
      <c r="Q177" s="745" t="s">
        <v>508</v>
      </c>
      <c r="R177" s="748" t="s">
        <v>682</v>
      </c>
      <c r="S177" s="748" t="s">
        <v>235</v>
      </c>
    </row>
    <row r="178">
      <c r="O178" s="166">
        <v>1.0</v>
      </c>
      <c r="P178" s="748">
        <v>2022.0</v>
      </c>
      <c r="Q178" s="745" t="s">
        <v>508</v>
      </c>
      <c r="R178" s="748" t="s">
        <v>685</v>
      </c>
      <c r="S178" s="748" t="s">
        <v>235</v>
      </c>
    </row>
    <row r="179">
      <c r="O179" s="166">
        <v>1.0</v>
      </c>
      <c r="P179" s="748">
        <v>2022.0</v>
      </c>
      <c r="Q179" s="745" t="s">
        <v>508</v>
      </c>
      <c r="R179" s="748" t="s">
        <v>719</v>
      </c>
      <c r="S179" s="748" t="s">
        <v>235</v>
      </c>
    </row>
    <row r="180">
      <c r="O180" s="166">
        <v>1.0</v>
      </c>
      <c r="P180" s="748">
        <v>2022.0</v>
      </c>
      <c r="Q180" s="745" t="s">
        <v>508</v>
      </c>
      <c r="R180" s="748" t="s">
        <v>688</v>
      </c>
      <c r="S180" s="748" t="s">
        <v>235</v>
      </c>
    </row>
    <row r="181">
      <c r="O181" s="166">
        <v>1.0</v>
      </c>
      <c r="P181" s="748">
        <v>2022.0</v>
      </c>
      <c r="Q181" s="745" t="s">
        <v>508</v>
      </c>
      <c r="R181" s="748" t="s">
        <v>721</v>
      </c>
      <c r="S181" s="748" t="s">
        <v>235</v>
      </c>
    </row>
    <row r="182">
      <c r="O182" s="166">
        <v>1.0</v>
      </c>
      <c r="P182" s="748">
        <v>2022.0</v>
      </c>
      <c r="Q182" s="745" t="s">
        <v>508</v>
      </c>
      <c r="R182" s="748" t="s">
        <v>722</v>
      </c>
      <c r="S182" s="748" t="s">
        <v>235</v>
      </c>
    </row>
    <row r="183">
      <c r="O183" s="166">
        <v>1.0</v>
      </c>
      <c r="P183" s="748">
        <v>2022.0</v>
      </c>
      <c r="Q183" s="745" t="s">
        <v>508</v>
      </c>
      <c r="R183" s="748" t="s">
        <v>725</v>
      </c>
      <c r="S183" s="748" t="s">
        <v>235</v>
      </c>
    </row>
    <row r="184">
      <c r="O184" s="166">
        <v>1.0</v>
      </c>
      <c r="P184" s="748">
        <v>2022.0</v>
      </c>
      <c r="Q184" s="745" t="s">
        <v>508</v>
      </c>
      <c r="R184" s="748" t="s">
        <v>726</v>
      </c>
      <c r="S184" s="748" t="s">
        <v>235</v>
      </c>
    </row>
    <row r="185">
      <c r="O185" s="166">
        <v>1.0</v>
      </c>
      <c r="P185" s="748">
        <v>2022.0</v>
      </c>
      <c r="Q185" s="745" t="s">
        <v>508</v>
      </c>
      <c r="R185" s="748" t="s">
        <v>728</v>
      </c>
      <c r="S185" s="748" t="s">
        <v>235</v>
      </c>
    </row>
    <row r="186">
      <c r="O186" s="166">
        <v>1.0</v>
      </c>
      <c r="P186" s="748">
        <v>2022.0</v>
      </c>
      <c r="Q186" s="745" t="s">
        <v>508</v>
      </c>
      <c r="R186" s="748" t="s">
        <v>692</v>
      </c>
      <c r="S186" s="748" t="s">
        <v>235</v>
      </c>
    </row>
    <row r="187">
      <c r="O187" s="166">
        <v>1.0</v>
      </c>
      <c r="P187" s="748">
        <v>2022.0</v>
      </c>
      <c r="Q187" s="745" t="s">
        <v>508</v>
      </c>
      <c r="R187" s="748" t="s">
        <v>697</v>
      </c>
      <c r="S187" s="748" t="s">
        <v>235</v>
      </c>
    </row>
    <row r="188">
      <c r="O188" s="166">
        <v>1.0</v>
      </c>
      <c r="P188" s="748">
        <v>2022.0</v>
      </c>
      <c r="Q188" s="745" t="s">
        <v>508</v>
      </c>
      <c r="R188" s="748" t="s">
        <v>730</v>
      </c>
      <c r="S188" s="748" t="s">
        <v>235</v>
      </c>
    </row>
    <row r="189">
      <c r="O189" s="166">
        <v>1.0</v>
      </c>
      <c r="P189" s="748">
        <v>2022.0</v>
      </c>
      <c r="Q189" s="745" t="s">
        <v>508</v>
      </c>
      <c r="R189" s="748" t="s">
        <v>731</v>
      </c>
      <c r="S189" s="748" t="s">
        <v>235</v>
      </c>
    </row>
    <row r="190">
      <c r="O190" s="166">
        <v>1.0</v>
      </c>
      <c r="P190" s="748">
        <v>2022.0</v>
      </c>
      <c r="Q190" s="745" t="s">
        <v>508</v>
      </c>
      <c r="R190" s="748" t="s">
        <v>734</v>
      </c>
      <c r="S190" s="748" t="s">
        <v>235</v>
      </c>
    </row>
    <row r="191">
      <c r="O191" s="166">
        <v>1.0</v>
      </c>
      <c r="P191" s="748">
        <v>2022.0</v>
      </c>
      <c r="Q191" s="745" t="s">
        <v>508</v>
      </c>
      <c r="R191" s="748" t="s">
        <v>735</v>
      </c>
      <c r="S191" s="748" t="s">
        <v>235</v>
      </c>
    </row>
    <row r="192">
      <c r="O192" s="166">
        <v>1.0</v>
      </c>
      <c r="P192" s="748">
        <v>2022.0</v>
      </c>
      <c r="Q192" s="745" t="s">
        <v>508</v>
      </c>
      <c r="R192" s="748" t="s">
        <v>737</v>
      </c>
      <c r="S192" s="748" t="s">
        <v>235</v>
      </c>
    </row>
    <row r="193">
      <c r="O193" s="166">
        <v>1.0</v>
      </c>
      <c r="P193" s="748">
        <v>2022.0</v>
      </c>
      <c r="Q193" s="745" t="s">
        <v>508</v>
      </c>
      <c r="R193" s="748" t="s">
        <v>700</v>
      </c>
      <c r="S193" s="748" t="s">
        <v>235</v>
      </c>
    </row>
    <row r="194">
      <c r="O194" s="166"/>
      <c r="P194" s="735" t="s">
        <v>1</v>
      </c>
      <c r="Q194" s="735" t="s">
        <v>5</v>
      </c>
      <c r="R194" s="735" t="s">
        <v>15</v>
      </c>
      <c r="S194" s="735" t="s">
        <v>9</v>
      </c>
    </row>
    <row r="195">
      <c r="O195" s="166">
        <v>1.0</v>
      </c>
      <c r="P195" s="752" t="s">
        <v>275</v>
      </c>
      <c r="Q195" s="741"/>
      <c r="R195" s="741"/>
      <c r="S195" s="742"/>
    </row>
    <row r="196">
      <c r="O196" s="166">
        <v>1.0</v>
      </c>
      <c r="P196" s="748">
        <v>2023.0</v>
      </c>
      <c r="Q196" s="745" t="s">
        <v>240</v>
      </c>
      <c r="R196" s="748" t="s">
        <v>816</v>
      </c>
      <c r="S196" s="748" t="s">
        <v>243</v>
      </c>
    </row>
    <row r="197">
      <c r="O197" s="166">
        <v>1.0</v>
      </c>
      <c r="P197" s="752" t="s">
        <v>276</v>
      </c>
      <c r="Q197" s="741"/>
      <c r="R197" s="741"/>
      <c r="S197" s="742"/>
    </row>
    <row r="198">
      <c r="O198" s="166">
        <v>1.0</v>
      </c>
      <c r="P198" s="748">
        <v>2006.0</v>
      </c>
      <c r="Q198" s="745" t="s">
        <v>833</v>
      </c>
      <c r="R198" s="748" t="s">
        <v>838</v>
      </c>
      <c r="S198" s="748" t="s">
        <v>1639</v>
      </c>
    </row>
    <row r="199">
      <c r="O199" s="166">
        <v>1.0</v>
      </c>
      <c r="P199" s="744">
        <v>2010.0</v>
      </c>
      <c r="Q199" s="745" t="s">
        <v>844</v>
      </c>
      <c r="R199" s="748" t="s">
        <v>848</v>
      </c>
      <c r="S199" s="748" t="s">
        <v>1644</v>
      </c>
    </row>
    <row r="200">
      <c r="O200" s="166">
        <v>1.0</v>
      </c>
      <c r="P200" s="744">
        <v>2010.0</v>
      </c>
      <c r="Q200" s="745" t="s">
        <v>851</v>
      </c>
      <c r="R200" s="748" t="s">
        <v>853</v>
      </c>
      <c r="S200" s="748" t="s">
        <v>1649</v>
      </c>
    </row>
    <row r="201">
      <c r="O201" s="166">
        <v>1.0</v>
      </c>
      <c r="P201" s="748">
        <v>2012.0</v>
      </c>
      <c r="Q201" s="745" t="s">
        <v>844</v>
      </c>
      <c r="R201" s="748" t="s">
        <v>861</v>
      </c>
      <c r="S201" s="748" t="s">
        <v>1644</v>
      </c>
    </row>
    <row r="202">
      <c r="O202" s="166">
        <v>1.0</v>
      </c>
      <c r="P202" s="752" t="s">
        <v>261</v>
      </c>
      <c r="Q202" s="741"/>
      <c r="R202" s="741"/>
      <c r="S202" s="742"/>
    </row>
    <row r="203">
      <c r="O203" s="166">
        <v>1.0</v>
      </c>
      <c r="P203" s="748">
        <v>2019.0</v>
      </c>
      <c r="Q203" s="745" t="s">
        <v>807</v>
      </c>
      <c r="R203" s="748" t="s">
        <v>808</v>
      </c>
      <c r="S203" s="748" t="s">
        <v>809</v>
      </c>
    </row>
    <row r="204">
      <c r="O204" s="166">
        <v>1.0</v>
      </c>
      <c r="P204" s="748">
        <v>2012.0</v>
      </c>
      <c r="Q204" s="745" t="s">
        <v>880</v>
      </c>
      <c r="R204" s="748" t="s">
        <v>882</v>
      </c>
      <c r="S204" s="748" t="s">
        <v>1663</v>
      </c>
    </row>
    <row r="205">
      <c r="O205" s="166">
        <v>1.0</v>
      </c>
      <c r="P205" s="748">
        <v>2024.0</v>
      </c>
      <c r="Q205" s="745" t="s">
        <v>815</v>
      </c>
      <c r="R205" s="748" t="s">
        <v>817</v>
      </c>
      <c r="S205" s="748" t="s">
        <v>818</v>
      </c>
    </row>
    <row r="206">
      <c r="O206" s="166">
        <v>1.0</v>
      </c>
      <c r="P206" s="748">
        <v>2024.0</v>
      </c>
      <c r="Q206" s="745" t="s">
        <v>880</v>
      </c>
      <c r="R206" s="748" t="s">
        <v>893</v>
      </c>
      <c r="S206" s="748" t="s">
        <v>1663</v>
      </c>
    </row>
    <row r="207">
      <c r="O207" s="166">
        <v>1.0</v>
      </c>
      <c r="P207" s="748">
        <v>2019.0</v>
      </c>
      <c r="Q207" s="745" t="s">
        <v>896</v>
      </c>
      <c r="R207" s="748" t="s">
        <v>899</v>
      </c>
      <c r="S207" s="748" t="s">
        <v>1671</v>
      </c>
    </row>
    <row r="208">
      <c r="O208" s="166">
        <v>1.0</v>
      </c>
      <c r="P208" s="748">
        <v>2019.0</v>
      </c>
      <c r="Q208" s="745" t="s">
        <v>900</v>
      </c>
      <c r="R208" s="748" t="s">
        <v>901</v>
      </c>
      <c r="S208" s="748" t="s">
        <v>1663</v>
      </c>
    </row>
    <row r="209">
      <c r="O209" s="166">
        <v>1.0</v>
      </c>
      <c r="P209" s="752" t="s">
        <v>277</v>
      </c>
      <c r="Q209" s="741"/>
      <c r="R209" s="741"/>
      <c r="S209" s="742"/>
    </row>
    <row r="210">
      <c r="O210" s="166">
        <v>1.0</v>
      </c>
      <c r="P210" s="748">
        <v>2019.0</v>
      </c>
      <c r="Q210" s="745" t="s">
        <v>821</v>
      </c>
      <c r="R210" s="748" t="s">
        <v>822</v>
      </c>
      <c r="S210" s="748" t="s">
        <v>823</v>
      </c>
    </row>
    <row r="211">
      <c r="O211" s="166">
        <v>1.0</v>
      </c>
      <c r="P211" s="748">
        <v>2019.0</v>
      </c>
      <c r="Q211" s="745" t="s">
        <v>907</v>
      </c>
      <c r="R211" s="748" t="s">
        <v>908</v>
      </c>
      <c r="S211" s="748"/>
    </row>
    <row r="212">
      <c r="O212" s="166">
        <v>1.0</v>
      </c>
      <c r="P212" s="748">
        <v>2019.0</v>
      </c>
      <c r="Q212" s="745" t="s">
        <v>1075</v>
      </c>
      <c r="R212" s="748" t="s">
        <v>910</v>
      </c>
      <c r="S212" s="748" t="s">
        <v>235</v>
      </c>
    </row>
    <row r="213">
      <c r="O213" s="166">
        <v>1.0</v>
      </c>
      <c r="P213" s="752" t="s">
        <v>278</v>
      </c>
      <c r="Q213" s="741"/>
      <c r="R213" s="741"/>
      <c r="S213" s="742"/>
    </row>
    <row r="214">
      <c r="O214" s="166">
        <v>1.0</v>
      </c>
      <c r="P214" s="748">
        <v>2022.0</v>
      </c>
      <c r="Q214" s="745" t="s">
        <v>827</v>
      </c>
      <c r="R214" s="748" t="s">
        <v>828</v>
      </c>
      <c r="S214" s="748" t="s">
        <v>829</v>
      </c>
    </row>
    <row r="215">
      <c r="O215" s="166"/>
      <c r="P215" s="735" t="s">
        <v>1</v>
      </c>
      <c r="Q215" s="735" t="s">
        <v>5</v>
      </c>
      <c r="R215" s="735" t="s">
        <v>15</v>
      </c>
      <c r="S215" s="735" t="s">
        <v>9</v>
      </c>
    </row>
    <row r="216">
      <c r="O216" s="166">
        <v>1.0</v>
      </c>
      <c r="P216" s="752" t="s">
        <v>255</v>
      </c>
      <c r="Q216" s="741"/>
      <c r="R216" s="741"/>
      <c r="S216" s="742"/>
    </row>
    <row r="217">
      <c r="O217" s="166">
        <v>1.0</v>
      </c>
      <c r="P217" s="748">
        <v>2025.0</v>
      </c>
      <c r="Q217" s="745" t="s">
        <v>921</v>
      </c>
      <c r="R217" s="748" t="s">
        <v>922</v>
      </c>
      <c r="S217" s="748"/>
    </row>
    <row r="218">
      <c r="O218" s="166">
        <v>1.0</v>
      </c>
      <c r="P218" s="748">
        <v>2025.0</v>
      </c>
      <c r="Q218" s="745" t="s">
        <v>921</v>
      </c>
      <c r="R218" s="748" t="s">
        <v>923</v>
      </c>
      <c r="S218" s="748"/>
    </row>
    <row r="219">
      <c r="O219" s="166">
        <v>1.0</v>
      </c>
      <c r="P219" s="748">
        <v>2025.0</v>
      </c>
      <c r="Q219" s="745" t="s">
        <v>921</v>
      </c>
      <c r="R219" s="748" t="s">
        <v>924</v>
      </c>
      <c r="S219" s="748"/>
    </row>
    <row r="220">
      <c r="O220" s="166">
        <v>1.0</v>
      </c>
      <c r="P220" s="752" t="s">
        <v>930</v>
      </c>
      <c r="Q220" s="741"/>
      <c r="R220" s="741"/>
      <c r="S220" s="742"/>
    </row>
    <row r="221">
      <c r="O221" s="166">
        <v>1.0</v>
      </c>
      <c r="P221" s="758">
        <v>2024.0</v>
      </c>
      <c r="Q221" s="771" t="s">
        <v>832</v>
      </c>
      <c r="R221" s="748" t="s">
        <v>834</v>
      </c>
      <c r="S221" s="758" t="s">
        <v>837</v>
      </c>
    </row>
    <row r="222">
      <c r="O222" s="166">
        <v>1.0</v>
      </c>
      <c r="P222" s="758">
        <v>2025.0</v>
      </c>
      <c r="Q222" s="771" t="s">
        <v>937</v>
      </c>
      <c r="R222" s="748" t="s">
        <v>938</v>
      </c>
      <c r="S222" s="758" t="s">
        <v>837</v>
      </c>
    </row>
    <row r="223">
      <c r="O223" s="166">
        <v>1.0</v>
      </c>
      <c r="P223" s="758">
        <v>2025.0</v>
      </c>
      <c r="Q223" s="771" t="s">
        <v>937</v>
      </c>
      <c r="R223" s="748" t="s">
        <v>939</v>
      </c>
      <c r="S223" s="758" t="s">
        <v>837</v>
      </c>
    </row>
    <row r="224">
      <c r="O224" s="166">
        <v>1.0</v>
      </c>
      <c r="P224" s="758">
        <v>2025.0</v>
      </c>
      <c r="Q224" s="771" t="s">
        <v>937</v>
      </c>
      <c r="R224" s="748" t="s">
        <v>1720</v>
      </c>
      <c r="S224" s="758" t="s">
        <v>837</v>
      </c>
    </row>
    <row r="225">
      <c r="O225" s="166">
        <v>1.0</v>
      </c>
      <c r="P225" s="752" t="s">
        <v>157</v>
      </c>
      <c r="Q225" s="741"/>
      <c r="R225" s="741"/>
      <c r="S225" s="742"/>
    </row>
    <row r="226">
      <c r="O226" s="166">
        <v>1.0</v>
      </c>
      <c r="P226" s="758">
        <v>2006.0</v>
      </c>
      <c r="Q226" s="787" t="s">
        <v>963</v>
      </c>
      <c r="R226" s="748" t="s">
        <v>964</v>
      </c>
      <c r="S226" s="748"/>
    </row>
    <row r="227">
      <c r="O227" s="166">
        <v>1.0</v>
      </c>
      <c r="P227" s="758">
        <v>2022.0</v>
      </c>
      <c r="Q227" s="771" t="s">
        <v>969</v>
      </c>
      <c r="R227" s="748" t="s">
        <v>970</v>
      </c>
      <c r="S227" s="748"/>
    </row>
    <row r="228">
      <c r="O228" s="166">
        <v>1.0</v>
      </c>
      <c r="P228" s="748">
        <v>2021.0</v>
      </c>
      <c r="Q228" s="771" t="s">
        <v>969</v>
      </c>
      <c r="R228" s="748" t="s">
        <v>972</v>
      </c>
      <c r="S228" s="748"/>
    </row>
    <row r="229">
      <c r="O229" s="166">
        <v>1.0</v>
      </c>
      <c r="P229" s="758">
        <v>2022.0</v>
      </c>
      <c r="Q229" s="771" t="s">
        <v>887</v>
      </c>
      <c r="R229" s="748" t="s">
        <v>976</v>
      </c>
      <c r="S229" s="748"/>
    </row>
    <row r="230">
      <c r="O230" s="166">
        <v>1.0</v>
      </c>
      <c r="P230" s="758">
        <v>2022.0</v>
      </c>
      <c r="Q230" s="771" t="s">
        <v>887</v>
      </c>
      <c r="R230" s="748" t="s">
        <v>977</v>
      </c>
      <c r="S230" s="748"/>
    </row>
    <row r="231">
      <c r="O231" s="166">
        <v>1.0</v>
      </c>
      <c r="P231" s="758">
        <v>2022.0</v>
      </c>
      <c r="Q231" s="771" t="s">
        <v>887</v>
      </c>
      <c r="R231" s="748" t="s">
        <v>978</v>
      </c>
      <c r="S231" s="748"/>
    </row>
    <row r="232">
      <c r="O232" s="166">
        <v>1.0</v>
      </c>
      <c r="P232" s="748">
        <v>2022.0</v>
      </c>
      <c r="Q232" s="745" t="s">
        <v>887</v>
      </c>
      <c r="R232" s="748" t="s">
        <v>890</v>
      </c>
      <c r="S232" s="748"/>
    </row>
    <row r="233">
      <c r="O233" s="166">
        <v>1.0</v>
      </c>
      <c r="P233" s="758">
        <v>2018.0</v>
      </c>
      <c r="Q233" s="771" t="s">
        <v>850</v>
      </c>
      <c r="R233" s="748" t="s">
        <v>982</v>
      </c>
      <c r="S233" s="748"/>
    </row>
    <row r="234">
      <c r="O234" s="166">
        <v>1.0</v>
      </c>
      <c r="P234" s="758">
        <v>2018.0</v>
      </c>
      <c r="Q234" s="771" t="s">
        <v>850</v>
      </c>
      <c r="R234" s="748" t="s">
        <v>984</v>
      </c>
      <c r="S234" s="748"/>
    </row>
    <row r="235">
      <c r="O235" s="166">
        <v>1.0</v>
      </c>
      <c r="P235" s="758">
        <v>2016.0</v>
      </c>
      <c r="Q235" s="771" t="s">
        <v>850</v>
      </c>
      <c r="R235" s="748" t="s">
        <v>985</v>
      </c>
      <c r="S235" s="748"/>
    </row>
    <row r="236">
      <c r="O236" s="166">
        <v>1.0</v>
      </c>
      <c r="P236" s="758">
        <v>2022.0</v>
      </c>
      <c r="Q236" s="745" t="s">
        <v>868</v>
      </c>
      <c r="R236" s="748" t="s">
        <v>986</v>
      </c>
      <c r="S236" s="748"/>
    </row>
    <row r="237">
      <c r="O237" s="166">
        <v>1.0</v>
      </c>
      <c r="P237" s="758">
        <v>2024.0</v>
      </c>
      <c r="Q237" s="771" t="s">
        <v>850</v>
      </c>
      <c r="R237" s="748" t="s">
        <v>852</v>
      </c>
      <c r="S237" s="748"/>
    </row>
    <row r="238">
      <c r="O238" s="166">
        <v>1.0</v>
      </c>
      <c r="P238" s="758">
        <v>2024.0</v>
      </c>
      <c r="Q238" s="771" t="s">
        <v>850</v>
      </c>
      <c r="R238" s="748" t="s">
        <v>994</v>
      </c>
      <c r="S238" s="748"/>
    </row>
    <row r="239">
      <c r="O239" s="166">
        <v>1.0</v>
      </c>
      <c r="P239" s="758">
        <v>2024.0</v>
      </c>
      <c r="Q239" s="771" t="s">
        <v>850</v>
      </c>
      <c r="R239" s="748" t="s">
        <v>858</v>
      </c>
      <c r="S239" s="748"/>
    </row>
    <row r="240">
      <c r="O240" s="166">
        <v>1.0</v>
      </c>
      <c r="P240" s="758">
        <v>2024.0</v>
      </c>
      <c r="Q240" s="771" t="s">
        <v>850</v>
      </c>
      <c r="R240" s="748" t="s">
        <v>995</v>
      </c>
      <c r="S240" s="748"/>
    </row>
    <row r="241">
      <c r="O241" s="166">
        <v>1.0</v>
      </c>
      <c r="P241" s="758">
        <v>2024.0</v>
      </c>
      <c r="Q241" s="771" t="s">
        <v>850</v>
      </c>
      <c r="R241" s="748" t="s">
        <v>997</v>
      </c>
      <c r="S241" s="748"/>
    </row>
    <row r="242">
      <c r="O242" s="166">
        <v>1.0</v>
      </c>
      <c r="P242" s="758">
        <v>2024.0</v>
      </c>
      <c r="Q242" s="771" t="s">
        <v>850</v>
      </c>
      <c r="R242" s="748" t="s">
        <v>998</v>
      </c>
      <c r="S242" s="748"/>
    </row>
    <row r="243">
      <c r="O243" s="166">
        <v>1.0</v>
      </c>
      <c r="P243" s="748">
        <v>2025.0</v>
      </c>
      <c r="Q243" s="745" t="s">
        <v>868</v>
      </c>
      <c r="R243" s="748" t="s">
        <v>999</v>
      </c>
      <c r="S243" s="748"/>
    </row>
    <row r="244">
      <c r="O244" s="166">
        <v>1.0</v>
      </c>
      <c r="P244" s="748">
        <v>2025.0</v>
      </c>
      <c r="Q244" s="745" t="s">
        <v>868</v>
      </c>
      <c r="R244" s="748" t="s">
        <v>1003</v>
      </c>
      <c r="S244" s="748"/>
    </row>
    <row r="245">
      <c r="O245" s="166">
        <v>1.0</v>
      </c>
      <c r="P245" s="748">
        <v>2025.0</v>
      </c>
      <c r="Q245" s="745" t="s">
        <v>868</v>
      </c>
      <c r="R245" s="748" t="s">
        <v>1004</v>
      </c>
      <c r="S245" s="748"/>
    </row>
    <row r="246">
      <c r="O246" s="166">
        <v>1.0</v>
      </c>
      <c r="P246" s="748">
        <v>2025.0</v>
      </c>
      <c r="Q246" s="745" t="s">
        <v>850</v>
      </c>
      <c r="R246" s="748" t="s">
        <v>862</v>
      </c>
      <c r="S246" s="748"/>
    </row>
    <row r="247">
      <c r="O247" s="166">
        <v>1.0</v>
      </c>
      <c r="P247" s="748">
        <v>2025.0</v>
      </c>
      <c r="Q247" s="745" t="s">
        <v>850</v>
      </c>
      <c r="R247" s="748" t="s">
        <v>865</v>
      </c>
      <c r="S247" s="748"/>
    </row>
    <row r="248">
      <c r="O248" s="166">
        <v>1.0</v>
      </c>
      <c r="P248" s="758">
        <v>2022.0</v>
      </c>
      <c r="Q248" s="771" t="s">
        <v>1007</v>
      </c>
      <c r="R248" s="748" t="s">
        <v>1008</v>
      </c>
      <c r="S248" s="748"/>
    </row>
    <row r="249">
      <c r="O249" s="166">
        <v>1.0</v>
      </c>
      <c r="P249" s="758">
        <v>2006.0</v>
      </c>
      <c r="Q249" s="745" t="s">
        <v>1009</v>
      </c>
      <c r="R249" s="748" t="s">
        <v>1010</v>
      </c>
      <c r="S249" s="748"/>
    </row>
    <row r="250">
      <c r="O250" s="166">
        <v>1.0</v>
      </c>
      <c r="P250" s="748">
        <v>2005.0</v>
      </c>
      <c r="Q250" s="771" t="s">
        <v>1012</v>
      </c>
      <c r="R250" s="748" t="s">
        <v>1013</v>
      </c>
      <c r="S250" s="748"/>
    </row>
    <row r="251">
      <c r="O251" s="166">
        <v>1.0</v>
      </c>
      <c r="P251" s="795">
        <v>2022.0</v>
      </c>
      <c r="Q251" s="745" t="s">
        <v>1015</v>
      </c>
      <c r="R251" s="748" t="s">
        <v>1016</v>
      </c>
      <c r="S251" s="748"/>
    </row>
    <row r="252">
      <c r="O252" s="166">
        <v>1.0</v>
      </c>
      <c r="P252" s="748">
        <v>2024.0</v>
      </c>
      <c r="Q252" s="771" t="s">
        <v>850</v>
      </c>
      <c r="R252" s="748" t="s">
        <v>1018</v>
      </c>
      <c r="S252" s="748"/>
    </row>
    <row r="253">
      <c r="O253" s="166">
        <v>1.0</v>
      </c>
      <c r="P253" s="748">
        <v>2024.0</v>
      </c>
      <c r="Q253" s="771" t="s">
        <v>850</v>
      </c>
      <c r="R253" s="748" t="s">
        <v>1019</v>
      </c>
      <c r="S253" s="748"/>
    </row>
    <row r="254">
      <c r="O254" s="166">
        <v>1.0</v>
      </c>
      <c r="P254" s="748">
        <v>2024.0</v>
      </c>
      <c r="Q254" s="745" t="s">
        <v>868</v>
      </c>
      <c r="R254" s="748" t="s">
        <v>869</v>
      </c>
      <c r="S254" s="748"/>
    </row>
    <row r="255">
      <c r="O255" s="166">
        <v>1.0</v>
      </c>
      <c r="P255" s="748">
        <v>2024.0</v>
      </c>
      <c r="Q255" s="745" t="s">
        <v>868</v>
      </c>
      <c r="R255" s="748" t="s">
        <v>1024</v>
      </c>
      <c r="S255" s="748"/>
    </row>
    <row r="256">
      <c r="O256" s="166">
        <v>1.0</v>
      </c>
      <c r="P256" s="748">
        <v>2025.0</v>
      </c>
      <c r="Q256" s="745" t="s">
        <v>1025</v>
      </c>
      <c r="R256" s="748" t="s">
        <v>1026</v>
      </c>
      <c r="S256" s="748"/>
    </row>
    <row r="257">
      <c r="O257" s="166">
        <v>1.0</v>
      </c>
      <c r="P257" s="748">
        <v>2025.0</v>
      </c>
      <c r="Q257" s="745" t="s">
        <v>1027</v>
      </c>
      <c r="R257" s="748" t="s">
        <v>1028</v>
      </c>
      <c r="S257" s="748"/>
    </row>
    <row r="258">
      <c r="O258" s="166">
        <v>1.0</v>
      </c>
      <c r="P258" s="748">
        <v>2025.0</v>
      </c>
      <c r="Q258" s="745" t="s">
        <v>1032</v>
      </c>
      <c r="R258" s="748" t="s">
        <v>1033</v>
      </c>
      <c r="S258" s="748"/>
    </row>
    <row r="259">
      <c r="O259" s="166">
        <v>1.0</v>
      </c>
      <c r="P259" s="748">
        <v>2025.0</v>
      </c>
      <c r="Q259" s="745" t="s">
        <v>1032</v>
      </c>
      <c r="R259" s="748" t="s">
        <v>1034</v>
      </c>
      <c r="S259" s="748"/>
    </row>
    <row r="260">
      <c r="O260" s="166">
        <v>1.0</v>
      </c>
      <c r="P260" s="748">
        <v>2022.0</v>
      </c>
      <c r="Q260" s="745" t="s">
        <v>868</v>
      </c>
      <c r="R260" s="748" t="s">
        <v>894</v>
      </c>
      <c r="S260" s="748"/>
    </row>
    <row r="261">
      <c r="O261" s="166">
        <v>1.0</v>
      </c>
      <c r="P261" s="748">
        <v>2022.0</v>
      </c>
      <c r="Q261" s="745" t="s">
        <v>868</v>
      </c>
      <c r="R261" s="748" t="s">
        <v>874</v>
      </c>
      <c r="S261" s="748"/>
    </row>
    <row r="262">
      <c r="O262" s="166">
        <v>1.0</v>
      </c>
      <c r="P262" s="748">
        <v>2022.0</v>
      </c>
      <c r="Q262" s="745" t="s">
        <v>868</v>
      </c>
      <c r="R262" s="748" t="s">
        <v>876</v>
      </c>
      <c r="S262" s="748"/>
    </row>
    <row r="263">
      <c r="O263" s="166">
        <v>1.0</v>
      </c>
      <c r="P263" s="748">
        <v>2022.0</v>
      </c>
      <c r="Q263" s="745" t="s">
        <v>868</v>
      </c>
      <c r="R263" s="748" t="s">
        <v>879</v>
      </c>
      <c r="S263" s="748"/>
    </row>
    <row r="264">
      <c r="O264" s="166">
        <v>1.0</v>
      </c>
      <c r="P264" s="748">
        <v>2022.0</v>
      </c>
      <c r="Q264" s="745" t="s">
        <v>868</v>
      </c>
      <c r="R264" s="748" t="s">
        <v>883</v>
      </c>
      <c r="S264" s="748"/>
    </row>
    <row r="265">
      <c r="O265" s="166">
        <v>1.0</v>
      </c>
      <c r="P265" s="748">
        <v>2025.0</v>
      </c>
      <c r="Q265" s="745" t="s">
        <v>868</v>
      </c>
      <c r="R265" s="748" t="s">
        <v>1044</v>
      </c>
      <c r="S265" s="748"/>
    </row>
    <row r="266">
      <c r="O266" s="166">
        <v>1.0</v>
      </c>
      <c r="P266" s="748">
        <v>2025.0</v>
      </c>
      <c r="Q266" s="745" t="s">
        <v>868</v>
      </c>
      <c r="R266" s="748" t="s">
        <v>1046</v>
      </c>
      <c r="S266" s="748"/>
    </row>
    <row r="267">
      <c r="O267" s="166">
        <v>1.0</v>
      </c>
      <c r="P267" s="752" t="s">
        <v>252</v>
      </c>
      <c r="Q267" s="741"/>
      <c r="R267" s="741"/>
      <c r="S267" s="742"/>
    </row>
    <row r="268">
      <c r="O268" s="166">
        <v>1.0</v>
      </c>
      <c r="P268" s="748">
        <v>2022.0</v>
      </c>
      <c r="Q268" s="745" t="s">
        <v>1144</v>
      </c>
      <c r="R268" s="748" t="s">
        <v>1728</v>
      </c>
      <c r="S268" s="748"/>
    </row>
    <row r="269">
      <c r="O269" s="166">
        <v>1.0</v>
      </c>
      <c r="P269" s="748">
        <v>2022.0</v>
      </c>
      <c r="Q269" s="745" t="s">
        <v>1144</v>
      </c>
      <c r="R269" s="748" t="s">
        <v>1740</v>
      </c>
      <c r="S269" s="748"/>
    </row>
    <row r="270">
      <c r="O270" s="166">
        <v>1.0</v>
      </c>
      <c r="P270" s="748">
        <v>2022.0</v>
      </c>
      <c r="Q270" s="745" t="s">
        <v>1144</v>
      </c>
      <c r="R270" s="748" t="s">
        <v>1735</v>
      </c>
      <c r="S270" s="748"/>
    </row>
    <row r="271">
      <c r="O271" s="166">
        <v>1.0</v>
      </c>
      <c r="P271" s="748">
        <v>2022.0</v>
      </c>
      <c r="Q271" s="745" t="s">
        <v>1164</v>
      </c>
      <c r="R271" s="748">
        <v>1.38324352137E11</v>
      </c>
      <c r="S271" s="748"/>
    </row>
    <row r="272">
      <c r="O272" s="166">
        <v>1.0</v>
      </c>
      <c r="P272" s="748">
        <v>2022.0</v>
      </c>
      <c r="Q272" s="745" t="s">
        <v>1164</v>
      </c>
      <c r="R272" s="748">
        <v>1.38324352169E11</v>
      </c>
      <c r="S272" s="748"/>
    </row>
    <row r="273">
      <c r="O273" s="166">
        <v>1.0</v>
      </c>
      <c r="P273" s="807"/>
      <c r="Q273" s="808"/>
      <c r="R273" s="807"/>
      <c r="S273" s="807"/>
    </row>
    <row r="274">
      <c r="O274" s="166">
        <v>1.0</v>
      </c>
      <c r="P274" s="807">
        <v>2019.0</v>
      </c>
      <c r="Q274" s="808" t="s">
        <v>1742</v>
      </c>
      <c r="R274" s="807" t="s">
        <v>1743</v>
      </c>
      <c r="S274" s="807" t="s">
        <v>1744</v>
      </c>
    </row>
    <row r="275">
      <c r="O275" s="166">
        <v>1.0</v>
      </c>
      <c r="P275" s="807">
        <v>2019.0</v>
      </c>
      <c r="Q275" s="808" t="s">
        <v>1742</v>
      </c>
      <c r="R275" s="807" t="s">
        <v>1743</v>
      </c>
      <c r="S275" s="807" t="s">
        <v>1745</v>
      </c>
    </row>
    <row r="276">
      <c r="O276" s="166">
        <v>1.0</v>
      </c>
      <c r="P276" s="807">
        <v>2019.0</v>
      </c>
      <c r="Q276" s="808" t="s">
        <v>1742</v>
      </c>
      <c r="R276" s="807" t="s">
        <v>1743</v>
      </c>
      <c r="S276" s="807" t="s">
        <v>1746</v>
      </c>
    </row>
    <row r="277">
      <c r="O277" s="166">
        <v>1.0</v>
      </c>
      <c r="P277" s="807">
        <v>2019.0</v>
      </c>
      <c r="Q277" s="808" t="s">
        <v>1742</v>
      </c>
      <c r="R277" s="807" t="s">
        <v>1743</v>
      </c>
      <c r="S277" s="807" t="s">
        <v>1747</v>
      </c>
    </row>
    <row r="278">
      <c r="O278" s="166">
        <v>1.0</v>
      </c>
      <c r="P278" s="807">
        <v>2019.0</v>
      </c>
      <c r="Q278" s="808" t="s">
        <v>1742</v>
      </c>
      <c r="R278" s="807" t="s">
        <v>1743</v>
      </c>
      <c r="S278" s="807" t="s">
        <v>1749</v>
      </c>
    </row>
    <row r="279">
      <c r="O279" s="166">
        <v>1.0</v>
      </c>
      <c r="P279" s="807">
        <v>2019.0</v>
      </c>
      <c r="Q279" s="808" t="s">
        <v>1742</v>
      </c>
      <c r="R279" s="807" t="s">
        <v>1743</v>
      </c>
      <c r="S279" s="807" t="s">
        <v>1750</v>
      </c>
    </row>
    <row r="280">
      <c r="O280" s="166">
        <v>1.0</v>
      </c>
      <c r="P280" s="807">
        <v>2019.0</v>
      </c>
      <c r="Q280" s="808" t="s">
        <v>1742</v>
      </c>
      <c r="R280" s="807" t="s">
        <v>1743</v>
      </c>
      <c r="S280" s="807" t="s">
        <v>1753</v>
      </c>
    </row>
    <row r="281">
      <c r="O281" s="166">
        <v>1.0</v>
      </c>
      <c r="P281" s="807">
        <v>2019.0</v>
      </c>
      <c r="Q281" s="808" t="s">
        <v>1742</v>
      </c>
      <c r="R281" s="807" t="s">
        <v>1743</v>
      </c>
      <c r="S281" s="807" t="s">
        <v>1754</v>
      </c>
    </row>
    <row r="282">
      <c r="O282" s="166">
        <v>1.0</v>
      </c>
      <c r="P282" s="807">
        <v>2019.0</v>
      </c>
      <c r="Q282" s="808" t="s">
        <v>1742</v>
      </c>
      <c r="R282" s="807" t="s">
        <v>1743</v>
      </c>
      <c r="S282" s="807" t="s">
        <v>1755</v>
      </c>
    </row>
    <row r="283">
      <c r="O283" s="166">
        <v>1.0</v>
      </c>
      <c r="P283" s="807">
        <v>2019.0</v>
      </c>
      <c r="Q283" s="808" t="s">
        <v>1742</v>
      </c>
      <c r="R283" s="807" t="s">
        <v>1743</v>
      </c>
      <c r="S283" s="807" t="s">
        <v>1756</v>
      </c>
    </row>
    <row r="284">
      <c r="O284" s="166">
        <v>1.0</v>
      </c>
      <c r="P284" s="807">
        <v>2019.0</v>
      </c>
      <c r="Q284" s="808" t="s">
        <v>1742</v>
      </c>
      <c r="R284" s="807" t="s">
        <v>1743</v>
      </c>
      <c r="S284" s="807" t="s">
        <v>1758</v>
      </c>
    </row>
    <row r="285">
      <c r="O285" s="166">
        <v>1.0</v>
      </c>
      <c r="P285" s="807">
        <v>2019.0</v>
      </c>
      <c r="Q285" s="808" t="s">
        <v>1742</v>
      </c>
      <c r="R285" s="807" t="s">
        <v>1743</v>
      </c>
      <c r="S285" s="807" t="s">
        <v>1759</v>
      </c>
    </row>
    <row r="286">
      <c r="O286" s="166">
        <v>1.0</v>
      </c>
      <c r="P286" s="807">
        <v>2019.0</v>
      </c>
      <c r="Q286" s="808" t="s">
        <v>1742</v>
      </c>
      <c r="R286" s="807" t="s">
        <v>1743</v>
      </c>
      <c r="S286" s="807" t="s">
        <v>1760</v>
      </c>
    </row>
    <row r="287">
      <c r="O287" s="166">
        <v>1.0</v>
      </c>
      <c r="P287" s="807">
        <v>2019.0</v>
      </c>
      <c r="Q287" s="808" t="s">
        <v>1742</v>
      </c>
      <c r="R287" s="807" t="s">
        <v>1743</v>
      </c>
      <c r="S287" s="807" t="s">
        <v>1763</v>
      </c>
    </row>
    <row r="288">
      <c r="P288" s="807">
        <v>2019.0</v>
      </c>
      <c r="Q288" s="808" t="s">
        <v>1742</v>
      </c>
      <c r="R288" s="807" t="s">
        <v>1743</v>
      </c>
      <c r="S288" s="807" t="s">
        <v>1764</v>
      </c>
    </row>
    <row r="289">
      <c r="P289" s="807">
        <v>2019.0</v>
      </c>
      <c r="Q289" s="808" t="s">
        <v>1742</v>
      </c>
      <c r="R289" s="807" t="s">
        <v>1743</v>
      </c>
      <c r="S289" s="807" t="s">
        <v>1766</v>
      </c>
    </row>
    <row r="290">
      <c r="P290" s="807">
        <v>2019.0</v>
      </c>
      <c r="Q290" s="808" t="s">
        <v>1742</v>
      </c>
      <c r="R290" s="807" t="s">
        <v>1743</v>
      </c>
      <c r="S290" s="807" t="s">
        <v>1769</v>
      </c>
    </row>
    <row r="291">
      <c r="P291" s="807">
        <v>2019.0</v>
      </c>
      <c r="Q291" s="808" t="s">
        <v>1742</v>
      </c>
      <c r="R291" s="807" t="s">
        <v>1743</v>
      </c>
      <c r="S291" s="807" t="s">
        <v>1772</v>
      </c>
    </row>
    <row r="292">
      <c r="P292" s="807">
        <v>2019.0</v>
      </c>
      <c r="Q292" s="808" t="s">
        <v>1742</v>
      </c>
      <c r="R292" s="807" t="s">
        <v>1743</v>
      </c>
      <c r="S292" s="807" t="s">
        <v>1773</v>
      </c>
    </row>
    <row r="293">
      <c r="P293" s="807">
        <v>2019.0</v>
      </c>
      <c r="Q293" s="808" t="s">
        <v>1742</v>
      </c>
      <c r="R293" s="807" t="s">
        <v>1743</v>
      </c>
      <c r="S293" s="807" t="s">
        <v>1775</v>
      </c>
    </row>
    <row r="294">
      <c r="P294" s="807">
        <v>2019.0</v>
      </c>
      <c r="Q294" s="808" t="s">
        <v>1742</v>
      </c>
      <c r="R294" s="807" t="s">
        <v>1743</v>
      </c>
      <c r="S294" s="807" t="s">
        <v>1779</v>
      </c>
    </row>
    <row r="295">
      <c r="P295" s="807">
        <v>2019.0</v>
      </c>
      <c r="Q295" s="808" t="s">
        <v>1742</v>
      </c>
      <c r="R295" s="807" t="s">
        <v>1743</v>
      </c>
      <c r="S295" s="807" t="s">
        <v>1780</v>
      </c>
    </row>
    <row r="296">
      <c r="P296" s="807">
        <v>2019.0</v>
      </c>
      <c r="Q296" s="808" t="s">
        <v>1742</v>
      </c>
      <c r="R296" s="807" t="s">
        <v>1743</v>
      </c>
      <c r="S296" s="807" t="s">
        <v>1781</v>
      </c>
    </row>
    <row r="297">
      <c r="P297" s="807">
        <v>2019.0</v>
      </c>
      <c r="Q297" s="808" t="s">
        <v>1742</v>
      </c>
      <c r="R297" s="807" t="s">
        <v>1743</v>
      </c>
      <c r="S297" s="807" t="s">
        <v>1782</v>
      </c>
    </row>
    <row r="298">
      <c r="P298" s="807">
        <v>2019.0</v>
      </c>
      <c r="Q298" s="808" t="s">
        <v>1742</v>
      </c>
      <c r="R298" s="807" t="s">
        <v>1743</v>
      </c>
      <c r="S298" s="807" t="s">
        <v>1783</v>
      </c>
    </row>
    <row r="299">
      <c r="P299" s="807">
        <v>2019.0</v>
      </c>
      <c r="Q299" s="808" t="s">
        <v>1742</v>
      </c>
      <c r="R299" s="807" t="s">
        <v>1743</v>
      </c>
      <c r="S299" s="807" t="s">
        <v>1784</v>
      </c>
    </row>
    <row r="300">
      <c r="P300" s="807">
        <v>2019.0</v>
      </c>
      <c r="Q300" s="808" t="s">
        <v>1742</v>
      </c>
      <c r="R300" s="807" t="s">
        <v>1743</v>
      </c>
      <c r="S300" s="807" t="s">
        <v>1785</v>
      </c>
    </row>
    <row r="301">
      <c r="P301" s="807">
        <v>2019.0</v>
      </c>
      <c r="Q301" s="808" t="s">
        <v>1742</v>
      </c>
      <c r="R301" s="807" t="s">
        <v>1743</v>
      </c>
      <c r="S301" s="807" t="s">
        <v>1786</v>
      </c>
    </row>
    <row r="302">
      <c r="P302" s="807">
        <v>2019.0</v>
      </c>
      <c r="Q302" s="808" t="s">
        <v>1742</v>
      </c>
      <c r="R302" s="807" t="s">
        <v>1743</v>
      </c>
      <c r="S302" s="807" t="s">
        <v>1787</v>
      </c>
    </row>
    <row r="303">
      <c r="P303" s="807">
        <v>2019.0</v>
      </c>
      <c r="Q303" s="808" t="s">
        <v>1742</v>
      </c>
      <c r="R303" s="807" t="s">
        <v>1743</v>
      </c>
      <c r="S303" s="807" t="s">
        <v>1788</v>
      </c>
    </row>
    <row r="304">
      <c r="P304" s="807">
        <v>2019.0</v>
      </c>
      <c r="Q304" s="808" t="s">
        <v>1742</v>
      </c>
      <c r="R304" s="807" t="s">
        <v>1743</v>
      </c>
      <c r="S304" s="807" t="s">
        <v>1790</v>
      </c>
    </row>
    <row r="305">
      <c r="P305" s="807">
        <v>2019.0</v>
      </c>
      <c r="Q305" s="808" t="s">
        <v>1742</v>
      </c>
      <c r="R305" s="807" t="s">
        <v>1743</v>
      </c>
      <c r="S305" s="807" t="s">
        <v>1791</v>
      </c>
    </row>
    <row r="306">
      <c r="P306" s="807">
        <v>2019.0</v>
      </c>
      <c r="Q306" s="808" t="s">
        <v>1742</v>
      </c>
      <c r="R306" s="807" t="s">
        <v>1743</v>
      </c>
      <c r="S306" s="807" t="s">
        <v>1793</v>
      </c>
    </row>
    <row r="307">
      <c r="P307" s="807">
        <v>2019.0</v>
      </c>
      <c r="Q307" s="808" t="s">
        <v>1742</v>
      </c>
      <c r="R307" s="807" t="s">
        <v>1743</v>
      </c>
      <c r="S307" s="807" t="s">
        <v>1794</v>
      </c>
    </row>
    <row r="308">
      <c r="P308" s="807">
        <v>2019.0</v>
      </c>
      <c r="Q308" s="808" t="s">
        <v>1742</v>
      </c>
      <c r="R308" s="807" t="s">
        <v>1743</v>
      </c>
      <c r="S308" s="807" t="s">
        <v>1795</v>
      </c>
    </row>
    <row r="309">
      <c r="P309" s="807">
        <v>2019.0</v>
      </c>
      <c r="Q309" s="808" t="s">
        <v>1742</v>
      </c>
      <c r="R309" s="807" t="s">
        <v>1743</v>
      </c>
      <c r="S309" s="807" t="s">
        <v>1796</v>
      </c>
    </row>
    <row r="310">
      <c r="P310" s="807">
        <v>2019.0</v>
      </c>
      <c r="Q310" s="808" t="s">
        <v>1742</v>
      </c>
      <c r="R310" s="807" t="s">
        <v>1743</v>
      </c>
      <c r="S310" s="807" t="s">
        <v>1797</v>
      </c>
    </row>
    <row r="311">
      <c r="P311" s="807">
        <v>2019.0</v>
      </c>
      <c r="Q311" s="808" t="s">
        <v>1742</v>
      </c>
      <c r="R311" s="807" t="s">
        <v>1743</v>
      </c>
      <c r="S311" s="807" t="s">
        <v>1798</v>
      </c>
    </row>
    <row r="312">
      <c r="P312" s="807">
        <v>2019.0</v>
      </c>
      <c r="Q312" s="808" t="s">
        <v>1742</v>
      </c>
      <c r="R312" s="807" t="s">
        <v>1743</v>
      </c>
      <c r="S312" s="807" t="s">
        <v>1799</v>
      </c>
    </row>
    <row r="313">
      <c r="P313" s="807">
        <v>2019.0</v>
      </c>
      <c r="Q313" s="808" t="s">
        <v>1742</v>
      </c>
      <c r="R313" s="807" t="s">
        <v>1743</v>
      </c>
      <c r="S313" s="807" t="s">
        <v>1800</v>
      </c>
    </row>
    <row r="314">
      <c r="P314" s="807">
        <v>2019.0</v>
      </c>
      <c r="Q314" s="808" t="s">
        <v>1742</v>
      </c>
      <c r="R314" s="807" t="s">
        <v>1743</v>
      </c>
      <c r="S314" s="807" t="s">
        <v>1801</v>
      </c>
    </row>
    <row r="315">
      <c r="P315" s="807">
        <v>2019.0</v>
      </c>
      <c r="Q315" s="808" t="s">
        <v>1742</v>
      </c>
      <c r="R315" s="807" t="s">
        <v>1743</v>
      </c>
      <c r="S315" s="807" t="s">
        <v>1802</v>
      </c>
    </row>
    <row r="316">
      <c r="P316" s="807">
        <v>2019.0</v>
      </c>
      <c r="Q316" s="808" t="s">
        <v>1742</v>
      </c>
      <c r="R316" s="807" t="s">
        <v>1743</v>
      </c>
      <c r="S316" s="807" t="s">
        <v>1804</v>
      </c>
    </row>
    <row r="317">
      <c r="P317" s="807">
        <v>2019.0</v>
      </c>
      <c r="Q317" s="808" t="s">
        <v>1742</v>
      </c>
      <c r="R317" s="807" t="s">
        <v>1743</v>
      </c>
      <c r="S317" s="807" t="s">
        <v>1805</v>
      </c>
    </row>
    <row r="318">
      <c r="P318" s="807">
        <v>2019.0</v>
      </c>
      <c r="Q318" s="808" t="s">
        <v>1742</v>
      </c>
      <c r="R318" s="807" t="s">
        <v>1743</v>
      </c>
      <c r="S318" s="807" t="s">
        <v>1806</v>
      </c>
    </row>
    <row r="319">
      <c r="P319" s="807">
        <v>2019.0</v>
      </c>
      <c r="Q319" s="808" t="s">
        <v>1742</v>
      </c>
      <c r="R319" s="807" t="s">
        <v>1743</v>
      </c>
      <c r="S319" s="807" t="s">
        <v>1807</v>
      </c>
    </row>
    <row r="320">
      <c r="P320" s="807">
        <v>2019.0</v>
      </c>
      <c r="Q320" s="808" t="s">
        <v>1742</v>
      </c>
      <c r="R320" s="807" t="s">
        <v>1743</v>
      </c>
      <c r="S320" s="807" t="s">
        <v>1808</v>
      </c>
    </row>
    <row r="321">
      <c r="P321" s="807">
        <v>2019.0</v>
      </c>
      <c r="Q321" s="808" t="s">
        <v>1742</v>
      </c>
      <c r="R321" s="807" t="s">
        <v>1743</v>
      </c>
      <c r="S321" s="807" t="s">
        <v>1809</v>
      </c>
    </row>
    <row r="322">
      <c r="P322" s="807">
        <v>2019.0</v>
      </c>
      <c r="Q322" s="808" t="s">
        <v>1742</v>
      </c>
      <c r="R322" s="807" t="s">
        <v>1743</v>
      </c>
      <c r="S322" s="807" t="s">
        <v>1810</v>
      </c>
    </row>
    <row r="323">
      <c r="P323" s="807">
        <v>2019.0</v>
      </c>
      <c r="Q323" s="808" t="s">
        <v>1742</v>
      </c>
      <c r="R323" s="807" t="s">
        <v>1743</v>
      </c>
      <c r="S323" s="807" t="s">
        <v>1811</v>
      </c>
    </row>
    <row r="324">
      <c r="P324" s="807">
        <v>2019.0</v>
      </c>
      <c r="Q324" s="808" t="s">
        <v>1742</v>
      </c>
      <c r="R324" s="807" t="s">
        <v>1743</v>
      </c>
      <c r="S324" s="807" t="s">
        <v>1812</v>
      </c>
    </row>
    <row r="325">
      <c r="P325" s="807">
        <v>2019.0</v>
      </c>
      <c r="Q325" s="808" t="s">
        <v>1742</v>
      </c>
      <c r="R325" s="807" t="s">
        <v>1743</v>
      </c>
      <c r="S325" s="807" t="s">
        <v>1813</v>
      </c>
    </row>
    <row r="326">
      <c r="P326" s="807">
        <v>2019.0</v>
      </c>
      <c r="Q326" s="808" t="s">
        <v>1742</v>
      </c>
      <c r="R326" s="807" t="s">
        <v>1743</v>
      </c>
      <c r="S326" s="807" t="s">
        <v>1815</v>
      </c>
    </row>
    <row r="327">
      <c r="P327" s="807">
        <v>2019.0</v>
      </c>
      <c r="Q327" s="808" t="s">
        <v>1742</v>
      </c>
      <c r="R327" s="807" t="s">
        <v>1743</v>
      </c>
      <c r="S327" s="807" t="s">
        <v>1817</v>
      </c>
    </row>
    <row r="328">
      <c r="P328" s="807">
        <v>2019.0</v>
      </c>
      <c r="Q328" s="808" t="s">
        <v>1742</v>
      </c>
      <c r="R328" s="807" t="s">
        <v>1743</v>
      </c>
      <c r="S328" s="807" t="s">
        <v>1819</v>
      </c>
    </row>
    <row r="329">
      <c r="P329" s="807">
        <v>2019.0</v>
      </c>
      <c r="Q329" s="808" t="s">
        <v>1742</v>
      </c>
      <c r="R329" s="807" t="s">
        <v>1743</v>
      </c>
      <c r="S329" s="807" t="s">
        <v>1820</v>
      </c>
    </row>
    <row r="330">
      <c r="P330" s="807">
        <v>2019.0</v>
      </c>
      <c r="Q330" s="808" t="s">
        <v>1742</v>
      </c>
      <c r="R330" s="807" t="s">
        <v>1743</v>
      </c>
      <c r="S330" s="807" t="s">
        <v>1821</v>
      </c>
    </row>
    <row r="331">
      <c r="P331" s="807">
        <v>2019.0</v>
      </c>
      <c r="Q331" s="808" t="s">
        <v>1742</v>
      </c>
      <c r="R331" s="807" t="s">
        <v>1743</v>
      </c>
      <c r="S331" s="807" t="s">
        <v>1822</v>
      </c>
    </row>
    <row r="332">
      <c r="P332" s="807">
        <v>2019.0</v>
      </c>
      <c r="Q332" s="808" t="s">
        <v>1742</v>
      </c>
      <c r="R332" s="807" t="s">
        <v>1743</v>
      </c>
      <c r="S332" s="807" t="s">
        <v>1823</v>
      </c>
    </row>
    <row r="333">
      <c r="P333" s="807">
        <v>2019.0</v>
      </c>
      <c r="Q333" s="808" t="s">
        <v>1742</v>
      </c>
      <c r="R333" s="807" t="s">
        <v>1743</v>
      </c>
      <c r="S333" s="807" t="s">
        <v>1824</v>
      </c>
    </row>
    <row r="334">
      <c r="P334" s="807">
        <v>2019.0</v>
      </c>
      <c r="Q334" s="808" t="s">
        <v>1742</v>
      </c>
      <c r="R334" s="807" t="s">
        <v>1743</v>
      </c>
      <c r="S334" s="807" t="s">
        <v>1825</v>
      </c>
    </row>
    <row r="335">
      <c r="P335" s="807">
        <v>2019.0</v>
      </c>
      <c r="Q335" s="808" t="s">
        <v>1742</v>
      </c>
      <c r="R335" s="807" t="s">
        <v>1743</v>
      </c>
      <c r="S335" s="807" t="s">
        <v>1826</v>
      </c>
    </row>
    <row r="336">
      <c r="P336" s="807">
        <v>2019.0</v>
      </c>
      <c r="Q336" s="808" t="s">
        <v>1742</v>
      </c>
      <c r="R336" s="807" t="s">
        <v>1743</v>
      </c>
      <c r="S336" s="807" t="s">
        <v>1827</v>
      </c>
    </row>
    <row r="337">
      <c r="P337" s="807">
        <v>2019.0</v>
      </c>
      <c r="Q337" s="808" t="s">
        <v>1742</v>
      </c>
      <c r="R337" s="807" t="s">
        <v>1743</v>
      </c>
      <c r="S337" s="807" t="s">
        <v>1829</v>
      </c>
    </row>
    <row r="338">
      <c r="P338" s="807">
        <v>2019.0</v>
      </c>
      <c r="Q338" s="808" t="s">
        <v>1742</v>
      </c>
      <c r="R338" s="807" t="s">
        <v>1743</v>
      </c>
      <c r="S338" s="807" t="s">
        <v>1830</v>
      </c>
    </row>
    <row r="339">
      <c r="P339" s="807">
        <v>2019.0</v>
      </c>
      <c r="Q339" s="808" t="s">
        <v>1742</v>
      </c>
      <c r="R339" s="807" t="s">
        <v>1743</v>
      </c>
      <c r="S339" s="807" t="s">
        <v>1831</v>
      </c>
    </row>
    <row r="340">
      <c r="P340" s="807">
        <v>2019.0</v>
      </c>
      <c r="Q340" s="808" t="s">
        <v>1742</v>
      </c>
      <c r="R340" s="807" t="s">
        <v>1743</v>
      </c>
      <c r="S340" s="807" t="s">
        <v>1832</v>
      </c>
    </row>
    <row r="341">
      <c r="P341" s="807">
        <v>2019.0</v>
      </c>
      <c r="Q341" s="808" t="s">
        <v>1742</v>
      </c>
      <c r="R341" s="807" t="s">
        <v>1743</v>
      </c>
      <c r="S341" s="807" t="s">
        <v>1833</v>
      </c>
    </row>
    <row r="342">
      <c r="P342" s="807">
        <v>2019.0</v>
      </c>
      <c r="Q342" s="808" t="s">
        <v>1742</v>
      </c>
      <c r="R342" s="807" t="s">
        <v>1743</v>
      </c>
      <c r="S342" s="807" t="s">
        <v>1834</v>
      </c>
    </row>
    <row r="343">
      <c r="P343" s="807">
        <v>2019.0</v>
      </c>
      <c r="Q343" s="808" t="s">
        <v>1742</v>
      </c>
      <c r="R343" s="807" t="s">
        <v>1743</v>
      </c>
      <c r="S343" s="807" t="s">
        <v>1835</v>
      </c>
    </row>
    <row r="344">
      <c r="P344" s="807">
        <v>2019.0</v>
      </c>
      <c r="Q344" s="808" t="s">
        <v>1742</v>
      </c>
      <c r="R344" s="807" t="s">
        <v>1743</v>
      </c>
      <c r="S344" s="807" t="s">
        <v>1836</v>
      </c>
    </row>
    <row r="345">
      <c r="P345" s="807">
        <v>2019.0</v>
      </c>
      <c r="Q345" s="808" t="s">
        <v>1742</v>
      </c>
      <c r="R345" s="807" t="s">
        <v>1743</v>
      </c>
      <c r="S345" s="807" t="s">
        <v>1837</v>
      </c>
    </row>
    <row r="346">
      <c r="P346" s="807">
        <v>2019.0</v>
      </c>
      <c r="Q346" s="808" t="s">
        <v>1742</v>
      </c>
      <c r="R346" s="807" t="s">
        <v>1743</v>
      </c>
      <c r="S346" s="807" t="s">
        <v>1839</v>
      </c>
    </row>
    <row r="347">
      <c r="P347" s="807">
        <v>2019.0</v>
      </c>
      <c r="Q347" s="808" t="s">
        <v>1742</v>
      </c>
      <c r="R347" s="807" t="s">
        <v>1743</v>
      </c>
      <c r="S347" s="807" t="s">
        <v>1840</v>
      </c>
    </row>
    <row r="348">
      <c r="P348" s="807">
        <v>2019.0</v>
      </c>
      <c r="Q348" s="808" t="s">
        <v>1742</v>
      </c>
      <c r="R348" s="807" t="s">
        <v>1743</v>
      </c>
      <c r="S348" s="807" t="s">
        <v>1841</v>
      </c>
    </row>
    <row r="349">
      <c r="P349" s="807">
        <v>2019.0</v>
      </c>
      <c r="Q349" s="808" t="s">
        <v>1742</v>
      </c>
      <c r="R349" s="807" t="s">
        <v>1743</v>
      </c>
      <c r="S349" s="807" t="s">
        <v>1843</v>
      </c>
    </row>
    <row r="350">
      <c r="P350" s="807">
        <v>2019.0</v>
      </c>
      <c r="Q350" s="808" t="s">
        <v>1742</v>
      </c>
      <c r="R350" s="807" t="s">
        <v>1743</v>
      </c>
      <c r="S350" s="807" t="s">
        <v>1844</v>
      </c>
    </row>
    <row r="351">
      <c r="P351" s="807">
        <v>2019.0</v>
      </c>
      <c r="Q351" s="808" t="s">
        <v>1742</v>
      </c>
      <c r="R351" s="807" t="s">
        <v>1743</v>
      </c>
      <c r="S351" s="807" t="s">
        <v>1845</v>
      </c>
    </row>
    <row r="352">
      <c r="P352" s="807">
        <v>2019.0</v>
      </c>
      <c r="Q352" s="808" t="s">
        <v>1742</v>
      </c>
      <c r="R352" s="807" t="s">
        <v>1743</v>
      </c>
      <c r="S352" s="807" t="s">
        <v>1846</v>
      </c>
    </row>
    <row r="353">
      <c r="P353" s="807">
        <v>2019.0</v>
      </c>
      <c r="Q353" s="808" t="s">
        <v>1742</v>
      </c>
      <c r="R353" s="807" t="s">
        <v>1743</v>
      </c>
      <c r="S353" s="807" t="s">
        <v>1847</v>
      </c>
    </row>
    <row r="354">
      <c r="P354" s="807">
        <v>2019.0</v>
      </c>
      <c r="Q354" s="808" t="s">
        <v>1742</v>
      </c>
      <c r="R354" s="807" t="s">
        <v>1743</v>
      </c>
      <c r="S354" s="807" t="s">
        <v>1849</v>
      </c>
    </row>
    <row r="355">
      <c r="P355" s="807">
        <v>2019.0</v>
      </c>
      <c r="Q355" s="808" t="s">
        <v>1742</v>
      </c>
      <c r="R355" s="807" t="s">
        <v>1743</v>
      </c>
      <c r="S355" s="807" t="s">
        <v>1850</v>
      </c>
    </row>
    <row r="356">
      <c r="P356" s="807">
        <v>2019.0</v>
      </c>
      <c r="Q356" s="808" t="s">
        <v>1742</v>
      </c>
      <c r="R356" s="807" t="s">
        <v>1743</v>
      </c>
      <c r="S356" s="807" t="s">
        <v>1851</v>
      </c>
    </row>
    <row r="357">
      <c r="P357" s="807">
        <v>2019.0</v>
      </c>
      <c r="Q357" s="808" t="s">
        <v>1742</v>
      </c>
      <c r="R357" s="807" t="s">
        <v>1743</v>
      </c>
      <c r="S357" s="807" t="s">
        <v>1852</v>
      </c>
    </row>
    <row r="358">
      <c r="P358" s="807">
        <v>2019.0</v>
      </c>
      <c r="Q358" s="808" t="s">
        <v>1742</v>
      </c>
      <c r="R358" s="807" t="s">
        <v>1743</v>
      </c>
      <c r="S358" s="807" t="s">
        <v>1853</v>
      </c>
    </row>
    <row r="359">
      <c r="P359" s="807">
        <v>2019.0</v>
      </c>
      <c r="Q359" s="808" t="s">
        <v>1742</v>
      </c>
      <c r="R359" s="807" t="s">
        <v>1743</v>
      </c>
      <c r="S359" s="807" t="s">
        <v>1854</v>
      </c>
    </row>
    <row r="360">
      <c r="P360" s="807">
        <v>2019.0</v>
      </c>
      <c r="Q360" s="808" t="s">
        <v>1742</v>
      </c>
      <c r="R360" s="807" t="s">
        <v>1743</v>
      </c>
      <c r="S360" s="807" t="s">
        <v>1855</v>
      </c>
    </row>
    <row r="361">
      <c r="P361" s="807">
        <v>2019.0</v>
      </c>
      <c r="Q361" s="808" t="s">
        <v>1742</v>
      </c>
      <c r="R361" s="807" t="s">
        <v>1743</v>
      </c>
      <c r="S361" s="807" t="s">
        <v>1856</v>
      </c>
    </row>
    <row r="362">
      <c r="P362" s="807">
        <v>2019.0</v>
      </c>
      <c r="Q362" s="808" t="s">
        <v>1742</v>
      </c>
      <c r="R362" s="807" t="s">
        <v>1743</v>
      </c>
      <c r="S362" s="807" t="s">
        <v>1857</v>
      </c>
    </row>
    <row r="363">
      <c r="P363" s="807">
        <v>2019.0</v>
      </c>
      <c r="Q363" s="808" t="s">
        <v>1742</v>
      </c>
      <c r="R363" s="807" t="s">
        <v>1743</v>
      </c>
      <c r="S363" s="807" t="s">
        <v>1858</v>
      </c>
    </row>
    <row r="364">
      <c r="P364" s="807">
        <v>2019.0</v>
      </c>
      <c r="Q364" s="808" t="s">
        <v>1742</v>
      </c>
      <c r="R364" s="807" t="s">
        <v>1743</v>
      </c>
      <c r="S364" s="807" t="s">
        <v>1859</v>
      </c>
    </row>
  </sheetData>
  <mergeCells count="28">
    <mergeCell ref="A3:L3"/>
    <mergeCell ref="P6:S6"/>
    <mergeCell ref="P26:S26"/>
    <mergeCell ref="P32:S32"/>
    <mergeCell ref="P43:S43"/>
    <mergeCell ref="P47:S47"/>
    <mergeCell ref="P68:S68"/>
    <mergeCell ref="P73:S73"/>
    <mergeCell ref="P75:S75"/>
    <mergeCell ref="P78:S78"/>
    <mergeCell ref="P81:S81"/>
    <mergeCell ref="P84:S84"/>
    <mergeCell ref="P88:S88"/>
    <mergeCell ref="P90:S90"/>
    <mergeCell ref="P202:S202"/>
    <mergeCell ref="P209:S209"/>
    <mergeCell ref="P213:S213"/>
    <mergeCell ref="P216:S216"/>
    <mergeCell ref="P220:S220"/>
    <mergeCell ref="P225:S225"/>
    <mergeCell ref="P267:S267"/>
    <mergeCell ref="P92:S92"/>
    <mergeCell ref="P108:S108"/>
    <mergeCell ref="P130:S130"/>
    <mergeCell ref="P151:S151"/>
    <mergeCell ref="P175:S175"/>
    <mergeCell ref="P195:S195"/>
    <mergeCell ref="P197:S19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45.29"/>
    <col customWidth="1" min="4" max="4" width="21.43"/>
    <col customWidth="1" min="5" max="5" width="20.86"/>
    <col customWidth="1" min="6" max="6" width="17.0"/>
    <col customWidth="1" min="7" max="7" width="16.0"/>
  </cols>
  <sheetData>
    <row r="1">
      <c r="A1" s="181" t="s">
        <v>1898</v>
      </c>
      <c r="G1" s="875"/>
      <c r="H1" s="1"/>
    </row>
    <row r="2">
      <c r="G2" s="875"/>
      <c r="H2" s="1"/>
    </row>
    <row r="3">
      <c r="A3" s="48" t="s">
        <v>1899</v>
      </c>
      <c r="B3" s="48" t="s">
        <v>1900</v>
      </c>
      <c r="C3" s="48" t="s">
        <v>5</v>
      </c>
      <c r="D3" s="433" t="s">
        <v>1901</v>
      </c>
      <c r="G3" s="875"/>
      <c r="H3" s="1"/>
    </row>
    <row r="4">
      <c r="A4" s="33">
        <v>1.0</v>
      </c>
      <c r="B4" s="339" t="s">
        <v>237</v>
      </c>
      <c r="C4" s="325">
        <v>2017.0</v>
      </c>
      <c r="D4" s="78" t="s">
        <v>1903</v>
      </c>
      <c r="G4" s="875"/>
      <c r="H4" s="1"/>
    </row>
    <row r="5">
      <c r="A5" s="58">
        <v>2.0</v>
      </c>
      <c r="B5" s="339" t="s">
        <v>237</v>
      </c>
      <c r="C5" s="325">
        <v>2017.0</v>
      </c>
      <c r="D5" s="78" t="s">
        <v>1904</v>
      </c>
      <c r="G5" s="875"/>
      <c r="H5" s="1"/>
    </row>
    <row r="6">
      <c r="A6" s="33">
        <v>3.0</v>
      </c>
      <c r="B6" s="339" t="s">
        <v>237</v>
      </c>
      <c r="C6" s="371">
        <v>2018.0</v>
      </c>
      <c r="D6" s="78" t="s">
        <v>1905</v>
      </c>
      <c r="G6" s="875"/>
      <c r="H6" s="1"/>
    </row>
    <row r="7">
      <c r="A7" s="58">
        <v>4.0</v>
      </c>
      <c r="B7" s="339" t="s">
        <v>237</v>
      </c>
      <c r="C7" s="371">
        <v>2018.0</v>
      </c>
      <c r="D7" s="78" t="s">
        <v>1906</v>
      </c>
      <c r="G7" s="875"/>
      <c r="H7" s="1"/>
    </row>
    <row r="8">
      <c r="A8" s="33">
        <v>5.0</v>
      </c>
      <c r="B8" s="339" t="s">
        <v>237</v>
      </c>
      <c r="C8" s="371">
        <v>2018.0</v>
      </c>
      <c r="D8" s="78" t="s">
        <v>1907</v>
      </c>
      <c r="G8" s="875"/>
      <c r="H8" s="1"/>
    </row>
    <row r="9">
      <c r="A9" s="58">
        <v>6.0</v>
      </c>
      <c r="B9" s="339" t="s">
        <v>237</v>
      </c>
      <c r="C9" s="371">
        <v>2018.0</v>
      </c>
      <c r="D9" s="78" t="s">
        <v>1909</v>
      </c>
      <c r="G9" s="875"/>
      <c r="H9" s="1"/>
    </row>
    <row r="10">
      <c r="A10" s="33">
        <v>7.0</v>
      </c>
      <c r="B10" s="339" t="s">
        <v>237</v>
      </c>
      <c r="C10" s="371">
        <v>2016.0</v>
      </c>
      <c r="D10" s="78" t="s">
        <v>490</v>
      </c>
      <c r="G10" s="875"/>
      <c r="H10" s="1"/>
    </row>
    <row r="11">
      <c r="A11" s="58">
        <v>8.0</v>
      </c>
      <c r="B11" s="339" t="s">
        <v>237</v>
      </c>
      <c r="C11" s="325">
        <v>2017.0</v>
      </c>
      <c r="D11" s="78" t="s">
        <v>495</v>
      </c>
      <c r="G11" s="875"/>
      <c r="H11" s="1"/>
    </row>
    <row r="12">
      <c r="A12" s="33">
        <v>9.0</v>
      </c>
      <c r="B12" s="339" t="s">
        <v>237</v>
      </c>
      <c r="C12" s="371">
        <v>2018.0</v>
      </c>
      <c r="D12" s="78" t="s">
        <v>496</v>
      </c>
      <c r="G12" s="875"/>
      <c r="H12" s="1"/>
    </row>
    <row r="13">
      <c r="A13" s="58">
        <v>10.0</v>
      </c>
      <c r="B13" s="339" t="s">
        <v>237</v>
      </c>
      <c r="C13" s="371">
        <v>2018.0</v>
      </c>
      <c r="D13" s="78" t="s">
        <v>497</v>
      </c>
      <c r="G13" s="875"/>
      <c r="H13" s="1"/>
    </row>
    <row r="14">
      <c r="A14" s="33">
        <v>11.0</v>
      </c>
      <c r="B14" s="878" t="s">
        <v>237</v>
      </c>
      <c r="C14" s="879">
        <v>2018.0</v>
      </c>
      <c r="D14" s="372" t="s">
        <v>498</v>
      </c>
      <c r="G14" s="875"/>
      <c r="H14" s="1"/>
    </row>
    <row r="15">
      <c r="A15" s="58">
        <v>12.0</v>
      </c>
      <c r="B15" s="339" t="s">
        <v>237</v>
      </c>
      <c r="C15" s="880">
        <v>2018.0</v>
      </c>
      <c r="D15" s="881" t="s">
        <v>501</v>
      </c>
      <c r="G15" s="875"/>
      <c r="H15" s="1"/>
    </row>
    <row r="16">
      <c r="A16" s="33">
        <v>13.0</v>
      </c>
      <c r="B16" s="339" t="s">
        <v>237</v>
      </c>
      <c r="C16" s="880">
        <v>2018.0</v>
      </c>
      <c r="D16" s="881" t="s">
        <v>1912</v>
      </c>
      <c r="G16" s="875"/>
      <c r="H16" s="1"/>
    </row>
    <row r="17">
      <c r="A17" s="58">
        <v>14.0</v>
      </c>
      <c r="B17" s="339" t="s">
        <v>503</v>
      </c>
      <c r="C17" s="880">
        <v>2019.0</v>
      </c>
      <c r="D17" s="881" t="s">
        <v>504</v>
      </c>
      <c r="G17" s="875"/>
      <c r="H17" s="1"/>
    </row>
    <row r="18">
      <c r="A18" s="33">
        <v>15.0</v>
      </c>
      <c r="B18" s="339" t="s">
        <v>231</v>
      </c>
      <c r="C18" s="880">
        <v>2019.0</v>
      </c>
      <c r="D18" s="78" t="s">
        <v>233</v>
      </c>
      <c r="G18" s="875"/>
      <c r="H18" s="1"/>
    </row>
    <row r="19">
      <c r="A19" s="58">
        <v>16.0</v>
      </c>
      <c r="B19" s="339" t="s">
        <v>508</v>
      </c>
      <c r="C19" s="880">
        <v>2023.0</v>
      </c>
      <c r="D19" s="883" t="s">
        <v>509</v>
      </c>
      <c r="G19" s="875"/>
      <c r="H19" s="1"/>
    </row>
    <row r="20">
      <c r="A20" s="33">
        <v>17.0</v>
      </c>
      <c r="B20" s="339" t="s">
        <v>508</v>
      </c>
      <c r="C20" s="880">
        <v>2023.0</v>
      </c>
      <c r="D20" s="883" t="s">
        <v>510</v>
      </c>
      <c r="G20" s="875"/>
      <c r="H20" s="1"/>
    </row>
    <row r="21">
      <c r="A21" s="58">
        <v>18.0</v>
      </c>
      <c r="B21" s="339" t="s">
        <v>508</v>
      </c>
      <c r="C21" s="880">
        <v>2023.0</v>
      </c>
      <c r="D21" s="883" t="s">
        <v>511</v>
      </c>
      <c r="G21" s="875"/>
      <c r="H21" s="1"/>
    </row>
    <row r="22">
      <c r="A22" s="33">
        <v>19.0</v>
      </c>
      <c r="B22" s="339" t="s">
        <v>508</v>
      </c>
      <c r="C22" s="880">
        <v>2023.0</v>
      </c>
      <c r="D22" s="335" t="s">
        <v>512</v>
      </c>
      <c r="G22" s="875"/>
      <c r="H22" s="1"/>
    </row>
    <row r="23">
      <c r="A23" s="58">
        <v>20.0</v>
      </c>
      <c r="B23" s="339" t="s">
        <v>508</v>
      </c>
      <c r="C23" s="880">
        <v>2023.0</v>
      </c>
      <c r="D23" s="335" t="s">
        <v>513</v>
      </c>
      <c r="G23" s="875"/>
      <c r="H23" s="1"/>
    </row>
    <row r="24">
      <c r="A24" s="33">
        <v>21.0</v>
      </c>
      <c r="B24" s="339" t="s">
        <v>508</v>
      </c>
      <c r="C24" s="880">
        <v>2023.0</v>
      </c>
      <c r="D24" s="336" t="s">
        <v>664</v>
      </c>
      <c r="G24" s="875"/>
      <c r="H24" s="1"/>
    </row>
    <row r="25">
      <c r="A25" s="58">
        <v>22.0</v>
      </c>
      <c r="B25" s="339" t="s">
        <v>508</v>
      </c>
      <c r="C25" s="880">
        <v>2023.0</v>
      </c>
      <c r="D25" s="336" t="s">
        <v>516</v>
      </c>
      <c r="G25" s="875"/>
      <c r="H25" s="1"/>
    </row>
    <row r="26">
      <c r="A26" s="33">
        <v>23.0</v>
      </c>
      <c r="B26" s="339" t="s">
        <v>508</v>
      </c>
      <c r="C26" s="880">
        <v>2023.0</v>
      </c>
      <c r="D26" s="336" t="s">
        <v>669</v>
      </c>
      <c r="G26" s="875"/>
      <c r="H26" s="1"/>
    </row>
    <row r="27">
      <c r="A27" s="58">
        <v>24.0</v>
      </c>
      <c r="B27" s="339" t="s">
        <v>508</v>
      </c>
      <c r="C27" s="880">
        <v>2023.0</v>
      </c>
      <c r="D27" s="336" t="s">
        <v>673</v>
      </c>
      <c r="G27" s="875"/>
      <c r="H27" s="1"/>
    </row>
    <row r="28">
      <c r="A28" s="33">
        <v>25.0</v>
      </c>
      <c r="B28" s="339" t="s">
        <v>508</v>
      </c>
      <c r="C28" s="880">
        <v>2023.0</v>
      </c>
      <c r="D28" s="336" t="s">
        <v>676</v>
      </c>
      <c r="G28" s="875"/>
      <c r="H28" s="1"/>
    </row>
    <row r="29">
      <c r="A29" s="58">
        <v>26.0</v>
      </c>
      <c r="B29" s="339" t="s">
        <v>237</v>
      </c>
      <c r="C29" s="340">
        <v>2019.0</v>
      </c>
      <c r="D29" s="386" t="s">
        <v>1913</v>
      </c>
      <c r="G29" s="875"/>
      <c r="H29" s="1"/>
    </row>
    <row r="30">
      <c r="A30" s="33">
        <v>27.0</v>
      </c>
      <c r="B30" s="339" t="s">
        <v>237</v>
      </c>
      <c r="C30" s="340">
        <v>2019.0</v>
      </c>
      <c r="D30" s="386" t="s">
        <v>522</v>
      </c>
      <c r="G30" s="875"/>
      <c r="H30" s="1"/>
    </row>
    <row r="31">
      <c r="A31" s="58">
        <v>28.0</v>
      </c>
      <c r="B31" s="339" t="s">
        <v>237</v>
      </c>
      <c r="C31" s="340">
        <v>2019.0</v>
      </c>
      <c r="D31" s="386" t="s">
        <v>523</v>
      </c>
      <c r="G31" s="875"/>
      <c r="H31" s="1"/>
    </row>
    <row r="32">
      <c r="A32" s="33">
        <v>29.0</v>
      </c>
      <c r="B32" s="339" t="s">
        <v>237</v>
      </c>
      <c r="C32" s="340">
        <v>2019.0</v>
      </c>
      <c r="D32" s="884" t="s">
        <v>1914</v>
      </c>
      <c r="G32" s="875"/>
      <c r="H32" s="1"/>
    </row>
    <row r="33">
      <c r="A33" s="58">
        <v>30.0</v>
      </c>
      <c r="B33" s="339" t="s">
        <v>237</v>
      </c>
      <c r="C33" s="340">
        <v>2019.0</v>
      </c>
      <c r="D33" s="884" t="s">
        <v>1915</v>
      </c>
      <c r="G33" s="875"/>
      <c r="H33" s="1"/>
    </row>
    <row r="34">
      <c r="A34" s="33">
        <v>31.0</v>
      </c>
      <c r="B34" s="339" t="s">
        <v>237</v>
      </c>
      <c r="C34" s="340">
        <v>2019.0</v>
      </c>
      <c r="D34" s="884" t="s">
        <v>1917</v>
      </c>
      <c r="G34" s="875"/>
      <c r="H34" s="1"/>
    </row>
    <row r="35">
      <c r="A35" s="58">
        <v>32.0</v>
      </c>
      <c r="B35" s="339" t="s">
        <v>237</v>
      </c>
      <c r="C35" s="340">
        <v>2019.0</v>
      </c>
      <c r="D35" s="884" t="s">
        <v>1918</v>
      </c>
      <c r="G35" s="875"/>
      <c r="H35" s="1"/>
    </row>
    <row r="36">
      <c r="A36" s="33">
        <v>33.0</v>
      </c>
      <c r="B36" s="339" t="s">
        <v>237</v>
      </c>
      <c r="C36" s="340">
        <v>2019.0</v>
      </c>
      <c r="D36" s="884" t="s">
        <v>534</v>
      </c>
      <c r="G36" s="875"/>
      <c r="H36" s="1"/>
    </row>
    <row r="37">
      <c r="A37" s="58">
        <v>34.0</v>
      </c>
      <c r="B37" s="339" t="s">
        <v>237</v>
      </c>
      <c r="C37" s="340">
        <v>2019.0</v>
      </c>
      <c r="D37" s="884" t="s">
        <v>535</v>
      </c>
      <c r="G37" s="875"/>
      <c r="H37" s="1"/>
    </row>
    <row r="38">
      <c r="A38" s="33">
        <v>35.0</v>
      </c>
      <c r="B38" s="339" t="s">
        <v>508</v>
      </c>
      <c r="C38" s="340">
        <v>2024.0</v>
      </c>
      <c r="D38" s="323" t="s">
        <v>547</v>
      </c>
      <c r="G38" s="875"/>
      <c r="H38" s="1"/>
    </row>
    <row r="39">
      <c r="A39" s="58">
        <v>36.0</v>
      </c>
      <c r="B39" s="339" t="s">
        <v>508</v>
      </c>
      <c r="C39" s="340">
        <v>2024.0</v>
      </c>
      <c r="D39" s="323" t="s">
        <v>540</v>
      </c>
      <c r="G39" s="875"/>
      <c r="H39" s="1"/>
    </row>
    <row r="40">
      <c r="A40" s="33">
        <v>37.0</v>
      </c>
      <c r="B40" s="339" t="s">
        <v>508</v>
      </c>
      <c r="C40" s="340">
        <v>2024.0</v>
      </c>
      <c r="D40" s="886" t="s">
        <v>544</v>
      </c>
      <c r="G40" s="875"/>
      <c r="H40" s="1"/>
    </row>
    <row r="41">
      <c r="A41" s="58">
        <v>38.0</v>
      </c>
      <c r="B41" s="339" t="s">
        <v>508</v>
      </c>
      <c r="C41" s="340">
        <v>2024.0</v>
      </c>
      <c r="D41" s="886" t="s">
        <v>546</v>
      </c>
      <c r="G41" s="875"/>
      <c r="H41" s="1"/>
    </row>
    <row r="42">
      <c r="A42" s="33">
        <v>39.0</v>
      </c>
      <c r="B42" s="339" t="s">
        <v>508</v>
      </c>
      <c r="C42" s="340">
        <v>2024.0</v>
      </c>
      <c r="D42" s="886" t="s">
        <v>548</v>
      </c>
      <c r="G42" s="875"/>
      <c r="H42" s="1"/>
    </row>
    <row r="43">
      <c r="A43" s="58">
        <v>40.0</v>
      </c>
      <c r="B43" s="339" t="s">
        <v>508</v>
      </c>
      <c r="C43" s="340">
        <v>2024.0</v>
      </c>
      <c r="D43" s="886" t="s">
        <v>552</v>
      </c>
      <c r="G43" s="875"/>
      <c r="H43" s="1"/>
    </row>
    <row r="44">
      <c r="A44" s="33">
        <v>41.0</v>
      </c>
      <c r="B44" s="339" t="s">
        <v>508</v>
      </c>
      <c r="C44" s="340">
        <v>2024.0</v>
      </c>
      <c r="D44" s="886" t="s">
        <v>557</v>
      </c>
      <c r="G44" s="875"/>
      <c r="H44" s="1"/>
    </row>
    <row r="45">
      <c r="A45" s="58">
        <v>42.0</v>
      </c>
      <c r="B45" s="339" t="s">
        <v>508</v>
      </c>
      <c r="C45" s="340">
        <v>2024.0</v>
      </c>
      <c r="D45" s="886" t="s">
        <v>562</v>
      </c>
      <c r="G45" s="875"/>
      <c r="H45" s="1"/>
    </row>
    <row r="46">
      <c r="A46" s="33">
        <v>43.0</v>
      </c>
      <c r="B46" s="339" t="s">
        <v>508</v>
      </c>
      <c r="C46" s="340">
        <v>2024.0</v>
      </c>
      <c r="D46" s="886" t="s">
        <v>572</v>
      </c>
      <c r="G46" s="875"/>
      <c r="H46" s="1"/>
    </row>
    <row r="47">
      <c r="A47" s="58">
        <v>44.0</v>
      </c>
      <c r="B47" s="339" t="s">
        <v>508</v>
      </c>
      <c r="C47" s="340">
        <v>2024.0</v>
      </c>
      <c r="D47" s="886" t="s">
        <v>577</v>
      </c>
      <c r="G47" s="875"/>
      <c r="H47" s="1"/>
    </row>
    <row r="48">
      <c r="A48" s="33">
        <v>45.0</v>
      </c>
      <c r="B48" s="339" t="s">
        <v>508</v>
      </c>
      <c r="C48" s="340">
        <v>2024.0</v>
      </c>
      <c r="D48" s="328" t="s">
        <v>581</v>
      </c>
      <c r="G48" s="875"/>
      <c r="H48" s="1"/>
    </row>
    <row r="49">
      <c r="A49" s="58">
        <v>46.0</v>
      </c>
      <c r="B49" s="339" t="s">
        <v>508</v>
      </c>
      <c r="C49" s="340">
        <v>2024.0</v>
      </c>
      <c r="D49" s="328" t="s">
        <v>584</v>
      </c>
      <c r="G49" s="875"/>
      <c r="H49" s="1"/>
    </row>
    <row r="50">
      <c r="A50" s="33">
        <v>47.0</v>
      </c>
      <c r="B50" s="339" t="s">
        <v>508</v>
      </c>
      <c r="C50" s="340">
        <v>2024.0</v>
      </c>
      <c r="D50" s="328" t="s">
        <v>587</v>
      </c>
      <c r="G50" s="875"/>
      <c r="H50" s="1"/>
    </row>
    <row r="51">
      <c r="A51" s="58">
        <v>48.0</v>
      </c>
      <c r="B51" s="339" t="s">
        <v>508</v>
      </c>
      <c r="C51" s="340">
        <v>2024.0</v>
      </c>
      <c r="D51" s="328" t="s">
        <v>591</v>
      </c>
      <c r="G51" s="875"/>
      <c r="H51" s="1"/>
    </row>
    <row r="52">
      <c r="A52" s="33">
        <v>49.0</v>
      </c>
      <c r="B52" s="339" t="s">
        <v>508</v>
      </c>
      <c r="C52" s="340">
        <v>2024.0</v>
      </c>
      <c r="D52" s="328" t="s">
        <v>594</v>
      </c>
      <c r="G52" s="875"/>
      <c r="H52" s="1"/>
    </row>
    <row r="53">
      <c r="A53" s="58">
        <v>50.0</v>
      </c>
      <c r="B53" s="339" t="s">
        <v>508</v>
      </c>
      <c r="C53" s="340">
        <v>2024.0</v>
      </c>
      <c r="D53" s="328" t="s">
        <v>597</v>
      </c>
      <c r="G53" s="875"/>
      <c r="H53" s="1"/>
    </row>
    <row r="54">
      <c r="A54" s="33">
        <v>51.0</v>
      </c>
      <c r="B54" s="339" t="s">
        <v>508</v>
      </c>
      <c r="C54" s="340">
        <v>2024.0</v>
      </c>
      <c r="D54" s="328" t="s">
        <v>601</v>
      </c>
      <c r="G54" s="875"/>
      <c r="H54" s="1"/>
    </row>
    <row r="55">
      <c r="A55" s="58">
        <v>52.0</v>
      </c>
      <c r="B55" s="890" t="s">
        <v>508</v>
      </c>
      <c r="C55" s="891">
        <v>2024.0</v>
      </c>
      <c r="D55" s="328" t="s">
        <v>605</v>
      </c>
      <c r="G55" s="875"/>
      <c r="H55" s="1"/>
    </row>
    <row r="56">
      <c r="A56" s="33">
        <v>53.0</v>
      </c>
      <c r="B56" s="890" t="s">
        <v>508</v>
      </c>
      <c r="C56" s="891">
        <v>2024.0</v>
      </c>
      <c r="D56" s="328" t="s">
        <v>609</v>
      </c>
      <c r="G56" s="875"/>
      <c r="H56" s="1"/>
    </row>
    <row r="57">
      <c r="A57" s="58">
        <v>54.0</v>
      </c>
      <c r="B57" s="890" t="s">
        <v>508</v>
      </c>
      <c r="C57" s="891">
        <v>2024.0</v>
      </c>
      <c r="D57" s="328" t="s">
        <v>612</v>
      </c>
      <c r="G57" s="875"/>
      <c r="H57" s="1"/>
    </row>
    <row r="58">
      <c r="A58" s="33">
        <v>55.0</v>
      </c>
      <c r="B58" s="890" t="s">
        <v>508</v>
      </c>
      <c r="C58" s="891">
        <v>2024.0</v>
      </c>
      <c r="D58" s="328" t="s">
        <v>616</v>
      </c>
      <c r="G58" s="875"/>
      <c r="H58" s="1"/>
    </row>
    <row r="59">
      <c r="A59" s="58">
        <v>56.0</v>
      </c>
      <c r="B59" s="890" t="s">
        <v>508</v>
      </c>
      <c r="C59" s="891">
        <v>2024.0</v>
      </c>
      <c r="D59" s="328" t="s">
        <v>619</v>
      </c>
      <c r="G59" s="875"/>
      <c r="H59" s="1"/>
    </row>
    <row r="60">
      <c r="A60" s="33">
        <v>57.0</v>
      </c>
      <c r="B60" s="890" t="s">
        <v>508</v>
      </c>
      <c r="C60" s="891">
        <v>2024.0</v>
      </c>
      <c r="D60" s="328" t="s">
        <v>622</v>
      </c>
      <c r="G60" s="875"/>
      <c r="H60" s="1"/>
    </row>
    <row r="61">
      <c r="A61" s="58">
        <v>58.0</v>
      </c>
      <c r="B61" s="339" t="s">
        <v>508</v>
      </c>
      <c r="C61" s="340">
        <v>2024.0</v>
      </c>
      <c r="D61" s="328" t="s">
        <v>626</v>
      </c>
      <c r="G61" s="875"/>
      <c r="H61" s="1"/>
    </row>
    <row r="62">
      <c r="A62" s="33">
        <v>59.0</v>
      </c>
      <c r="B62" s="339" t="s">
        <v>508</v>
      </c>
      <c r="C62" s="340">
        <v>2024.0</v>
      </c>
      <c r="D62" s="328" t="s">
        <v>629</v>
      </c>
      <c r="G62" s="875"/>
      <c r="H62" s="1"/>
    </row>
    <row r="63">
      <c r="A63" s="58">
        <v>60.0</v>
      </c>
      <c r="B63" s="339" t="s">
        <v>508</v>
      </c>
      <c r="C63" s="340">
        <v>2024.0</v>
      </c>
      <c r="D63" s="328" t="s">
        <v>633</v>
      </c>
      <c r="G63" s="875"/>
      <c r="H63" s="1"/>
    </row>
    <row r="64">
      <c r="A64" s="33">
        <v>61.0</v>
      </c>
      <c r="B64" s="339" t="s">
        <v>508</v>
      </c>
      <c r="C64" s="340">
        <v>2024.0</v>
      </c>
      <c r="D64" s="328" t="s">
        <v>636</v>
      </c>
      <c r="G64" s="875"/>
      <c r="H64" s="1"/>
    </row>
    <row r="65">
      <c r="A65" s="58">
        <v>62.0</v>
      </c>
      <c r="B65" s="339" t="s">
        <v>508</v>
      </c>
      <c r="C65" s="340">
        <v>2024.0</v>
      </c>
      <c r="D65" s="328" t="s">
        <v>640</v>
      </c>
      <c r="G65" s="875"/>
      <c r="H65" s="1"/>
    </row>
    <row r="66">
      <c r="A66" s="33">
        <v>63.0</v>
      </c>
      <c r="B66" s="339" t="s">
        <v>508</v>
      </c>
      <c r="C66" s="340">
        <v>2024.0</v>
      </c>
      <c r="D66" s="328" t="s">
        <v>643</v>
      </c>
      <c r="G66" s="875"/>
      <c r="H66" s="1"/>
    </row>
    <row r="67">
      <c r="A67" s="58">
        <v>64.0</v>
      </c>
      <c r="B67" s="339" t="s">
        <v>508</v>
      </c>
      <c r="C67" s="340">
        <v>2024.0</v>
      </c>
      <c r="D67" s="328" t="s">
        <v>647</v>
      </c>
      <c r="G67" s="875"/>
      <c r="H67" s="1"/>
    </row>
    <row r="68">
      <c r="A68" s="33">
        <v>65.0</v>
      </c>
      <c r="B68" s="894" t="s">
        <v>807</v>
      </c>
      <c r="C68" s="43">
        <v>2019.0</v>
      </c>
      <c r="D68" s="881" t="s">
        <v>808</v>
      </c>
      <c r="G68" s="875"/>
      <c r="H68" s="1"/>
    </row>
    <row r="69">
      <c r="A69" s="58">
        <v>66.0</v>
      </c>
      <c r="B69" s="894" t="s">
        <v>815</v>
      </c>
      <c r="C69" s="43">
        <v>2024.0</v>
      </c>
      <c r="D69" s="881" t="s">
        <v>817</v>
      </c>
      <c r="G69" s="875"/>
      <c r="H69" s="1"/>
    </row>
    <row r="70">
      <c r="A70" s="33">
        <v>67.0</v>
      </c>
      <c r="B70" s="202" t="s">
        <v>827</v>
      </c>
      <c r="C70" s="896">
        <v>2022.0</v>
      </c>
      <c r="D70" s="897" t="s">
        <v>828</v>
      </c>
      <c r="G70" s="875"/>
      <c r="H70" s="1"/>
    </row>
    <row r="71">
      <c r="A71" s="58">
        <v>68.0</v>
      </c>
      <c r="B71" s="202" t="s">
        <v>821</v>
      </c>
      <c r="C71" s="896">
        <v>2019.0</v>
      </c>
      <c r="D71" s="897" t="s">
        <v>822</v>
      </c>
      <c r="G71" s="875"/>
      <c r="H71" s="1"/>
    </row>
    <row r="72">
      <c r="A72" s="33">
        <v>69.0</v>
      </c>
      <c r="B72" s="435" t="s">
        <v>832</v>
      </c>
      <c r="C72" s="896">
        <v>2024.0</v>
      </c>
      <c r="D72" s="897" t="s">
        <v>1924</v>
      </c>
      <c r="G72" s="875"/>
      <c r="H72" s="1"/>
    </row>
    <row r="73">
      <c r="A73" s="58">
        <v>70.0</v>
      </c>
      <c r="B73" s="428" t="s">
        <v>868</v>
      </c>
      <c r="C73" s="458">
        <v>2022.0</v>
      </c>
      <c r="D73" s="625" t="s">
        <v>986</v>
      </c>
      <c r="G73" s="875"/>
      <c r="H73" s="1"/>
    </row>
    <row r="74">
      <c r="A74" s="33">
        <v>71.0</v>
      </c>
      <c r="B74" s="428" t="s">
        <v>868</v>
      </c>
      <c r="C74" s="460">
        <v>2024.0</v>
      </c>
      <c r="D74" s="421" t="s">
        <v>869</v>
      </c>
      <c r="G74" s="875"/>
      <c r="H74" s="1"/>
    </row>
    <row r="75">
      <c r="A75" s="58">
        <v>72.0</v>
      </c>
      <c r="B75" s="428" t="s">
        <v>868</v>
      </c>
      <c r="C75" s="460">
        <v>2024.0</v>
      </c>
      <c r="D75" s="674" t="s">
        <v>1024</v>
      </c>
      <c r="G75" s="875"/>
      <c r="H75" s="1"/>
    </row>
    <row r="76">
      <c r="A76" s="33">
        <v>73.0</v>
      </c>
      <c r="B76" s="428" t="s">
        <v>868</v>
      </c>
      <c r="C76" s="471">
        <v>2022.0</v>
      </c>
      <c r="D76" s="898" t="s">
        <v>894</v>
      </c>
      <c r="G76" s="875"/>
      <c r="H76" s="1"/>
    </row>
    <row r="77">
      <c r="A77" s="58">
        <v>74.0</v>
      </c>
      <c r="B77" s="428" t="s">
        <v>868</v>
      </c>
      <c r="C77" s="471">
        <v>2022.0</v>
      </c>
      <c r="D77" s="898" t="s">
        <v>874</v>
      </c>
      <c r="G77" s="875"/>
      <c r="H77" s="1"/>
    </row>
    <row r="78">
      <c r="A78" s="33">
        <v>75.0</v>
      </c>
      <c r="B78" s="428" t="s">
        <v>868</v>
      </c>
      <c r="C78" s="471">
        <v>2022.0</v>
      </c>
      <c r="D78" s="898" t="s">
        <v>876</v>
      </c>
      <c r="G78" s="875"/>
      <c r="H78" s="1"/>
    </row>
    <row r="79">
      <c r="A79" s="58">
        <v>76.0</v>
      </c>
      <c r="B79" s="428" t="s">
        <v>868</v>
      </c>
      <c r="C79" s="471">
        <v>2022.0</v>
      </c>
      <c r="D79" s="898" t="s">
        <v>879</v>
      </c>
      <c r="G79" s="875"/>
      <c r="H79" s="1"/>
    </row>
    <row r="80">
      <c r="A80" s="33">
        <v>77.0</v>
      </c>
      <c r="B80" s="428" t="s">
        <v>868</v>
      </c>
      <c r="C80" s="471">
        <v>2022.0</v>
      </c>
      <c r="D80" s="898" t="s">
        <v>883</v>
      </c>
      <c r="G80" s="875"/>
      <c r="H80" s="1"/>
    </row>
    <row r="81">
      <c r="D81" s="307"/>
      <c r="G81" s="875"/>
      <c r="H81" s="1"/>
    </row>
    <row r="82">
      <c r="D82" s="307"/>
      <c r="G82" s="875"/>
      <c r="H82" s="1"/>
    </row>
    <row r="83">
      <c r="D83" s="307"/>
      <c r="G83" s="875"/>
      <c r="H83" s="1"/>
    </row>
    <row r="84">
      <c r="D84" s="307"/>
      <c r="G84" s="875"/>
      <c r="H84" s="1"/>
    </row>
    <row r="85">
      <c r="D85" s="307"/>
      <c r="G85" s="875"/>
      <c r="H85" s="1"/>
    </row>
    <row r="86">
      <c r="D86" s="307"/>
      <c r="G86" s="875"/>
      <c r="H86" s="1"/>
    </row>
    <row r="87">
      <c r="D87" s="307"/>
      <c r="G87" s="875"/>
      <c r="H87" s="1"/>
    </row>
    <row r="88">
      <c r="D88" s="307"/>
      <c r="G88" s="875"/>
      <c r="H88" s="1"/>
    </row>
    <row r="89">
      <c r="D89" s="307"/>
      <c r="G89" s="875"/>
      <c r="H89" s="1"/>
    </row>
    <row r="90">
      <c r="D90" s="307"/>
      <c r="G90" s="875"/>
      <c r="H90" s="1"/>
    </row>
    <row r="91">
      <c r="A91" s="166" t="s">
        <v>8</v>
      </c>
      <c r="B91" s="899" t="s">
        <v>13</v>
      </c>
      <c r="C91" s="900" t="s">
        <v>5</v>
      </c>
      <c r="D91" s="901" t="s">
        <v>15</v>
      </c>
      <c r="E91" s="901" t="s">
        <v>36</v>
      </c>
      <c r="F91" s="48" t="s">
        <v>1930</v>
      </c>
      <c r="G91" s="496" t="s">
        <v>1931</v>
      </c>
      <c r="H91" s="48" t="s">
        <v>1932</v>
      </c>
    </row>
    <row r="92">
      <c r="A92" s="166">
        <v>1.0</v>
      </c>
      <c r="B92" s="902" t="s">
        <v>29</v>
      </c>
      <c r="C92" s="33">
        <v>2020.0</v>
      </c>
      <c r="D92" s="156">
        <v>9.61582391008E11</v>
      </c>
      <c r="E92" s="258" t="s">
        <v>1422</v>
      </c>
      <c r="F92" s="905" t="s">
        <v>1935</v>
      </c>
      <c r="G92" s="81">
        <v>0.0</v>
      </c>
      <c r="H92" s="189"/>
    </row>
    <row r="93">
      <c r="A93" s="166">
        <v>2.0</v>
      </c>
      <c r="B93" s="902" t="s">
        <v>53</v>
      </c>
      <c r="C93" s="33">
        <v>2021.0</v>
      </c>
      <c r="D93" s="156">
        <v>9.61582391145E11</v>
      </c>
      <c r="E93" s="304" t="s">
        <v>1725</v>
      </c>
      <c r="F93" s="905" t="s">
        <v>1935</v>
      </c>
      <c r="G93" s="81">
        <v>0.0</v>
      </c>
      <c r="H93" s="189"/>
    </row>
    <row r="94">
      <c r="A94" s="166">
        <v>3.0</v>
      </c>
      <c r="B94" s="902" t="s">
        <v>20</v>
      </c>
      <c r="C94" s="58">
        <v>2022.0</v>
      </c>
      <c r="D94" s="257">
        <v>9.6188430206E11</v>
      </c>
      <c r="E94" s="258" t="s">
        <v>1422</v>
      </c>
      <c r="F94" s="905" t="s">
        <v>1935</v>
      </c>
      <c r="G94" s="81">
        <v>0.0</v>
      </c>
      <c r="H94" s="189"/>
    </row>
    <row r="95">
      <c r="A95" s="166">
        <v>4.0</v>
      </c>
      <c r="B95" s="902" t="s">
        <v>60</v>
      </c>
      <c r="C95" s="58">
        <v>2022.0</v>
      </c>
      <c r="D95" s="156">
        <v>9.61884301016E11</v>
      </c>
      <c r="E95" s="258" t="s">
        <v>1422</v>
      </c>
      <c r="F95" s="905" t="s">
        <v>1935</v>
      </c>
      <c r="G95" s="81">
        <v>0.0</v>
      </c>
      <c r="H95" s="189"/>
    </row>
    <row r="96">
      <c r="A96" s="166">
        <v>5.0</v>
      </c>
      <c r="B96" s="902" t="s">
        <v>53</v>
      </c>
      <c r="C96" s="58">
        <v>2022.0</v>
      </c>
      <c r="D96" s="251">
        <v>9.61582391103E11</v>
      </c>
      <c r="E96" s="258" t="s">
        <v>1422</v>
      </c>
      <c r="F96" s="905"/>
      <c r="G96" s="81">
        <v>4.02174E8</v>
      </c>
      <c r="H96" s="48" t="s">
        <v>1944</v>
      </c>
    </row>
    <row r="97">
      <c r="A97" s="166">
        <v>6.0</v>
      </c>
      <c r="B97" s="902" t="s">
        <v>53</v>
      </c>
      <c r="C97" s="58">
        <v>2024.0</v>
      </c>
      <c r="D97" s="257">
        <v>9.6158239166E11</v>
      </c>
      <c r="E97" s="258" t="s">
        <v>1422</v>
      </c>
      <c r="F97" s="905"/>
      <c r="G97" s="81">
        <v>4.95054E8</v>
      </c>
      <c r="H97" s="48" t="s">
        <v>1944</v>
      </c>
    </row>
    <row r="98">
      <c r="A98" s="166">
        <v>7.0</v>
      </c>
      <c r="B98" s="909" t="s">
        <v>375</v>
      </c>
      <c r="C98" s="58">
        <v>2006.0</v>
      </c>
      <c r="D98" s="257" t="s">
        <v>376</v>
      </c>
      <c r="E98" s="304" t="s">
        <v>1725</v>
      </c>
      <c r="F98" s="905" t="s">
        <v>1935</v>
      </c>
      <c r="G98" s="81">
        <v>0.0</v>
      </c>
      <c r="H98" s="189"/>
    </row>
    <row r="99">
      <c r="A99" s="166">
        <v>8.0</v>
      </c>
      <c r="B99" s="911" t="s">
        <v>383</v>
      </c>
      <c r="C99" s="47">
        <v>2010.0</v>
      </c>
      <c r="D99" s="268" t="s">
        <v>384</v>
      </c>
      <c r="E99" s="258" t="s">
        <v>1422</v>
      </c>
      <c r="F99" s="905" t="s">
        <v>1935</v>
      </c>
      <c r="G99" s="81">
        <v>0.0</v>
      </c>
      <c r="H99" s="189"/>
    </row>
    <row r="100">
      <c r="A100" s="166">
        <v>9.0</v>
      </c>
      <c r="B100" s="902" t="s">
        <v>410</v>
      </c>
      <c r="C100" s="58">
        <v>2012.0</v>
      </c>
      <c r="D100" s="257" t="s">
        <v>411</v>
      </c>
      <c r="E100" s="258" t="s">
        <v>1422</v>
      </c>
      <c r="F100" s="905" t="s">
        <v>1935</v>
      </c>
      <c r="G100" s="81">
        <v>0.0</v>
      </c>
      <c r="H100" s="189"/>
    </row>
    <row r="101">
      <c r="A101" s="166">
        <v>10.0</v>
      </c>
      <c r="B101" s="902" t="s">
        <v>94</v>
      </c>
      <c r="C101" s="33">
        <v>2022.0</v>
      </c>
      <c r="D101" s="257" t="s">
        <v>95</v>
      </c>
      <c r="E101" s="258" t="s">
        <v>1422</v>
      </c>
      <c r="F101" s="905" t="s">
        <v>1935</v>
      </c>
      <c r="G101" s="81">
        <v>0.0</v>
      </c>
      <c r="H101" s="189"/>
    </row>
    <row r="102">
      <c r="A102" s="166">
        <v>11.0</v>
      </c>
      <c r="B102" s="902" t="s">
        <v>94</v>
      </c>
      <c r="C102" s="33">
        <v>2022.0</v>
      </c>
      <c r="D102" s="257" t="s">
        <v>106</v>
      </c>
      <c r="E102" s="258" t="s">
        <v>1422</v>
      </c>
      <c r="F102" s="905" t="s">
        <v>1935</v>
      </c>
      <c r="G102" s="81">
        <v>0.0</v>
      </c>
      <c r="H102" s="189"/>
    </row>
    <row r="103">
      <c r="A103" s="166">
        <v>12.0</v>
      </c>
      <c r="B103" s="902" t="s">
        <v>221</v>
      </c>
      <c r="C103" s="33">
        <v>2022.0</v>
      </c>
      <c r="D103" s="257" t="s">
        <v>222</v>
      </c>
      <c r="E103" s="258" t="s">
        <v>1422</v>
      </c>
      <c r="F103" s="905" t="s">
        <v>1935</v>
      </c>
      <c r="G103" s="81">
        <v>0.0</v>
      </c>
      <c r="H103" s="189"/>
    </row>
    <row r="104">
      <c r="A104" s="166">
        <v>13.0</v>
      </c>
      <c r="B104" s="902" t="s">
        <v>94</v>
      </c>
      <c r="C104" s="113">
        <v>2022.0</v>
      </c>
      <c r="D104" s="343" t="s">
        <v>133</v>
      </c>
      <c r="E104" s="258" t="s">
        <v>1422</v>
      </c>
      <c r="F104" s="905" t="s">
        <v>1935</v>
      </c>
      <c r="G104" s="81">
        <v>0.0</v>
      </c>
      <c r="H104" s="189"/>
    </row>
    <row r="105">
      <c r="A105" s="166">
        <v>14.0</v>
      </c>
      <c r="B105" s="902" t="s">
        <v>94</v>
      </c>
      <c r="C105" s="113">
        <v>2022.0</v>
      </c>
      <c r="D105" s="343" t="s">
        <v>151</v>
      </c>
      <c r="E105" s="304" t="s">
        <v>1725</v>
      </c>
      <c r="F105" s="905" t="s">
        <v>1935</v>
      </c>
      <c r="G105" s="81">
        <v>0.0</v>
      </c>
      <c r="H105" s="189"/>
    </row>
    <row r="106">
      <c r="A106" s="166">
        <v>15.0</v>
      </c>
      <c r="B106" s="902" t="s">
        <v>159</v>
      </c>
      <c r="C106" s="113">
        <v>2025.0</v>
      </c>
      <c r="D106" s="343" t="s">
        <v>160</v>
      </c>
      <c r="E106" s="304" t="s">
        <v>1725</v>
      </c>
      <c r="F106" s="945"/>
      <c r="G106" s="81">
        <v>7.16717781E8</v>
      </c>
      <c r="H106" s="48" t="s">
        <v>1999</v>
      </c>
    </row>
    <row r="107">
      <c r="A107" s="166">
        <v>16.0</v>
      </c>
      <c r="B107" s="946" t="s">
        <v>240</v>
      </c>
      <c r="C107" s="273">
        <v>2023.0</v>
      </c>
      <c r="D107" s="600" t="s">
        <v>241</v>
      </c>
      <c r="E107" s="139" t="s">
        <v>1422</v>
      </c>
      <c r="F107" s="783"/>
      <c r="G107" s="81">
        <v>2.03826E8</v>
      </c>
      <c r="H107" s="48" t="s">
        <v>2008</v>
      </c>
    </row>
    <row r="108">
      <c r="A108" s="166">
        <v>17.0</v>
      </c>
      <c r="B108" s="946" t="s">
        <v>240</v>
      </c>
      <c r="C108" s="273">
        <v>2023.0</v>
      </c>
      <c r="D108" s="600" t="s">
        <v>244</v>
      </c>
      <c r="E108" s="304" t="s">
        <v>1725</v>
      </c>
      <c r="F108" s="783"/>
      <c r="G108" s="81">
        <v>2.03826E8</v>
      </c>
      <c r="H108" s="48" t="s">
        <v>2008</v>
      </c>
    </row>
    <row r="109">
      <c r="A109" s="166">
        <v>18.0</v>
      </c>
      <c r="B109" s="946" t="s">
        <v>1075</v>
      </c>
      <c r="C109" s="273">
        <v>2019.0</v>
      </c>
      <c r="D109" s="600" t="s">
        <v>911</v>
      </c>
      <c r="E109" s="258" t="s">
        <v>1422</v>
      </c>
      <c r="F109" s="783"/>
      <c r="G109" s="81">
        <v>2.530535E8</v>
      </c>
      <c r="H109" s="48" t="s">
        <v>2015</v>
      </c>
    </row>
    <row r="110">
      <c r="A110" s="166">
        <v>19.0</v>
      </c>
      <c r="B110" s="946" t="s">
        <v>1075</v>
      </c>
      <c r="C110" s="273">
        <v>2019.0</v>
      </c>
      <c r="D110" s="600" t="s">
        <v>913</v>
      </c>
      <c r="E110" s="258" t="s">
        <v>1422</v>
      </c>
      <c r="F110" s="783"/>
      <c r="G110" s="81">
        <v>2.530535E8</v>
      </c>
      <c r="H110" s="48" t="s">
        <v>2015</v>
      </c>
    </row>
    <row r="111">
      <c r="A111" s="166">
        <v>20.0</v>
      </c>
      <c r="B111" s="946" t="s">
        <v>1075</v>
      </c>
      <c r="C111" s="273">
        <v>2019.0</v>
      </c>
      <c r="D111" s="600" t="s">
        <v>914</v>
      </c>
      <c r="E111" s="258" t="s">
        <v>1422</v>
      </c>
      <c r="F111" s="783"/>
      <c r="G111" s="81">
        <v>2.530535E8</v>
      </c>
      <c r="H111" s="48" t="s">
        <v>2015</v>
      </c>
    </row>
    <row r="112">
      <c r="A112" s="166">
        <v>21.0</v>
      </c>
      <c r="B112" s="954" t="s">
        <v>833</v>
      </c>
      <c r="C112" s="534">
        <v>2006.0</v>
      </c>
      <c r="D112" s="956" t="s">
        <v>838</v>
      </c>
      <c r="E112" s="258" t="s">
        <v>1422</v>
      </c>
      <c r="F112" s="958" t="s">
        <v>1935</v>
      </c>
      <c r="G112" s="81">
        <v>0.0</v>
      </c>
      <c r="H112" s="189"/>
    </row>
    <row r="113">
      <c r="A113" s="166">
        <v>22.0</v>
      </c>
      <c r="B113" s="963" t="s">
        <v>844</v>
      </c>
      <c r="C113" s="73">
        <v>2012.0</v>
      </c>
      <c r="D113" s="121" t="s">
        <v>861</v>
      </c>
      <c r="E113" s="258" t="s">
        <v>1422</v>
      </c>
      <c r="F113" s="905" t="s">
        <v>1935</v>
      </c>
      <c r="G113" s="81">
        <v>0.0</v>
      </c>
      <c r="H113" s="189"/>
    </row>
    <row r="114">
      <c r="A114" s="166">
        <v>23.0</v>
      </c>
      <c r="B114" s="968" t="s">
        <v>850</v>
      </c>
      <c r="C114" s="458">
        <v>2018.0</v>
      </c>
      <c r="D114" s="838" t="s">
        <v>984</v>
      </c>
      <c r="E114" s="258" t="s">
        <v>1422</v>
      </c>
      <c r="F114" s="905" t="s">
        <v>1935</v>
      </c>
      <c r="G114" s="81">
        <v>0.0</v>
      </c>
      <c r="H114" s="189"/>
    </row>
    <row r="115">
      <c r="A115" s="166">
        <v>24.0</v>
      </c>
      <c r="B115" s="968" t="s">
        <v>850</v>
      </c>
      <c r="C115" s="458">
        <v>2016.0</v>
      </c>
      <c r="D115" s="838" t="s">
        <v>985</v>
      </c>
      <c r="E115" s="258" t="s">
        <v>1422</v>
      </c>
      <c r="F115" s="905" t="s">
        <v>1935</v>
      </c>
      <c r="G115" s="81">
        <v>0.0</v>
      </c>
      <c r="H115" s="189"/>
    </row>
    <row r="116">
      <c r="A116" s="166">
        <v>25.0</v>
      </c>
      <c r="B116" s="968" t="s">
        <v>850</v>
      </c>
      <c r="C116" s="458">
        <v>2024.0</v>
      </c>
      <c r="D116" s="838" t="s">
        <v>997</v>
      </c>
      <c r="E116" s="258" t="s">
        <v>1422</v>
      </c>
      <c r="F116" s="976"/>
      <c r="G116" s="81">
        <v>2.1692E8</v>
      </c>
      <c r="H116" s="48" t="s">
        <v>2015</v>
      </c>
    </row>
    <row r="117">
      <c r="A117" s="166">
        <v>26.0</v>
      </c>
      <c r="B117" s="968" t="s">
        <v>850</v>
      </c>
      <c r="C117" s="458">
        <v>2024.0</v>
      </c>
      <c r="D117" s="838" t="s">
        <v>998</v>
      </c>
      <c r="E117" s="258" t="s">
        <v>1422</v>
      </c>
      <c r="F117" s="976"/>
      <c r="G117" s="81">
        <v>2.1692E8</v>
      </c>
      <c r="H117" s="48" t="s">
        <v>2015</v>
      </c>
    </row>
    <row r="118">
      <c r="D118" s="307"/>
      <c r="G118" s="875">
        <f>sum(G92:G117)</f>
        <v>3214598281</v>
      </c>
      <c r="H118" s="1"/>
    </row>
    <row r="119">
      <c r="D119" s="307"/>
      <c r="G119" s="875"/>
      <c r="H119" s="1"/>
    </row>
    <row r="120">
      <c r="D120" s="307"/>
      <c r="G120" s="875"/>
      <c r="H120" s="1"/>
    </row>
    <row r="121">
      <c r="D121" s="307"/>
      <c r="G121" s="875"/>
      <c r="H121" s="1"/>
    </row>
    <row r="122">
      <c r="D122" s="307"/>
      <c r="G122" s="875"/>
      <c r="H122" s="1"/>
    </row>
    <row r="123">
      <c r="D123" s="307"/>
      <c r="G123" s="875"/>
      <c r="H123" s="1"/>
    </row>
    <row r="124">
      <c r="D124" s="307"/>
      <c r="G124" s="875"/>
      <c r="H124" s="1"/>
    </row>
    <row r="125">
      <c r="D125" s="307"/>
      <c r="G125" s="875"/>
      <c r="H125" s="1"/>
    </row>
    <row r="126">
      <c r="D126" s="307"/>
      <c r="G126" s="875"/>
      <c r="H126" s="1"/>
    </row>
    <row r="127">
      <c r="D127" s="307"/>
      <c r="G127" s="875"/>
      <c r="H127" s="1"/>
    </row>
    <row r="128">
      <c r="D128" s="307"/>
      <c r="G128" s="875"/>
      <c r="H128" s="1"/>
    </row>
    <row r="129">
      <c r="D129" s="307"/>
      <c r="G129" s="875"/>
      <c r="H129" s="1"/>
    </row>
    <row r="130">
      <c r="D130" s="307"/>
      <c r="G130" s="875"/>
      <c r="H130" s="1"/>
    </row>
    <row r="131">
      <c r="D131" s="307"/>
      <c r="G131" s="875"/>
      <c r="H131" s="1"/>
    </row>
    <row r="132">
      <c r="D132" s="307"/>
      <c r="G132" s="875"/>
      <c r="H132" s="1"/>
    </row>
    <row r="133">
      <c r="D133" s="307"/>
      <c r="G133" s="875"/>
      <c r="H133" s="1"/>
    </row>
    <row r="134">
      <c r="D134" s="307"/>
      <c r="G134" s="875"/>
      <c r="H134" s="1"/>
    </row>
    <row r="135">
      <c r="D135" s="307"/>
      <c r="G135" s="875"/>
      <c r="H135" s="1"/>
    </row>
    <row r="136">
      <c r="D136" s="307"/>
      <c r="G136" s="875"/>
      <c r="H136" s="1"/>
    </row>
    <row r="137">
      <c r="D137" s="307"/>
      <c r="G137" s="875"/>
      <c r="H137" s="1"/>
    </row>
    <row r="138">
      <c r="D138" s="307"/>
      <c r="G138" s="875"/>
      <c r="H138" s="1"/>
    </row>
    <row r="139">
      <c r="D139" s="307"/>
      <c r="G139" s="875"/>
      <c r="H139" s="1"/>
    </row>
    <row r="140">
      <c r="D140" s="307"/>
      <c r="G140" s="875"/>
      <c r="H140" s="1"/>
    </row>
    <row r="141">
      <c r="D141" s="307"/>
      <c r="G141" s="875"/>
      <c r="H141" s="1"/>
    </row>
    <row r="142">
      <c r="D142" s="307"/>
      <c r="G142" s="875"/>
      <c r="H142" s="1"/>
    </row>
    <row r="143">
      <c r="D143" s="307"/>
      <c r="G143" s="875"/>
      <c r="H143" s="1"/>
    </row>
    <row r="144">
      <c r="D144" s="307"/>
      <c r="G144" s="875"/>
      <c r="H144" s="1"/>
    </row>
    <row r="145">
      <c r="D145" s="307"/>
      <c r="G145" s="875"/>
      <c r="H145" s="1"/>
    </row>
    <row r="146">
      <c r="D146" s="307"/>
      <c r="G146" s="875"/>
      <c r="H146" s="1"/>
    </row>
    <row r="147">
      <c r="D147" s="307"/>
      <c r="G147" s="875"/>
      <c r="H147" s="1"/>
    </row>
    <row r="148">
      <c r="D148" s="307"/>
      <c r="G148" s="875"/>
      <c r="H148" s="1"/>
    </row>
    <row r="149">
      <c r="D149" s="307"/>
      <c r="G149" s="875"/>
      <c r="H149" s="1"/>
    </row>
    <row r="150">
      <c r="D150" s="307"/>
      <c r="G150" s="875"/>
      <c r="H150" s="1"/>
    </row>
    <row r="151">
      <c r="D151" s="307"/>
      <c r="G151" s="875"/>
      <c r="H151" s="1"/>
    </row>
    <row r="152">
      <c r="D152" s="307"/>
      <c r="G152" s="875"/>
      <c r="H152" s="1"/>
    </row>
    <row r="153">
      <c r="D153" s="307"/>
      <c r="G153" s="875"/>
      <c r="H153" s="1"/>
    </row>
    <row r="154">
      <c r="D154" s="307"/>
      <c r="G154" s="875"/>
      <c r="H154" s="1"/>
    </row>
    <row r="155">
      <c r="D155" s="307"/>
      <c r="G155" s="875"/>
      <c r="H155" s="1"/>
    </row>
    <row r="156">
      <c r="D156" s="307"/>
      <c r="G156" s="875"/>
      <c r="H156" s="1"/>
    </row>
    <row r="157">
      <c r="D157" s="307"/>
      <c r="G157" s="875"/>
      <c r="H157" s="1"/>
    </row>
    <row r="158">
      <c r="D158" s="307"/>
      <c r="G158" s="875"/>
      <c r="H158" s="1"/>
    </row>
    <row r="159">
      <c r="D159" s="307"/>
      <c r="G159" s="875"/>
      <c r="H159" s="1"/>
    </row>
    <row r="160">
      <c r="D160" s="307"/>
      <c r="G160" s="875"/>
      <c r="H160" s="1"/>
    </row>
    <row r="161">
      <c r="D161" s="307"/>
      <c r="G161" s="875"/>
      <c r="H161" s="1"/>
    </row>
    <row r="162">
      <c r="D162" s="307"/>
      <c r="G162" s="875"/>
      <c r="H162" s="1"/>
    </row>
    <row r="163">
      <c r="D163" s="307"/>
      <c r="G163" s="875"/>
      <c r="H163" s="1"/>
    </row>
    <row r="164">
      <c r="D164" s="307"/>
      <c r="G164" s="875"/>
      <c r="H164" s="1"/>
    </row>
    <row r="165">
      <c r="D165" s="307"/>
      <c r="G165" s="875"/>
      <c r="H165" s="1"/>
    </row>
    <row r="166">
      <c r="D166" s="307"/>
      <c r="G166" s="875"/>
      <c r="H166" s="1"/>
    </row>
    <row r="167">
      <c r="D167" s="307"/>
      <c r="G167" s="875"/>
      <c r="H167" s="1"/>
    </row>
    <row r="168">
      <c r="D168" s="307"/>
      <c r="G168" s="875"/>
      <c r="H168" s="1"/>
    </row>
    <row r="169">
      <c r="D169" s="307"/>
      <c r="G169" s="875"/>
      <c r="H169" s="1"/>
    </row>
    <row r="170">
      <c r="D170" s="307"/>
      <c r="G170" s="875"/>
      <c r="H170" s="1"/>
    </row>
    <row r="171">
      <c r="D171" s="307"/>
      <c r="G171" s="875"/>
      <c r="H171" s="1"/>
    </row>
    <row r="172">
      <c r="D172" s="307"/>
      <c r="G172" s="875"/>
      <c r="H172" s="1"/>
    </row>
    <row r="173">
      <c r="D173" s="307"/>
      <c r="G173" s="875"/>
      <c r="H173" s="1"/>
    </row>
    <row r="174">
      <c r="D174" s="307"/>
      <c r="G174" s="875"/>
      <c r="H174" s="1"/>
    </row>
    <row r="175">
      <c r="D175" s="307"/>
      <c r="G175" s="875"/>
      <c r="H175" s="1"/>
    </row>
    <row r="176">
      <c r="D176" s="307"/>
      <c r="G176" s="875"/>
      <c r="H176" s="1"/>
    </row>
    <row r="177">
      <c r="D177" s="307"/>
      <c r="G177" s="875"/>
      <c r="H177" s="1"/>
    </row>
    <row r="178">
      <c r="D178" s="307"/>
      <c r="G178" s="875"/>
      <c r="H178" s="1"/>
    </row>
    <row r="179">
      <c r="D179" s="307"/>
      <c r="G179" s="875"/>
      <c r="H179" s="1"/>
    </row>
    <row r="180">
      <c r="D180" s="307"/>
      <c r="G180" s="875"/>
      <c r="H180" s="1"/>
    </row>
    <row r="181">
      <c r="D181" s="307"/>
      <c r="G181" s="875"/>
      <c r="H181" s="1"/>
    </row>
    <row r="182">
      <c r="D182" s="307"/>
      <c r="G182" s="875"/>
      <c r="H182" s="1"/>
    </row>
    <row r="183">
      <c r="D183" s="307"/>
      <c r="G183" s="875"/>
      <c r="H183" s="1"/>
    </row>
    <row r="184">
      <c r="D184" s="307"/>
      <c r="G184" s="875"/>
      <c r="H184" s="1"/>
    </row>
    <row r="185">
      <c r="D185" s="307"/>
      <c r="G185" s="875"/>
      <c r="H185" s="1"/>
    </row>
    <row r="186">
      <c r="D186" s="307"/>
      <c r="G186" s="875"/>
      <c r="H186" s="1"/>
    </row>
    <row r="187">
      <c r="D187" s="307"/>
      <c r="G187" s="875"/>
      <c r="H187" s="1"/>
    </row>
    <row r="188">
      <c r="D188" s="307"/>
      <c r="G188" s="875"/>
      <c r="H188" s="1"/>
    </row>
    <row r="189">
      <c r="D189" s="307"/>
      <c r="G189" s="875"/>
      <c r="H189" s="1"/>
    </row>
    <row r="190">
      <c r="D190" s="307"/>
      <c r="G190" s="875"/>
      <c r="H190" s="1"/>
    </row>
    <row r="191">
      <c r="D191" s="307"/>
      <c r="G191" s="875"/>
      <c r="H191" s="1"/>
    </row>
    <row r="192">
      <c r="D192" s="307"/>
      <c r="G192" s="875"/>
      <c r="H192" s="1"/>
    </row>
    <row r="193">
      <c r="D193" s="307"/>
      <c r="G193" s="875"/>
      <c r="H193" s="1"/>
    </row>
    <row r="194">
      <c r="D194" s="307"/>
      <c r="G194" s="875"/>
      <c r="H194" s="1"/>
    </row>
    <row r="195">
      <c r="D195" s="307"/>
      <c r="G195" s="875"/>
      <c r="H195" s="1"/>
    </row>
    <row r="196">
      <c r="D196" s="307"/>
      <c r="G196" s="875"/>
      <c r="H196" s="1"/>
    </row>
    <row r="197">
      <c r="D197" s="307"/>
      <c r="G197" s="875"/>
      <c r="H197" s="1"/>
    </row>
    <row r="198">
      <c r="D198" s="307"/>
      <c r="G198" s="875"/>
      <c r="H198" s="1"/>
    </row>
    <row r="199">
      <c r="D199" s="307"/>
      <c r="G199" s="875"/>
      <c r="H199" s="1"/>
    </row>
    <row r="200">
      <c r="D200" s="307"/>
      <c r="G200" s="875"/>
      <c r="H200" s="1"/>
    </row>
    <row r="201">
      <c r="D201" s="307"/>
      <c r="G201" s="875"/>
      <c r="H201" s="1"/>
    </row>
    <row r="202">
      <c r="D202" s="307"/>
      <c r="G202" s="875"/>
      <c r="H202" s="1"/>
    </row>
    <row r="203">
      <c r="D203" s="307"/>
      <c r="G203" s="875"/>
      <c r="H203" s="1"/>
    </row>
    <row r="204">
      <c r="D204" s="307"/>
      <c r="G204" s="875"/>
      <c r="H204" s="1"/>
    </row>
    <row r="205">
      <c r="D205" s="307"/>
      <c r="G205" s="875"/>
      <c r="H205" s="1"/>
    </row>
    <row r="206">
      <c r="D206" s="307"/>
      <c r="G206" s="875"/>
      <c r="H206" s="1"/>
    </row>
    <row r="207">
      <c r="D207" s="307"/>
      <c r="G207" s="875"/>
      <c r="H207" s="1"/>
    </row>
    <row r="208">
      <c r="D208" s="307"/>
      <c r="G208" s="875"/>
      <c r="H208" s="1"/>
    </row>
    <row r="209">
      <c r="D209" s="307"/>
      <c r="G209" s="875"/>
      <c r="H209" s="1"/>
    </row>
    <row r="210">
      <c r="D210" s="307"/>
      <c r="G210" s="875"/>
      <c r="H210" s="1"/>
    </row>
    <row r="211">
      <c r="D211" s="307"/>
      <c r="G211" s="875"/>
      <c r="H211" s="1"/>
    </row>
    <row r="212">
      <c r="D212" s="307"/>
      <c r="G212" s="875"/>
      <c r="H212" s="1"/>
    </row>
    <row r="213">
      <c r="D213" s="307"/>
      <c r="G213" s="875"/>
      <c r="H213" s="1"/>
    </row>
    <row r="214">
      <c r="D214" s="307"/>
      <c r="G214" s="875"/>
      <c r="H214" s="1"/>
    </row>
    <row r="215">
      <c r="D215" s="307"/>
      <c r="G215" s="875"/>
      <c r="H215" s="1"/>
    </row>
    <row r="216">
      <c r="D216" s="307"/>
      <c r="G216" s="875"/>
      <c r="H216" s="1"/>
    </row>
    <row r="217">
      <c r="D217" s="307"/>
      <c r="G217" s="875"/>
      <c r="H217" s="1"/>
    </row>
    <row r="218">
      <c r="D218" s="307"/>
      <c r="G218" s="875"/>
      <c r="H218" s="1"/>
    </row>
    <row r="219">
      <c r="D219" s="307"/>
      <c r="G219" s="875"/>
      <c r="H219" s="1"/>
    </row>
    <row r="220">
      <c r="D220" s="307"/>
      <c r="G220" s="875"/>
      <c r="H220" s="1"/>
    </row>
    <row r="221">
      <c r="D221" s="307"/>
      <c r="G221" s="875"/>
      <c r="H221" s="1"/>
    </row>
    <row r="222">
      <c r="D222" s="307"/>
      <c r="G222" s="875"/>
      <c r="H222" s="1"/>
    </row>
    <row r="223">
      <c r="D223" s="307"/>
      <c r="G223" s="875"/>
      <c r="H223" s="1"/>
    </row>
    <row r="224">
      <c r="D224" s="307"/>
      <c r="G224" s="875"/>
      <c r="H224" s="1"/>
    </row>
    <row r="225">
      <c r="D225" s="307"/>
      <c r="G225" s="875"/>
      <c r="H225" s="1"/>
    </row>
    <row r="226">
      <c r="D226" s="307"/>
      <c r="G226" s="875"/>
      <c r="H226" s="1"/>
    </row>
    <row r="227">
      <c r="D227" s="307"/>
      <c r="G227" s="875"/>
      <c r="H227" s="1"/>
    </row>
    <row r="228">
      <c r="D228" s="307"/>
      <c r="G228" s="875"/>
      <c r="H228" s="1"/>
    </row>
    <row r="229">
      <c r="D229" s="307"/>
      <c r="G229" s="875"/>
      <c r="H229" s="1"/>
    </row>
    <row r="230">
      <c r="D230" s="307"/>
      <c r="G230" s="875"/>
      <c r="H230" s="1"/>
    </row>
    <row r="231">
      <c r="D231" s="307"/>
      <c r="G231" s="875"/>
      <c r="H231" s="1"/>
    </row>
    <row r="232">
      <c r="D232" s="307"/>
      <c r="G232" s="875"/>
      <c r="H232" s="1"/>
    </row>
    <row r="233">
      <c r="D233" s="307"/>
      <c r="G233" s="875"/>
      <c r="H233" s="1"/>
    </row>
    <row r="234">
      <c r="D234" s="307"/>
      <c r="G234" s="875"/>
      <c r="H234" s="1"/>
    </row>
    <row r="235">
      <c r="D235" s="307"/>
      <c r="G235" s="875"/>
      <c r="H235" s="1"/>
    </row>
    <row r="236">
      <c r="D236" s="307"/>
      <c r="G236" s="875"/>
      <c r="H236" s="1"/>
    </row>
    <row r="237">
      <c r="D237" s="307"/>
      <c r="G237" s="875"/>
      <c r="H237" s="1"/>
    </row>
    <row r="238">
      <c r="D238" s="307"/>
      <c r="G238" s="875"/>
      <c r="H238" s="1"/>
    </row>
    <row r="239">
      <c r="D239" s="307"/>
      <c r="G239" s="875"/>
      <c r="H239" s="1"/>
    </row>
    <row r="240">
      <c r="D240" s="307"/>
      <c r="G240" s="875"/>
      <c r="H240" s="1"/>
    </row>
    <row r="241">
      <c r="D241" s="307"/>
      <c r="G241" s="875"/>
      <c r="H241" s="1"/>
    </row>
    <row r="242">
      <c r="D242" s="307"/>
      <c r="G242" s="875"/>
      <c r="H242" s="1"/>
    </row>
    <row r="243">
      <c r="D243" s="307"/>
      <c r="G243" s="875"/>
      <c r="H243" s="1"/>
    </row>
    <row r="244">
      <c r="D244" s="307"/>
      <c r="G244" s="875"/>
      <c r="H244" s="1"/>
    </row>
    <row r="245">
      <c r="D245" s="307"/>
      <c r="G245" s="875"/>
      <c r="H245" s="1"/>
    </row>
    <row r="246">
      <c r="D246" s="307"/>
      <c r="G246" s="875"/>
      <c r="H246" s="1"/>
    </row>
    <row r="247">
      <c r="D247" s="307"/>
      <c r="G247" s="875"/>
      <c r="H247" s="1"/>
    </row>
    <row r="248">
      <c r="D248" s="307"/>
      <c r="G248" s="875"/>
      <c r="H248" s="1"/>
    </row>
    <row r="249">
      <c r="D249" s="307"/>
      <c r="G249" s="875"/>
      <c r="H249" s="1"/>
    </row>
    <row r="250">
      <c r="D250" s="307"/>
      <c r="G250" s="875"/>
      <c r="H250" s="1"/>
    </row>
    <row r="251">
      <c r="D251" s="307"/>
      <c r="G251" s="875"/>
      <c r="H251" s="1"/>
    </row>
    <row r="252">
      <c r="D252" s="307"/>
      <c r="G252" s="875"/>
      <c r="H252" s="1"/>
    </row>
    <row r="253">
      <c r="D253" s="307"/>
      <c r="G253" s="875"/>
      <c r="H253" s="1"/>
    </row>
    <row r="254">
      <c r="D254" s="307"/>
      <c r="G254" s="875"/>
      <c r="H254" s="1"/>
    </row>
    <row r="255">
      <c r="D255" s="307"/>
      <c r="G255" s="875"/>
      <c r="H255" s="1"/>
    </row>
    <row r="256">
      <c r="D256" s="307"/>
      <c r="G256" s="875"/>
      <c r="H256" s="1"/>
    </row>
    <row r="257">
      <c r="D257" s="307"/>
      <c r="G257" s="875"/>
      <c r="H257" s="1"/>
    </row>
    <row r="258">
      <c r="D258" s="307"/>
      <c r="G258" s="875"/>
      <c r="H258" s="1"/>
    </row>
    <row r="259">
      <c r="D259" s="307"/>
      <c r="G259" s="875"/>
      <c r="H259" s="1"/>
    </row>
    <row r="260">
      <c r="D260" s="307"/>
      <c r="G260" s="875"/>
      <c r="H260" s="1"/>
    </row>
    <row r="261">
      <c r="D261" s="307"/>
      <c r="G261" s="875"/>
      <c r="H261" s="1"/>
    </row>
    <row r="262">
      <c r="D262" s="307"/>
      <c r="G262" s="875"/>
      <c r="H262" s="1"/>
    </row>
    <row r="263">
      <c r="D263" s="307"/>
      <c r="G263" s="875"/>
      <c r="H263" s="1"/>
    </row>
    <row r="264">
      <c r="D264" s="307"/>
      <c r="G264" s="875"/>
      <c r="H264" s="1"/>
    </row>
    <row r="265">
      <c r="D265" s="307"/>
      <c r="G265" s="875"/>
      <c r="H265" s="1"/>
    </row>
    <row r="266">
      <c r="D266" s="307"/>
      <c r="G266" s="875"/>
      <c r="H266" s="1"/>
    </row>
    <row r="267">
      <c r="D267" s="307"/>
      <c r="G267" s="875"/>
      <c r="H267" s="1"/>
    </row>
    <row r="268">
      <c r="D268" s="307"/>
      <c r="G268" s="875"/>
      <c r="H268" s="1"/>
    </row>
    <row r="269">
      <c r="D269" s="307"/>
      <c r="G269" s="875"/>
      <c r="H269" s="1"/>
    </row>
    <row r="270">
      <c r="D270" s="307"/>
      <c r="G270" s="875"/>
      <c r="H270" s="1"/>
    </row>
    <row r="271">
      <c r="D271" s="307"/>
      <c r="G271" s="875"/>
      <c r="H271" s="1"/>
    </row>
    <row r="272">
      <c r="D272" s="307"/>
      <c r="G272" s="875"/>
      <c r="H272" s="1"/>
    </row>
    <row r="273">
      <c r="D273" s="307"/>
      <c r="G273" s="875"/>
      <c r="H273" s="1"/>
    </row>
    <row r="274">
      <c r="D274" s="307"/>
      <c r="G274" s="875"/>
      <c r="H274" s="1"/>
    </row>
    <row r="275">
      <c r="D275" s="307"/>
      <c r="G275" s="875"/>
      <c r="H275" s="1"/>
    </row>
    <row r="276">
      <c r="D276" s="307"/>
      <c r="G276" s="875"/>
      <c r="H276" s="1"/>
    </row>
    <row r="277">
      <c r="D277" s="307"/>
      <c r="G277" s="875"/>
      <c r="H277" s="1"/>
    </row>
    <row r="278">
      <c r="D278" s="307"/>
      <c r="G278" s="875"/>
      <c r="H278" s="1"/>
    </row>
    <row r="279">
      <c r="D279" s="307"/>
      <c r="G279" s="875"/>
      <c r="H279" s="1"/>
    </row>
    <row r="280">
      <c r="D280" s="307"/>
      <c r="G280" s="875"/>
      <c r="H280" s="1"/>
    </row>
    <row r="281">
      <c r="D281" s="307"/>
      <c r="G281" s="875"/>
      <c r="H281" s="1"/>
    </row>
    <row r="282">
      <c r="D282" s="307"/>
      <c r="G282" s="875"/>
      <c r="H282" s="1"/>
    </row>
    <row r="283">
      <c r="D283" s="307"/>
      <c r="G283" s="875"/>
      <c r="H283" s="1"/>
    </row>
    <row r="284">
      <c r="D284" s="307"/>
      <c r="G284" s="875"/>
      <c r="H284" s="1"/>
    </row>
    <row r="285">
      <c r="D285" s="307"/>
      <c r="G285" s="875"/>
      <c r="H285" s="1"/>
    </row>
    <row r="286">
      <c r="D286" s="307"/>
      <c r="G286" s="875"/>
      <c r="H286" s="1"/>
    </row>
    <row r="287">
      <c r="D287" s="307"/>
      <c r="G287" s="875"/>
      <c r="H287" s="1"/>
    </row>
    <row r="288">
      <c r="D288" s="307"/>
      <c r="G288" s="875"/>
      <c r="H288" s="1"/>
    </row>
    <row r="289">
      <c r="D289" s="307"/>
      <c r="G289" s="875"/>
      <c r="H289" s="1"/>
    </row>
    <row r="290">
      <c r="D290" s="307"/>
      <c r="G290" s="875"/>
      <c r="H290" s="1"/>
    </row>
    <row r="291">
      <c r="D291" s="307"/>
      <c r="G291" s="875"/>
      <c r="H291" s="1"/>
    </row>
    <row r="292">
      <c r="D292" s="307"/>
      <c r="G292" s="875"/>
      <c r="H292" s="1"/>
    </row>
    <row r="293">
      <c r="D293" s="307"/>
      <c r="G293" s="875"/>
      <c r="H293" s="1"/>
    </row>
    <row r="294">
      <c r="D294" s="307"/>
      <c r="G294" s="875"/>
      <c r="H294" s="1"/>
    </row>
    <row r="295">
      <c r="D295" s="307"/>
      <c r="G295" s="875"/>
      <c r="H295" s="1"/>
    </row>
    <row r="296">
      <c r="D296" s="307"/>
      <c r="G296" s="875"/>
      <c r="H296" s="1"/>
    </row>
    <row r="297">
      <c r="D297" s="307"/>
      <c r="G297" s="875"/>
      <c r="H297" s="1"/>
    </row>
    <row r="298">
      <c r="D298" s="307"/>
      <c r="G298" s="875"/>
      <c r="H298" s="1"/>
    </row>
    <row r="299">
      <c r="D299" s="307"/>
      <c r="G299" s="875"/>
      <c r="H299" s="1"/>
    </row>
    <row r="300">
      <c r="D300" s="307"/>
      <c r="G300" s="875"/>
      <c r="H300" s="1"/>
    </row>
    <row r="301">
      <c r="D301" s="307"/>
      <c r="G301" s="875"/>
      <c r="H301" s="1"/>
    </row>
    <row r="302">
      <c r="D302" s="307"/>
      <c r="G302" s="875"/>
      <c r="H302" s="1"/>
    </row>
    <row r="303">
      <c r="D303" s="307"/>
      <c r="G303" s="875"/>
      <c r="H303" s="1"/>
    </row>
    <row r="304">
      <c r="D304" s="307"/>
      <c r="G304" s="875"/>
      <c r="H304" s="1"/>
    </row>
    <row r="305">
      <c r="D305" s="307"/>
      <c r="G305" s="875"/>
      <c r="H305" s="1"/>
    </row>
    <row r="306">
      <c r="D306" s="307"/>
      <c r="G306" s="875"/>
      <c r="H306" s="1"/>
    </row>
    <row r="307">
      <c r="D307" s="307"/>
      <c r="G307" s="875"/>
      <c r="H307" s="1"/>
    </row>
    <row r="308">
      <c r="D308" s="307"/>
      <c r="G308" s="875"/>
      <c r="H308" s="1"/>
    </row>
    <row r="309">
      <c r="D309" s="307"/>
      <c r="G309" s="875"/>
      <c r="H309" s="1"/>
    </row>
    <row r="310">
      <c r="D310" s="307"/>
      <c r="G310" s="875"/>
      <c r="H310" s="1"/>
    </row>
    <row r="311">
      <c r="D311" s="307"/>
      <c r="G311" s="875"/>
      <c r="H311" s="1"/>
    </row>
    <row r="312">
      <c r="D312" s="307"/>
      <c r="G312" s="875"/>
      <c r="H312" s="1"/>
    </row>
    <row r="313">
      <c r="D313" s="307"/>
      <c r="G313" s="875"/>
      <c r="H313" s="1"/>
    </row>
    <row r="314">
      <c r="D314" s="307"/>
      <c r="G314" s="875"/>
      <c r="H314" s="1"/>
    </row>
    <row r="315">
      <c r="D315" s="307"/>
      <c r="G315" s="875"/>
      <c r="H315" s="1"/>
    </row>
    <row r="316">
      <c r="D316" s="307"/>
      <c r="G316" s="875"/>
      <c r="H316" s="1"/>
    </row>
    <row r="317">
      <c r="D317" s="307"/>
      <c r="G317" s="875"/>
      <c r="H317" s="1"/>
    </row>
    <row r="318">
      <c r="D318" s="307"/>
      <c r="G318" s="875"/>
      <c r="H318" s="1"/>
    </row>
    <row r="319">
      <c r="D319" s="307"/>
      <c r="G319" s="875"/>
      <c r="H319" s="1"/>
    </row>
    <row r="320">
      <c r="D320" s="307"/>
      <c r="G320" s="875"/>
      <c r="H320" s="1"/>
    </row>
    <row r="321">
      <c r="D321" s="307"/>
      <c r="G321" s="875"/>
      <c r="H321" s="1"/>
    </row>
    <row r="322">
      <c r="D322" s="307"/>
      <c r="G322" s="875"/>
      <c r="H322" s="1"/>
    </row>
    <row r="323">
      <c r="D323" s="307"/>
      <c r="G323" s="875"/>
      <c r="H323" s="1"/>
    </row>
    <row r="324">
      <c r="D324" s="307"/>
      <c r="G324" s="875"/>
      <c r="H324" s="1"/>
    </row>
    <row r="325">
      <c r="D325" s="307"/>
      <c r="G325" s="875"/>
      <c r="H325" s="1"/>
    </row>
    <row r="326">
      <c r="D326" s="307"/>
      <c r="G326" s="875"/>
      <c r="H326" s="1"/>
    </row>
    <row r="327">
      <c r="D327" s="307"/>
      <c r="G327" s="875"/>
      <c r="H327" s="1"/>
    </row>
    <row r="328">
      <c r="D328" s="307"/>
      <c r="G328" s="875"/>
      <c r="H328" s="1"/>
    </row>
    <row r="329">
      <c r="D329" s="307"/>
      <c r="G329" s="875"/>
      <c r="H329" s="1"/>
    </row>
    <row r="330">
      <c r="D330" s="307"/>
      <c r="G330" s="875"/>
      <c r="H330" s="1"/>
    </row>
    <row r="331">
      <c r="D331" s="307"/>
      <c r="G331" s="875"/>
      <c r="H331" s="1"/>
    </row>
    <row r="332">
      <c r="D332" s="307"/>
      <c r="G332" s="875"/>
      <c r="H332" s="1"/>
    </row>
    <row r="333">
      <c r="D333" s="307"/>
      <c r="G333" s="875"/>
      <c r="H333" s="1"/>
    </row>
    <row r="334">
      <c r="D334" s="307"/>
      <c r="G334" s="875"/>
      <c r="H334" s="1"/>
    </row>
    <row r="335">
      <c r="D335" s="307"/>
      <c r="G335" s="875"/>
      <c r="H335" s="1"/>
    </row>
    <row r="336">
      <c r="D336" s="307"/>
      <c r="G336" s="875"/>
      <c r="H336" s="1"/>
    </row>
    <row r="337">
      <c r="D337" s="307"/>
      <c r="G337" s="875"/>
      <c r="H337" s="1"/>
    </row>
    <row r="338">
      <c r="D338" s="307"/>
      <c r="G338" s="875"/>
      <c r="H338" s="1"/>
    </row>
    <row r="339">
      <c r="D339" s="307"/>
      <c r="G339" s="875"/>
      <c r="H339" s="1"/>
    </row>
    <row r="340">
      <c r="D340" s="307"/>
      <c r="G340" s="875"/>
      <c r="H340" s="1"/>
    </row>
    <row r="341">
      <c r="D341" s="307"/>
      <c r="G341" s="875"/>
      <c r="H341" s="1"/>
    </row>
    <row r="342">
      <c r="D342" s="307"/>
      <c r="G342" s="875"/>
      <c r="H342" s="1"/>
    </row>
    <row r="343">
      <c r="D343" s="307"/>
      <c r="G343" s="875"/>
      <c r="H343" s="1"/>
    </row>
    <row r="344">
      <c r="D344" s="307"/>
      <c r="G344" s="875"/>
      <c r="H344" s="1"/>
    </row>
    <row r="345">
      <c r="D345" s="307"/>
      <c r="G345" s="875"/>
      <c r="H345" s="1"/>
    </row>
    <row r="346">
      <c r="D346" s="307"/>
      <c r="G346" s="875"/>
      <c r="H346" s="1"/>
    </row>
    <row r="347">
      <c r="D347" s="307"/>
      <c r="G347" s="875"/>
      <c r="H347" s="1"/>
    </row>
    <row r="348">
      <c r="D348" s="307"/>
      <c r="G348" s="875"/>
      <c r="H348" s="1"/>
    </row>
    <row r="349">
      <c r="D349" s="307"/>
      <c r="G349" s="875"/>
      <c r="H349" s="1"/>
    </row>
    <row r="350">
      <c r="D350" s="307"/>
      <c r="G350" s="875"/>
      <c r="H350" s="1"/>
    </row>
    <row r="351">
      <c r="D351" s="307"/>
      <c r="G351" s="875"/>
      <c r="H351" s="1"/>
    </row>
    <row r="352">
      <c r="D352" s="307"/>
      <c r="G352" s="875"/>
      <c r="H352" s="1"/>
    </row>
    <row r="353">
      <c r="D353" s="307"/>
      <c r="G353" s="875"/>
      <c r="H353" s="1"/>
    </row>
    <row r="354">
      <c r="D354" s="307"/>
      <c r="G354" s="875"/>
      <c r="H354" s="1"/>
    </row>
    <row r="355">
      <c r="D355" s="307"/>
      <c r="G355" s="875"/>
      <c r="H355" s="1"/>
    </row>
    <row r="356">
      <c r="D356" s="307"/>
      <c r="G356" s="875"/>
      <c r="H356" s="1"/>
    </row>
    <row r="357">
      <c r="D357" s="307"/>
      <c r="G357" s="875"/>
      <c r="H357" s="1"/>
    </row>
    <row r="358">
      <c r="D358" s="307"/>
      <c r="G358" s="875"/>
      <c r="H358" s="1"/>
    </row>
    <row r="359">
      <c r="D359" s="307"/>
      <c r="G359" s="875"/>
      <c r="H359" s="1"/>
    </row>
    <row r="360">
      <c r="D360" s="307"/>
      <c r="G360" s="875"/>
      <c r="H360" s="1"/>
    </row>
    <row r="361">
      <c r="D361" s="307"/>
      <c r="G361" s="875"/>
      <c r="H361" s="1"/>
    </row>
    <row r="362">
      <c r="D362" s="307"/>
      <c r="G362" s="875"/>
      <c r="H362" s="1"/>
    </row>
    <row r="363">
      <c r="D363" s="307"/>
      <c r="G363" s="875"/>
      <c r="H363" s="1"/>
    </row>
    <row r="364">
      <c r="D364" s="307"/>
      <c r="G364" s="875"/>
      <c r="H364" s="1"/>
    </row>
    <row r="365">
      <c r="D365" s="307"/>
      <c r="G365" s="875"/>
      <c r="H365" s="1"/>
    </row>
    <row r="366">
      <c r="D366" s="307"/>
      <c r="G366" s="875"/>
      <c r="H366" s="1"/>
    </row>
    <row r="367">
      <c r="D367" s="307"/>
      <c r="G367" s="875"/>
      <c r="H367" s="1"/>
    </row>
    <row r="368">
      <c r="D368" s="307"/>
      <c r="G368" s="875"/>
      <c r="H368" s="1"/>
    </row>
    <row r="369">
      <c r="D369" s="307"/>
      <c r="G369" s="875"/>
      <c r="H369" s="1"/>
    </row>
    <row r="370">
      <c r="D370" s="307"/>
      <c r="G370" s="875"/>
      <c r="H370" s="1"/>
    </row>
    <row r="371">
      <c r="D371" s="307"/>
      <c r="G371" s="875"/>
      <c r="H371" s="1"/>
    </row>
    <row r="372">
      <c r="D372" s="307"/>
      <c r="G372" s="875"/>
      <c r="H372" s="1"/>
    </row>
    <row r="373">
      <c r="D373" s="307"/>
      <c r="G373" s="875"/>
      <c r="H373" s="1"/>
    </row>
    <row r="374">
      <c r="D374" s="307"/>
      <c r="G374" s="875"/>
      <c r="H374" s="1"/>
    </row>
    <row r="375">
      <c r="D375" s="307"/>
      <c r="G375" s="875"/>
      <c r="H375" s="1"/>
    </row>
    <row r="376">
      <c r="D376" s="307"/>
      <c r="G376" s="875"/>
      <c r="H376" s="1"/>
    </row>
    <row r="377">
      <c r="D377" s="307"/>
      <c r="G377" s="875"/>
      <c r="H377" s="1"/>
    </row>
    <row r="378">
      <c r="D378" s="307"/>
      <c r="G378" s="875"/>
      <c r="H378" s="1"/>
    </row>
    <row r="379">
      <c r="D379" s="307"/>
      <c r="G379" s="875"/>
      <c r="H379" s="1"/>
    </row>
    <row r="380">
      <c r="D380" s="307"/>
      <c r="G380" s="875"/>
      <c r="H380" s="1"/>
    </row>
    <row r="381">
      <c r="D381" s="307"/>
      <c r="G381" s="875"/>
      <c r="H381" s="1"/>
    </row>
    <row r="382">
      <c r="D382" s="307"/>
      <c r="G382" s="875"/>
      <c r="H382" s="1"/>
    </row>
    <row r="383">
      <c r="D383" s="307"/>
      <c r="G383" s="875"/>
      <c r="H383" s="1"/>
    </row>
    <row r="384">
      <c r="D384" s="307"/>
      <c r="G384" s="875"/>
      <c r="H384" s="1"/>
    </row>
    <row r="385">
      <c r="D385" s="307"/>
      <c r="G385" s="875"/>
      <c r="H385" s="1"/>
    </row>
    <row r="386">
      <c r="D386" s="307"/>
      <c r="G386" s="875"/>
      <c r="H386" s="1"/>
    </row>
    <row r="387">
      <c r="D387" s="307"/>
      <c r="G387" s="875"/>
      <c r="H387" s="1"/>
    </row>
    <row r="388">
      <c r="D388" s="307"/>
      <c r="G388" s="875"/>
      <c r="H388" s="1"/>
    </row>
    <row r="389">
      <c r="D389" s="307"/>
      <c r="G389" s="875"/>
      <c r="H389" s="1"/>
    </row>
    <row r="390">
      <c r="D390" s="307"/>
      <c r="G390" s="875"/>
      <c r="H390" s="1"/>
    </row>
    <row r="391">
      <c r="D391" s="307"/>
      <c r="G391" s="875"/>
      <c r="H391" s="1"/>
    </row>
    <row r="392">
      <c r="D392" s="307"/>
      <c r="G392" s="875"/>
      <c r="H392" s="1"/>
    </row>
    <row r="393">
      <c r="D393" s="307"/>
      <c r="G393" s="875"/>
      <c r="H393" s="1"/>
    </row>
    <row r="394">
      <c r="D394" s="307"/>
      <c r="G394" s="875"/>
      <c r="H394" s="1"/>
    </row>
    <row r="395">
      <c r="D395" s="307"/>
      <c r="G395" s="875"/>
      <c r="H395" s="1"/>
    </row>
    <row r="396">
      <c r="D396" s="307"/>
      <c r="G396" s="875"/>
      <c r="H396" s="1"/>
    </row>
    <row r="397">
      <c r="D397" s="307"/>
      <c r="G397" s="875"/>
      <c r="H397" s="1"/>
    </row>
    <row r="398">
      <c r="D398" s="307"/>
      <c r="G398" s="875"/>
      <c r="H398" s="1"/>
    </row>
    <row r="399">
      <c r="D399" s="307"/>
      <c r="G399" s="875"/>
      <c r="H399" s="1"/>
    </row>
    <row r="400">
      <c r="D400" s="307"/>
      <c r="G400" s="875"/>
      <c r="H400" s="1"/>
    </row>
    <row r="401">
      <c r="D401" s="307"/>
      <c r="G401" s="875"/>
      <c r="H401" s="1"/>
    </row>
    <row r="402">
      <c r="D402" s="307"/>
      <c r="G402" s="875"/>
      <c r="H402" s="1"/>
    </row>
    <row r="403">
      <c r="D403" s="307"/>
      <c r="G403" s="875"/>
      <c r="H403" s="1"/>
    </row>
    <row r="404">
      <c r="D404" s="307"/>
      <c r="G404" s="875"/>
      <c r="H404" s="1"/>
    </row>
    <row r="405">
      <c r="D405" s="307"/>
      <c r="G405" s="875"/>
      <c r="H405" s="1"/>
    </row>
    <row r="406">
      <c r="D406" s="307"/>
      <c r="G406" s="875"/>
      <c r="H406" s="1"/>
    </row>
    <row r="407">
      <c r="D407" s="307"/>
      <c r="G407" s="875"/>
      <c r="H407" s="1"/>
    </row>
    <row r="408">
      <c r="D408" s="307"/>
      <c r="G408" s="875"/>
      <c r="H408" s="1"/>
    </row>
    <row r="409">
      <c r="D409" s="307"/>
      <c r="G409" s="875"/>
      <c r="H409" s="1"/>
    </row>
    <row r="410">
      <c r="D410" s="307"/>
      <c r="G410" s="875"/>
      <c r="H410" s="1"/>
    </row>
    <row r="411">
      <c r="D411" s="307"/>
      <c r="G411" s="875"/>
      <c r="H411" s="1"/>
    </row>
    <row r="412">
      <c r="D412" s="307"/>
      <c r="G412" s="875"/>
      <c r="H412" s="1"/>
    </row>
    <row r="413">
      <c r="D413" s="307"/>
      <c r="G413" s="875"/>
      <c r="H413" s="1"/>
    </row>
    <row r="414">
      <c r="D414" s="307"/>
      <c r="G414" s="875"/>
      <c r="H414" s="1"/>
    </row>
    <row r="415">
      <c r="D415" s="307"/>
      <c r="G415" s="875"/>
      <c r="H415" s="1"/>
    </row>
    <row r="416">
      <c r="D416" s="307"/>
      <c r="G416" s="875"/>
      <c r="H416" s="1"/>
    </row>
    <row r="417">
      <c r="D417" s="307"/>
      <c r="G417" s="875"/>
      <c r="H417" s="1"/>
    </row>
    <row r="418">
      <c r="D418" s="307"/>
      <c r="G418" s="875"/>
      <c r="H418" s="1"/>
    </row>
    <row r="419">
      <c r="D419" s="307"/>
      <c r="G419" s="875"/>
      <c r="H419" s="1"/>
    </row>
    <row r="420">
      <c r="D420" s="307"/>
      <c r="G420" s="875"/>
      <c r="H420" s="1"/>
    </row>
    <row r="421">
      <c r="D421" s="307"/>
      <c r="G421" s="875"/>
      <c r="H421" s="1"/>
    </row>
    <row r="422">
      <c r="D422" s="307"/>
      <c r="G422" s="875"/>
      <c r="H422" s="1"/>
    </row>
    <row r="423">
      <c r="D423" s="307"/>
      <c r="G423" s="875"/>
      <c r="H423" s="1"/>
    </row>
    <row r="424">
      <c r="D424" s="307"/>
      <c r="G424" s="875"/>
      <c r="H424" s="1"/>
    </row>
    <row r="425">
      <c r="D425" s="307"/>
      <c r="G425" s="875"/>
      <c r="H425" s="1"/>
    </row>
    <row r="426">
      <c r="D426" s="307"/>
      <c r="G426" s="875"/>
      <c r="H426" s="1"/>
    </row>
    <row r="427">
      <c r="D427" s="307"/>
      <c r="G427" s="875"/>
      <c r="H427" s="1"/>
    </row>
    <row r="428">
      <c r="D428" s="307"/>
      <c r="G428" s="875"/>
      <c r="H428" s="1"/>
    </row>
    <row r="429">
      <c r="D429" s="307"/>
      <c r="G429" s="875"/>
      <c r="H429" s="1"/>
    </row>
    <row r="430">
      <c r="D430" s="307"/>
      <c r="G430" s="875"/>
      <c r="H430" s="1"/>
    </row>
    <row r="431">
      <c r="D431" s="307"/>
      <c r="G431" s="875"/>
      <c r="H431" s="1"/>
    </row>
    <row r="432">
      <c r="D432" s="307"/>
      <c r="G432" s="875"/>
      <c r="H432" s="1"/>
    </row>
    <row r="433">
      <c r="D433" s="307"/>
      <c r="G433" s="875"/>
      <c r="H433" s="1"/>
    </row>
    <row r="434">
      <c r="D434" s="307"/>
      <c r="G434" s="875"/>
      <c r="H434" s="1"/>
    </row>
    <row r="435">
      <c r="D435" s="307"/>
      <c r="G435" s="875"/>
      <c r="H435" s="1"/>
    </row>
    <row r="436">
      <c r="D436" s="307"/>
      <c r="G436" s="875"/>
      <c r="H436" s="1"/>
    </row>
    <row r="437">
      <c r="D437" s="307"/>
      <c r="G437" s="875"/>
      <c r="H437" s="1"/>
    </row>
    <row r="438">
      <c r="D438" s="307"/>
      <c r="G438" s="875"/>
      <c r="H438" s="1"/>
    </row>
    <row r="439">
      <c r="D439" s="307"/>
      <c r="G439" s="875"/>
      <c r="H439" s="1"/>
    </row>
    <row r="440">
      <c r="D440" s="307"/>
      <c r="G440" s="875"/>
      <c r="H440" s="1"/>
    </row>
    <row r="441">
      <c r="D441" s="307"/>
      <c r="G441" s="875"/>
      <c r="H441" s="1"/>
    </row>
    <row r="442">
      <c r="D442" s="307"/>
      <c r="G442" s="875"/>
      <c r="H442" s="1"/>
    </row>
    <row r="443">
      <c r="D443" s="307"/>
      <c r="G443" s="875"/>
      <c r="H443" s="1"/>
    </row>
    <row r="444">
      <c r="D444" s="307"/>
      <c r="G444" s="875"/>
      <c r="H444" s="1"/>
    </row>
    <row r="445">
      <c r="D445" s="307"/>
      <c r="G445" s="875"/>
      <c r="H445" s="1"/>
    </row>
    <row r="446">
      <c r="D446" s="307"/>
      <c r="G446" s="875"/>
      <c r="H446" s="1"/>
    </row>
    <row r="447">
      <c r="D447" s="307"/>
      <c r="G447" s="875"/>
      <c r="H447" s="1"/>
    </row>
    <row r="448">
      <c r="D448" s="307"/>
      <c r="G448" s="875"/>
      <c r="H448" s="1"/>
    </row>
    <row r="449">
      <c r="D449" s="307"/>
      <c r="G449" s="875"/>
      <c r="H449" s="1"/>
    </row>
    <row r="450">
      <c r="D450" s="307"/>
      <c r="G450" s="875"/>
      <c r="H450" s="1"/>
    </row>
    <row r="451">
      <c r="D451" s="307"/>
      <c r="G451" s="875"/>
      <c r="H451" s="1"/>
    </row>
    <row r="452">
      <c r="D452" s="307"/>
      <c r="G452" s="875"/>
      <c r="H452" s="1"/>
    </row>
    <row r="453">
      <c r="D453" s="307"/>
      <c r="G453" s="875"/>
      <c r="H453" s="1"/>
    </row>
    <row r="454">
      <c r="D454" s="307"/>
      <c r="G454" s="875"/>
      <c r="H454" s="1"/>
    </row>
    <row r="455">
      <c r="D455" s="307"/>
      <c r="G455" s="875"/>
      <c r="H455" s="1"/>
    </row>
    <row r="456">
      <c r="D456" s="307"/>
      <c r="G456" s="875"/>
      <c r="H456" s="1"/>
    </row>
    <row r="457">
      <c r="D457" s="307"/>
      <c r="G457" s="875"/>
      <c r="H457" s="1"/>
    </row>
    <row r="458">
      <c r="D458" s="307"/>
      <c r="G458" s="875"/>
      <c r="H458" s="1"/>
    </row>
    <row r="459">
      <c r="D459" s="307"/>
      <c r="G459" s="875"/>
      <c r="H459" s="1"/>
    </row>
    <row r="460">
      <c r="D460" s="307"/>
      <c r="G460" s="875"/>
      <c r="H460" s="1"/>
    </row>
    <row r="461">
      <c r="D461" s="307"/>
      <c r="G461" s="875"/>
      <c r="H461" s="1"/>
    </row>
    <row r="462">
      <c r="D462" s="307"/>
      <c r="G462" s="875"/>
      <c r="H462" s="1"/>
    </row>
    <row r="463">
      <c r="D463" s="307"/>
      <c r="G463" s="875"/>
      <c r="H463" s="1"/>
    </row>
    <row r="464">
      <c r="D464" s="307"/>
      <c r="G464" s="875"/>
      <c r="H464" s="1"/>
    </row>
    <row r="465">
      <c r="D465" s="307"/>
      <c r="G465" s="875"/>
      <c r="H465" s="1"/>
    </row>
    <row r="466">
      <c r="D466" s="307"/>
      <c r="G466" s="875"/>
      <c r="H466" s="1"/>
    </row>
    <row r="467">
      <c r="D467" s="307"/>
      <c r="G467" s="875"/>
      <c r="H467" s="1"/>
    </row>
    <row r="468">
      <c r="D468" s="307"/>
      <c r="G468" s="875"/>
      <c r="H468" s="1"/>
    </row>
    <row r="469">
      <c r="D469" s="307"/>
      <c r="G469" s="875"/>
      <c r="H469" s="1"/>
    </row>
    <row r="470">
      <c r="D470" s="307"/>
      <c r="G470" s="875"/>
      <c r="H470" s="1"/>
    </row>
    <row r="471">
      <c r="D471" s="307"/>
      <c r="G471" s="875"/>
      <c r="H471" s="1"/>
    </row>
    <row r="472">
      <c r="D472" s="307"/>
      <c r="G472" s="875"/>
      <c r="H472" s="1"/>
    </row>
    <row r="473">
      <c r="D473" s="307"/>
      <c r="G473" s="875"/>
      <c r="H473" s="1"/>
    </row>
    <row r="474">
      <c r="D474" s="307"/>
      <c r="G474" s="875"/>
      <c r="H474" s="1"/>
    </row>
    <row r="475">
      <c r="D475" s="307"/>
      <c r="G475" s="875"/>
      <c r="H475" s="1"/>
    </row>
    <row r="476">
      <c r="D476" s="307"/>
      <c r="G476" s="875"/>
      <c r="H476" s="1"/>
    </row>
    <row r="477">
      <c r="D477" s="307"/>
      <c r="G477" s="875"/>
      <c r="H477" s="1"/>
    </row>
    <row r="478">
      <c r="D478" s="307"/>
      <c r="G478" s="875"/>
      <c r="H478" s="1"/>
    </row>
    <row r="479">
      <c r="D479" s="307"/>
      <c r="G479" s="875"/>
      <c r="H479" s="1"/>
    </row>
    <row r="480">
      <c r="D480" s="307"/>
      <c r="G480" s="875"/>
      <c r="H480" s="1"/>
    </row>
    <row r="481">
      <c r="D481" s="307"/>
      <c r="G481" s="875"/>
      <c r="H481" s="1"/>
    </row>
    <row r="482">
      <c r="D482" s="307"/>
      <c r="G482" s="875"/>
      <c r="H482" s="1"/>
    </row>
    <row r="483">
      <c r="D483" s="307"/>
      <c r="G483" s="875"/>
      <c r="H483" s="1"/>
    </row>
    <row r="484">
      <c r="D484" s="307"/>
      <c r="G484" s="875"/>
      <c r="H484" s="1"/>
    </row>
    <row r="485">
      <c r="D485" s="307"/>
      <c r="G485" s="875"/>
      <c r="H485" s="1"/>
    </row>
    <row r="486">
      <c r="D486" s="307"/>
      <c r="G486" s="875"/>
      <c r="H486" s="1"/>
    </row>
    <row r="487">
      <c r="D487" s="307"/>
      <c r="G487" s="875"/>
      <c r="H487" s="1"/>
    </row>
    <row r="488">
      <c r="D488" s="307"/>
      <c r="G488" s="875"/>
      <c r="H488" s="1"/>
    </row>
    <row r="489">
      <c r="D489" s="307"/>
      <c r="G489" s="875"/>
      <c r="H489" s="1"/>
    </row>
    <row r="490">
      <c r="D490" s="307"/>
      <c r="G490" s="875"/>
      <c r="H490" s="1"/>
    </row>
    <row r="491">
      <c r="D491" s="307"/>
      <c r="G491" s="875"/>
      <c r="H491" s="1"/>
    </row>
    <row r="492">
      <c r="D492" s="307"/>
      <c r="G492" s="875"/>
      <c r="H492" s="1"/>
    </row>
    <row r="493">
      <c r="D493" s="307"/>
      <c r="G493" s="875"/>
      <c r="H493" s="1"/>
    </row>
    <row r="494">
      <c r="D494" s="307"/>
      <c r="G494" s="875"/>
      <c r="H494" s="1"/>
    </row>
    <row r="495">
      <c r="D495" s="307"/>
      <c r="G495" s="875"/>
      <c r="H495" s="1"/>
    </row>
    <row r="496">
      <c r="D496" s="307"/>
      <c r="G496" s="875"/>
      <c r="H496" s="1"/>
    </row>
    <row r="497">
      <c r="D497" s="307"/>
      <c r="G497" s="875"/>
      <c r="H497" s="1"/>
    </row>
    <row r="498">
      <c r="D498" s="307"/>
      <c r="G498" s="875"/>
      <c r="H498" s="1"/>
    </row>
    <row r="499">
      <c r="D499" s="307"/>
      <c r="G499" s="875"/>
      <c r="H499" s="1"/>
    </row>
    <row r="500">
      <c r="D500" s="307"/>
      <c r="G500" s="875"/>
      <c r="H500" s="1"/>
    </row>
    <row r="501">
      <c r="D501" s="307"/>
      <c r="G501" s="875"/>
      <c r="H501" s="1"/>
    </row>
    <row r="502">
      <c r="D502" s="307"/>
      <c r="G502" s="875"/>
      <c r="H502" s="1"/>
    </row>
    <row r="503">
      <c r="D503" s="307"/>
      <c r="G503" s="875"/>
      <c r="H503" s="1"/>
    </row>
    <row r="504">
      <c r="D504" s="307"/>
      <c r="G504" s="875"/>
      <c r="H504" s="1"/>
    </row>
    <row r="505">
      <c r="D505" s="307"/>
      <c r="G505" s="875"/>
      <c r="H505" s="1"/>
    </row>
    <row r="506">
      <c r="D506" s="307"/>
      <c r="G506" s="875"/>
      <c r="H506" s="1"/>
    </row>
    <row r="507">
      <c r="D507" s="307"/>
      <c r="G507" s="875"/>
      <c r="H507" s="1"/>
    </row>
    <row r="508">
      <c r="D508" s="307"/>
      <c r="G508" s="875"/>
      <c r="H508" s="1"/>
    </row>
    <row r="509">
      <c r="D509" s="307"/>
      <c r="G509" s="875"/>
      <c r="H509" s="1"/>
    </row>
    <row r="510">
      <c r="D510" s="307"/>
      <c r="G510" s="875"/>
      <c r="H510" s="1"/>
    </row>
    <row r="511">
      <c r="D511" s="307"/>
      <c r="G511" s="875"/>
      <c r="H511" s="1"/>
    </row>
    <row r="512">
      <c r="D512" s="307"/>
      <c r="G512" s="875"/>
      <c r="H512" s="1"/>
    </row>
    <row r="513">
      <c r="D513" s="307"/>
      <c r="G513" s="875"/>
      <c r="H513" s="1"/>
    </row>
    <row r="514">
      <c r="D514" s="307"/>
      <c r="G514" s="875"/>
      <c r="H514" s="1"/>
    </row>
    <row r="515">
      <c r="D515" s="307"/>
      <c r="G515" s="875"/>
      <c r="H515" s="1"/>
    </row>
    <row r="516">
      <c r="D516" s="307"/>
      <c r="G516" s="875"/>
      <c r="H516" s="1"/>
    </row>
    <row r="517">
      <c r="D517" s="307"/>
      <c r="G517" s="875"/>
      <c r="H517" s="1"/>
    </row>
    <row r="518">
      <c r="D518" s="307"/>
      <c r="G518" s="875"/>
      <c r="H518" s="1"/>
    </row>
    <row r="519">
      <c r="D519" s="307"/>
      <c r="G519" s="875"/>
      <c r="H519" s="1"/>
    </row>
    <row r="520">
      <c r="D520" s="307"/>
      <c r="G520" s="875"/>
      <c r="H520" s="1"/>
    </row>
    <row r="521">
      <c r="D521" s="307"/>
      <c r="G521" s="875"/>
      <c r="H521" s="1"/>
    </row>
    <row r="522">
      <c r="D522" s="307"/>
      <c r="G522" s="875"/>
      <c r="H522" s="1"/>
    </row>
    <row r="523">
      <c r="D523" s="307"/>
      <c r="G523" s="875"/>
      <c r="H523" s="1"/>
    </row>
    <row r="524">
      <c r="D524" s="307"/>
      <c r="G524" s="875"/>
      <c r="H524" s="1"/>
    </row>
    <row r="525">
      <c r="D525" s="307"/>
      <c r="G525" s="875"/>
      <c r="H525" s="1"/>
    </row>
    <row r="526">
      <c r="D526" s="307"/>
      <c r="G526" s="875"/>
      <c r="H526" s="1"/>
    </row>
    <row r="527">
      <c r="D527" s="307"/>
      <c r="G527" s="875"/>
      <c r="H527" s="1"/>
    </row>
    <row r="528">
      <c r="D528" s="307"/>
      <c r="G528" s="875"/>
      <c r="H528" s="1"/>
    </row>
    <row r="529">
      <c r="D529" s="307"/>
      <c r="G529" s="875"/>
      <c r="H529" s="1"/>
    </row>
    <row r="530">
      <c r="D530" s="307"/>
      <c r="G530" s="875"/>
      <c r="H530" s="1"/>
    </row>
    <row r="531">
      <c r="D531" s="307"/>
      <c r="G531" s="875"/>
      <c r="H531" s="1"/>
    </row>
    <row r="532">
      <c r="D532" s="307"/>
      <c r="G532" s="875"/>
      <c r="H532" s="1"/>
    </row>
    <row r="533">
      <c r="D533" s="307"/>
      <c r="G533" s="875"/>
      <c r="H533" s="1"/>
    </row>
    <row r="534">
      <c r="D534" s="307"/>
      <c r="G534" s="875"/>
      <c r="H534" s="1"/>
    </row>
    <row r="535">
      <c r="D535" s="307"/>
      <c r="G535" s="875"/>
      <c r="H535" s="1"/>
    </row>
    <row r="536">
      <c r="D536" s="307"/>
      <c r="G536" s="875"/>
      <c r="H536" s="1"/>
    </row>
    <row r="537">
      <c r="D537" s="307"/>
      <c r="G537" s="875"/>
      <c r="H537" s="1"/>
    </row>
    <row r="538">
      <c r="D538" s="307"/>
      <c r="G538" s="875"/>
      <c r="H538" s="1"/>
    </row>
    <row r="539">
      <c r="D539" s="307"/>
      <c r="G539" s="875"/>
      <c r="H539" s="1"/>
    </row>
    <row r="540">
      <c r="D540" s="307"/>
      <c r="G540" s="875"/>
      <c r="H540" s="1"/>
    </row>
    <row r="541">
      <c r="D541" s="307"/>
      <c r="G541" s="875"/>
      <c r="H541" s="1"/>
    </row>
    <row r="542">
      <c r="D542" s="307"/>
      <c r="G542" s="875"/>
      <c r="H542" s="1"/>
    </row>
    <row r="543">
      <c r="D543" s="307"/>
      <c r="G543" s="875"/>
      <c r="H543" s="1"/>
    </row>
    <row r="544">
      <c r="D544" s="307"/>
      <c r="G544" s="875"/>
      <c r="H544" s="1"/>
    </row>
    <row r="545">
      <c r="D545" s="307"/>
      <c r="G545" s="875"/>
      <c r="H545" s="1"/>
    </row>
    <row r="546">
      <c r="D546" s="307"/>
      <c r="G546" s="875"/>
      <c r="H546" s="1"/>
    </row>
    <row r="547">
      <c r="D547" s="307"/>
      <c r="G547" s="875"/>
      <c r="H547" s="1"/>
    </row>
    <row r="548">
      <c r="D548" s="307"/>
      <c r="G548" s="875"/>
      <c r="H548" s="1"/>
    </row>
    <row r="549">
      <c r="D549" s="307"/>
      <c r="G549" s="875"/>
      <c r="H549" s="1"/>
    </row>
    <row r="550">
      <c r="D550" s="307"/>
      <c r="G550" s="875"/>
      <c r="H550" s="1"/>
    </row>
    <row r="551">
      <c r="D551" s="307"/>
      <c r="G551" s="875"/>
      <c r="H551" s="1"/>
    </row>
    <row r="552">
      <c r="D552" s="307"/>
      <c r="G552" s="875"/>
      <c r="H552" s="1"/>
    </row>
    <row r="553">
      <c r="D553" s="307"/>
      <c r="G553" s="875"/>
      <c r="H553" s="1"/>
    </row>
    <row r="554">
      <c r="D554" s="307"/>
      <c r="G554" s="875"/>
      <c r="H554" s="1"/>
    </row>
    <row r="555">
      <c r="D555" s="307"/>
      <c r="G555" s="875"/>
      <c r="H555" s="1"/>
    </row>
    <row r="556">
      <c r="D556" s="307"/>
      <c r="G556" s="875"/>
      <c r="H556" s="1"/>
    </row>
    <row r="557">
      <c r="D557" s="307"/>
      <c r="G557" s="875"/>
      <c r="H557" s="1"/>
    </row>
    <row r="558">
      <c r="D558" s="307"/>
      <c r="G558" s="875"/>
      <c r="H558" s="1"/>
    </row>
    <row r="559">
      <c r="D559" s="307"/>
      <c r="G559" s="875"/>
      <c r="H559" s="1"/>
    </row>
    <row r="560">
      <c r="D560" s="307"/>
      <c r="G560" s="875"/>
      <c r="H560" s="1"/>
    </row>
    <row r="561">
      <c r="D561" s="307"/>
      <c r="G561" s="875"/>
      <c r="H561" s="1"/>
    </row>
    <row r="562">
      <c r="D562" s="307"/>
      <c r="G562" s="875"/>
      <c r="H562" s="1"/>
    </row>
    <row r="563">
      <c r="D563" s="307"/>
      <c r="G563" s="875"/>
      <c r="H563" s="1"/>
    </row>
    <row r="564">
      <c r="D564" s="307"/>
      <c r="G564" s="875"/>
      <c r="H564" s="1"/>
    </row>
    <row r="565">
      <c r="D565" s="307"/>
      <c r="G565" s="875"/>
      <c r="H565" s="1"/>
    </row>
    <row r="566">
      <c r="D566" s="307"/>
      <c r="G566" s="875"/>
      <c r="H566" s="1"/>
    </row>
    <row r="567">
      <c r="D567" s="307"/>
      <c r="G567" s="875"/>
      <c r="H567" s="1"/>
    </row>
    <row r="568">
      <c r="D568" s="307"/>
      <c r="G568" s="875"/>
      <c r="H568" s="1"/>
    </row>
    <row r="569">
      <c r="D569" s="307"/>
      <c r="G569" s="875"/>
      <c r="H569" s="1"/>
    </row>
    <row r="570">
      <c r="D570" s="307"/>
      <c r="G570" s="875"/>
      <c r="H570" s="1"/>
    </row>
    <row r="571">
      <c r="D571" s="307"/>
      <c r="G571" s="875"/>
      <c r="H571" s="1"/>
    </row>
    <row r="572">
      <c r="D572" s="307"/>
      <c r="G572" s="875"/>
      <c r="H572" s="1"/>
    </row>
    <row r="573">
      <c r="D573" s="307"/>
      <c r="G573" s="875"/>
      <c r="H573" s="1"/>
    </row>
    <row r="574">
      <c r="D574" s="307"/>
      <c r="G574" s="875"/>
      <c r="H574" s="1"/>
    </row>
    <row r="575">
      <c r="D575" s="307"/>
      <c r="G575" s="875"/>
      <c r="H575" s="1"/>
    </row>
    <row r="576">
      <c r="D576" s="307"/>
      <c r="G576" s="875"/>
      <c r="H576" s="1"/>
    </row>
    <row r="577">
      <c r="D577" s="307"/>
      <c r="G577" s="875"/>
      <c r="H577" s="1"/>
    </row>
    <row r="578">
      <c r="D578" s="307"/>
      <c r="G578" s="875"/>
      <c r="H578" s="1"/>
    </row>
    <row r="579">
      <c r="D579" s="307"/>
      <c r="G579" s="875"/>
      <c r="H579" s="1"/>
    </row>
    <row r="580">
      <c r="D580" s="307"/>
      <c r="G580" s="875"/>
      <c r="H580" s="1"/>
    </row>
    <row r="581">
      <c r="D581" s="307"/>
      <c r="G581" s="875"/>
      <c r="H581" s="1"/>
    </row>
    <row r="582">
      <c r="D582" s="307"/>
      <c r="G582" s="875"/>
      <c r="H582" s="1"/>
    </row>
    <row r="583">
      <c r="D583" s="307"/>
      <c r="G583" s="875"/>
      <c r="H583" s="1"/>
    </row>
    <row r="584">
      <c r="D584" s="307"/>
      <c r="G584" s="875"/>
      <c r="H584" s="1"/>
    </row>
    <row r="585">
      <c r="D585" s="307"/>
      <c r="G585" s="875"/>
      <c r="H585" s="1"/>
    </row>
    <row r="586">
      <c r="D586" s="307"/>
      <c r="G586" s="875"/>
      <c r="H586" s="1"/>
    </row>
    <row r="587">
      <c r="D587" s="307"/>
      <c r="G587" s="875"/>
      <c r="H587" s="1"/>
    </row>
    <row r="588">
      <c r="D588" s="307"/>
      <c r="G588" s="875"/>
      <c r="H588" s="1"/>
    </row>
    <row r="589">
      <c r="D589" s="307"/>
      <c r="G589" s="875"/>
      <c r="H589" s="1"/>
    </row>
    <row r="590">
      <c r="D590" s="307"/>
      <c r="G590" s="875"/>
      <c r="H590" s="1"/>
    </row>
    <row r="591">
      <c r="D591" s="307"/>
      <c r="G591" s="875"/>
      <c r="H591" s="1"/>
    </row>
    <row r="592">
      <c r="D592" s="307"/>
      <c r="G592" s="875"/>
      <c r="H592" s="1"/>
    </row>
    <row r="593">
      <c r="D593" s="307"/>
      <c r="G593" s="875"/>
      <c r="H593" s="1"/>
    </row>
    <row r="594">
      <c r="D594" s="307"/>
      <c r="G594" s="875"/>
      <c r="H594" s="1"/>
    </row>
    <row r="595">
      <c r="D595" s="307"/>
      <c r="G595" s="875"/>
      <c r="H595" s="1"/>
    </row>
    <row r="596">
      <c r="D596" s="307"/>
      <c r="G596" s="875"/>
      <c r="H596" s="1"/>
    </row>
    <row r="597">
      <c r="D597" s="307"/>
      <c r="G597" s="875"/>
      <c r="H597" s="1"/>
    </row>
    <row r="598">
      <c r="D598" s="307"/>
      <c r="G598" s="875"/>
      <c r="H598" s="1"/>
    </row>
    <row r="599">
      <c r="D599" s="307"/>
      <c r="G599" s="875"/>
      <c r="H599" s="1"/>
    </row>
    <row r="600">
      <c r="D600" s="307"/>
      <c r="G600" s="875"/>
      <c r="H600" s="1"/>
    </row>
    <row r="601">
      <c r="D601" s="307"/>
      <c r="G601" s="875"/>
      <c r="H601" s="1"/>
    </row>
    <row r="602">
      <c r="D602" s="307"/>
      <c r="G602" s="875"/>
      <c r="H602" s="1"/>
    </row>
    <row r="603">
      <c r="D603" s="307"/>
      <c r="G603" s="875"/>
      <c r="H603" s="1"/>
    </row>
    <row r="604">
      <c r="D604" s="307"/>
      <c r="G604" s="875"/>
      <c r="H604" s="1"/>
    </row>
    <row r="605">
      <c r="D605" s="307"/>
      <c r="G605" s="875"/>
      <c r="H605" s="1"/>
    </row>
    <row r="606">
      <c r="D606" s="307"/>
      <c r="G606" s="875"/>
      <c r="H606" s="1"/>
    </row>
    <row r="607">
      <c r="D607" s="307"/>
      <c r="G607" s="875"/>
      <c r="H607" s="1"/>
    </row>
    <row r="608">
      <c r="D608" s="307"/>
      <c r="G608" s="875"/>
      <c r="H608" s="1"/>
    </row>
    <row r="609">
      <c r="D609" s="307"/>
      <c r="G609" s="875"/>
      <c r="H609" s="1"/>
    </row>
    <row r="610">
      <c r="D610" s="307"/>
      <c r="G610" s="875"/>
      <c r="H610" s="1"/>
    </row>
    <row r="611">
      <c r="D611" s="307"/>
      <c r="G611" s="875"/>
      <c r="H611" s="1"/>
    </row>
    <row r="612">
      <c r="D612" s="307"/>
      <c r="G612" s="875"/>
      <c r="H612" s="1"/>
    </row>
    <row r="613">
      <c r="D613" s="307"/>
      <c r="G613" s="875"/>
      <c r="H613" s="1"/>
    </row>
    <row r="614">
      <c r="D614" s="307"/>
      <c r="G614" s="875"/>
      <c r="H614" s="1"/>
    </row>
    <row r="615">
      <c r="D615" s="307"/>
      <c r="G615" s="875"/>
      <c r="H615" s="1"/>
    </row>
    <row r="616">
      <c r="D616" s="307"/>
      <c r="G616" s="875"/>
      <c r="H616" s="1"/>
    </row>
    <row r="617">
      <c r="D617" s="307"/>
      <c r="G617" s="875"/>
      <c r="H617" s="1"/>
    </row>
    <row r="618">
      <c r="D618" s="307"/>
      <c r="G618" s="875"/>
      <c r="H618" s="1"/>
    </row>
    <row r="619">
      <c r="D619" s="307"/>
      <c r="G619" s="875"/>
      <c r="H619" s="1"/>
    </row>
    <row r="620">
      <c r="D620" s="307"/>
      <c r="G620" s="875"/>
      <c r="H620" s="1"/>
    </row>
    <row r="621">
      <c r="D621" s="307"/>
      <c r="G621" s="875"/>
      <c r="H621" s="1"/>
    </row>
    <row r="622">
      <c r="D622" s="307"/>
      <c r="G622" s="875"/>
      <c r="H622" s="1"/>
    </row>
    <row r="623">
      <c r="D623" s="307"/>
      <c r="G623" s="875"/>
      <c r="H623" s="1"/>
    </row>
    <row r="624">
      <c r="D624" s="307"/>
      <c r="G624" s="875"/>
      <c r="H624" s="1"/>
    </row>
    <row r="625">
      <c r="D625" s="307"/>
      <c r="G625" s="875"/>
      <c r="H625" s="1"/>
    </row>
    <row r="626">
      <c r="D626" s="307"/>
      <c r="G626" s="875"/>
      <c r="H626" s="1"/>
    </row>
    <row r="627">
      <c r="D627" s="307"/>
      <c r="G627" s="875"/>
      <c r="H627" s="1"/>
    </row>
    <row r="628">
      <c r="D628" s="307"/>
      <c r="G628" s="875"/>
      <c r="H628" s="1"/>
    </row>
    <row r="629">
      <c r="D629" s="307"/>
      <c r="G629" s="875"/>
      <c r="H629" s="1"/>
    </row>
    <row r="630">
      <c r="D630" s="307"/>
      <c r="G630" s="875"/>
      <c r="H630" s="1"/>
    </row>
    <row r="631">
      <c r="D631" s="307"/>
      <c r="G631" s="875"/>
      <c r="H631" s="1"/>
    </row>
    <row r="632">
      <c r="D632" s="307"/>
      <c r="G632" s="875"/>
      <c r="H632" s="1"/>
    </row>
    <row r="633">
      <c r="D633" s="307"/>
      <c r="G633" s="875"/>
      <c r="H633" s="1"/>
    </row>
    <row r="634">
      <c r="D634" s="307"/>
      <c r="G634" s="875"/>
      <c r="H634" s="1"/>
    </row>
    <row r="635">
      <c r="D635" s="307"/>
      <c r="G635" s="875"/>
      <c r="H635" s="1"/>
    </row>
    <row r="636">
      <c r="D636" s="307"/>
      <c r="G636" s="875"/>
      <c r="H636" s="1"/>
    </row>
    <row r="637">
      <c r="D637" s="307"/>
      <c r="G637" s="875"/>
      <c r="H637" s="1"/>
    </row>
    <row r="638">
      <c r="D638" s="307"/>
      <c r="G638" s="875"/>
      <c r="H638" s="1"/>
    </row>
    <row r="639">
      <c r="D639" s="307"/>
      <c r="G639" s="875"/>
      <c r="H639" s="1"/>
    </row>
    <row r="640">
      <c r="D640" s="307"/>
      <c r="G640" s="875"/>
      <c r="H640" s="1"/>
    </row>
    <row r="641">
      <c r="D641" s="307"/>
      <c r="G641" s="875"/>
      <c r="H641" s="1"/>
    </row>
    <row r="642">
      <c r="D642" s="307"/>
      <c r="G642" s="875"/>
      <c r="H642" s="1"/>
    </row>
    <row r="643">
      <c r="D643" s="307"/>
      <c r="G643" s="875"/>
      <c r="H643" s="1"/>
    </row>
    <row r="644">
      <c r="D644" s="307"/>
      <c r="G644" s="875"/>
      <c r="H644" s="1"/>
    </row>
    <row r="645">
      <c r="D645" s="307"/>
      <c r="G645" s="875"/>
      <c r="H645" s="1"/>
    </row>
    <row r="646">
      <c r="D646" s="307"/>
      <c r="G646" s="875"/>
      <c r="H646" s="1"/>
    </row>
    <row r="647">
      <c r="D647" s="307"/>
      <c r="G647" s="875"/>
      <c r="H647" s="1"/>
    </row>
    <row r="648">
      <c r="D648" s="307"/>
      <c r="G648" s="875"/>
      <c r="H648" s="1"/>
    </row>
    <row r="649">
      <c r="D649" s="307"/>
      <c r="G649" s="875"/>
      <c r="H649" s="1"/>
    </row>
    <row r="650">
      <c r="D650" s="307"/>
      <c r="G650" s="875"/>
      <c r="H650" s="1"/>
    </row>
    <row r="651">
      <c r="D651" s="307"/>
      <c r="G651" s="875"/>
      <c r="H651" s="1"/>
    </row>
    <row r="652">
      <c r="D652" s="307"/>
      <c r="G652" s="875"/>
      <c r="H652" s="1"/>
    </row>
    <row r="653">
      <c r="D653" s="307"/>
      <c r="G653" s="875"/>
      <c r="H653" s="1"/>
    </row>
    <row r="654">
      <c r="D654" s="307"/>
      <c r="G654" s="875"/>
      <c r="H654" s="1"/>
    </row>
    <row r="655">
      <c r="D655" s="307"/>
      <c r="G655" s="875"/>
      <c r="H655" s="1"/>
    </row>
    <row r="656">
      <c r="D656" s="307"/>
      <c r="G656" s="875"/>
      <c r="H656" s="1"/>
    </row>
    <row r="657">
      <c r="D657" s="307"/>
      <c r="G657" s="875"/>
      <c r="H657" s="1"/>
    </row>
    <row r="658">
      <c r="D658" s="307"/>
      <c r="G658" s="875"/>
      <c r="H658" s="1"/>
    </row>
    <row r="659">
      <c r="D659" s="307"/>
      <c r="G659" s="875"/>
      <c r="H659" s="1"/>
    </row>
    <row r="660">
      <c r="D660" s="307"/>
      <c r="G660" s="875"/>
      <c r="H660" s="1"/>
    </row>
    <row r="661">
      <c r="D661" s="307"/>
      <c r="G661" s="875"/>
      <c r="H661" s="1"/>
    </row>
    <row r="662">
      <c r="D662" s="307"/>
      <c r="G662" s="875"/>
      <c r="H662" s="1"/>
    </row>
    <row r="663">
      <c r="D663" s="307"/>
      <c r="G663" s="875"/>
      <c r="H663" s="1"/>
    </row>
    <row r="664">
      <c r="D664" s="307"/>
      <c r="G664" s="875"/>
      <c r="H664" s="1"/>
    </row>
    <row r="665">
      <c r="D665" s="307"/>
      <c r="G665" s="875"/>
      <c r="H665" s="1"/>
    </row>
    <row r="666">
      <c r="D666" s="307"/>
      <c r="G666" s="875"/>
      <c r="H666" s="1"/>
    </row>
    <row r="667">
      <c r="D667" s="307"/>
      <c r="G667" s="875"/>
      <c r="H667" s="1"/>
    </row>
    <row r="668">
      <c r="D668" s="307"/>
      <c r="G668" s="875"/>
      <c r="H668" s="1"/>
    </row>
    <row r="669">
      <c r="D669" s="307"/>
      <c r="G669" s="875"/>
      <c r="H669" s="1"/>
    </row>
    <row r="670">
      <c r="D670" s="307"/>
      <c r="G670" s="875"/>
      <c r="H670" s="1"/>
    </row>
    <row r="671">
      <c r="D671" s="307"/>
      <c r="G671" s="875"/>
      <c r="H671" s="1"/>
    </row>
    <row r="672">
      <c r="D672" s="307"/>
      <c r="G672" s="875"/>
      <c r="H672" s="1"/>
    </row>
    <row r="673">
      <c r="D673" s="307"/>
      <c r="G673" s="875"/>
      <c r="H673" s="1"/>
    </row>
    <row r="674">
      <c r="D674" s="307"/>
      <c r="G674" s="875"/>
      <c r="H674" s="1"/>
    </row>
    <row r="675">
      <c r="D675" s="307"/>
      <c r="G675" s="875"/>
      <c r="H675" s="1"/>
    </row>
    <row r="676">
      <c r="D676" s="307"/>
      <c r="G676" s="875"/>
      <c r="H676" s="1"/>
    </row>
    <row r="677">
      <c r="D677" s="307"/>
      <c r="G677" s="875"/>
      <c r="H677" s="1"/>
    </row>
    <row r="678">
      <c r="D678" s="307"/>
      <c r="G678" s="875"/>
      <c r="H678" s="1"/>
    </row>
    <row r="679">
      <c r="D679" s="307"/>
      <c r="G679" s="875"/>
      <c r="H679" s="1"/>
    </row>
    <row r="680">
      <c r="D680" s="307"/>
      <c r="G680" s="875"/>
      <c r="H680" s="1"/>
    </row>
    <row r="681">
      <c r="D681" s="307"/>
      <c r="G681" s="875"/>
      <c r="H681" s="1"/>
    </row>
    <row r="682">
      <c r="D682" s="307"/>
      <c r="G682" s="875"/>
      <c r="H682" s="1"/>
    </row>
    <row r="683">
      <c r="D683" s="307"/>
      <c r="G683" s="875"/>
      <c r="H683" s="1"/>
    </row>
    <row r="684">
      <c r="D684" s="307"/>
      <c r="G684" s="875"/>
      <c r="H684" s="1"/>
    </row>
    <row r="685">
      <c r="D685" s="307"/>
      <c r="G685" s="875"/>
      <c r="H685" s="1"/>
    </row>
    <row r="686">
      <c r="D686" s="307"/>
      <c r="G686" s="875"/>
      <c r="H686" s="1"/>
    </row>
    <row r="687">
      <c r="D687" s="307"/>
      <c r="G687" s="875"/>
      <c r="H687" s="1"/>
    </row>
    <row r="688">
      <c r="D688" s="307"/>
      <c r="G688" s="875"/>
      <c r="H688" s="1"/>
    </row>
    <row r="689">
      <c r="D689" s="307"/>
      <c r="G689" s="875"/>
      <c r="H689" s="1"/>
    </row>
    <row r="690">
      <c r="D690" s="307"/>
      <c r="G690" s="875"/>
      <c r="H690" s="1"/>
    </row>
    <row r="691">
      <c r="D691" s="307"/>
      <c r="G691" s="875"/>
      <c r="H691" s="1"/>
    </row>
    <row r="692">
      <c r="D692" s="307"/>
      <c r="G692" s="875"/>
      <c r="H692" s="1"/>
    </row>
    <row r="693">
      <c r="D693" s="307"/>
      <c r="G693" s="875"/>
      <c r="H693" s="1"/>
    </row>
    <row r="694">
      <c r="D694" s="307"/>
      <c r="G694" s="875"/>
      <c r="H694" s="1"/>
    </row>
    <row r="695">
      <c r="D695" s="307"/>
      <c r="G695" s="875"/>
      <c r="H695" s="1"/>
    </row>
    <row r="696">
      <c r="D696" s="307"/>
      <c r="G696" s="875"/>
      <c r="H696" s="1"/>
    </row>
    <row r="697">
      <c r="D697" s="307"/>
      <c r="G697" s="875"/>
      <c r="H697" s="1"/>
    </row>
    <row r="698">
      <c r="D698" s="307"/>
      <c r="G698" s="875"/>
      <c r="H698" s="1"/>
    </row>
    <row r="699">
      <c r="D699" s="307"/>
      <c r="G699" s="875"/>
      <c r="H699" s="1"/>
    </row>
    <row r="700">
      <c r="D700" s="307"/>
      <c r="G700" s="875"/>
      <c r="H700" s="1"/>
    </row>
    <row r="701">
      <c r="D701" s="307"/>
      <c r="G701" s="875"/>
      <c r="H701" s="1"/>
    </row>
    <row r="702">
      <c r="D702" s="307"/>
      <c r="G702" s="875"/>
      <c r="H702" s="1"/>
    </row>
    <row r="703">
      <c r="D703" s="307"/>
      <c r="G703" s="875"/>
      <c r="H703" s="1"/>
    </row>
    <row r="704">
      <c r="D704" s="307"/>
      <c r="G704" s="875"/>
      <c r="H704" s="1"/>
    </row>
    <row r="705">
      <c r="D705" s="307"/>
      <c r="G705" s="875"/>
      <c r="H705" s="1"/>
    </row>
    <row r="706">
      <c r="D706" s="307"/>
      <c r="G706" s="875"/>
      <c r="H706" s="1"/>
    </row>
    <row r="707">
      <c r="D707" s="307"/>
      <c r="G707" s="875"/>
      <c r="H707" s="1"/>
    </row>
    <row r="708">
      <c r="D708" s="307"/>
      <c r="G708" s="875"/>
      <c r="H708" s="1"/>
    </row>
    <row r="709">
      <c r="D709" s="307"/>
      <c r="G709" s="875"/>
      <c r="H709" s="1"/>
    </row>
    <row r="710">
      <c r="D710" s="307"/>
      <c r="G710" s="875"/>
      <c r="H710" s="1"/>
    </row>
    <row r="711">
      <c r="D711" s="307"/>
      <c r="G711" s="875"/>
      <c r="H711" s="1"/>
    </row>
    <row r="712">
      <c r="D712" s="307"/>
      <c r="G712" s="875"/>
      <c r="H712" s="1"/>
    </row>
    <row r="713">
      <c r="D713" s="307"/>
      <c r="G713" s="875"/>
      <c r="H713" s="1"/>
    </row>
    <row r="714">
      <c r="D714" s="307"/>
      <c r="G714" s="875"/>
      <c r="H714" s="1"/>
    </row>
    <row r="715">
      <c r="D715" s="307"/>
      <c r="G715" s="875"/>
      <c r="H715" s="1"/>
    </row>
    <row r="716">
      <c r="D716" s="307"/>
      <c r="G716" s="875"/>
      <c r="H716" s="1"/>
    </row>
    <row r="717">
      <c r="D717" s="307"/>
      <c r="G717" s="875"/>
      <c r="H717" s="1"/>
    </row>
    <row r="718">
      <c r="D718" s="307"/>
      <c r="G718" s="875"/>
      <c r="H718" s="1"/>
    </row>
    <row r="719">
      <c r="D719" s="307"/>
      <c r="G719" s="875"/>
      <c r="H719" s="1"/>
    </row>
    <row r="720">
      <c r="D720" s="307"/>
      <c r="G720" s="875"/>
      <c r="H720" s="1"/>
    </row>
    <row r="721">
      <c r="D721" s="307"/>
      <c r="G721" s="875"/>
      <c r="H721" s="1"/>
    </row>
    <row r="722">
      <c r="D722" s="307"/>
      <c r="G722" s="875"/>
      <c r="H722" s="1"/>
    </row>
    <row r="723">
      <c r="D723" s="307"/>
      <c r="G723" s="875"/>
      <c r="H723" s="1"/>
    </row>
    <row r="724">
      <c r="D724" s="307"/>
      <c r="G724" s="875"/>
      <c r="H724" s="1"/>
    </row>
    <row r="725">
      <c r="D725" s="307"/>
      <c r="G725" s="875"/>
      <c r="H725" s="1"/>
    </row>
    <row r="726">
      <c r="D726" s="307"/>
      <c r="G726" s="875"/>
      <c r="H726" s="1"/>
    </row>
    <row r="727">
      <c r="D727" s="307"/>
      <c r="G727" s="875"/>
      <c r="H727" s="1"/>
    </row>
    <row r="728">
      <c r="D728" s="307"/>
      <c r="G728" s="875"/>
      <c r="H728" s="1"/>
    </row>
    <row r="729">
      <c r="D729" s="307"/>
      <c r="G729" s="875"/>
      <c r="H729" s="1"/>
    </row>
    <row r="730">
      <c r="D730" s="307"/>
      <c r="G730" s="875"/>
      <c r="H730" s="1"/>
    </row>
    <row r="731">
      <c r="D731" s="307"/>
      <c r="G731" s="875"/>
      <c r="H731" s="1"/>
    </row>
    <row r="732">
      <c r="D732" s="307"/>
      <c r="G732" s="875"/>
      <c r="H732" s="1"/>
    </row>
    <row r="733">
      <c r="D733" s="307"/>
      <c r="G733" s="875"/>
      <c r="H733" s="1"/>
    </row>
    <row r="734">
      <c r="D734" s="307"/>
      <c r="G734" s="875"/>
      <c r="H734" s="1"/>
    </row>
    <row r="735">
      <c r="D735" s="307"/>
      <c r="G735" s="875"/>
      <c r="H735" s="1"/>
    </row>
    <row r="736">
      <c r="D736" s="307"/>
      <c r="G736" s="875"/>
      <c r="H736" s="1"/>
    </row>
    <row r="737">
      <c r="D737" s="307"/>
      <c r="G737" s="875"/>
      <c r="H737" s="1"/>
    </row>
    <row r="738">
      <c r="D738" s="307"/>
      <c r="G738" s="875"/>
      <c r="H738" s="1"/>
    </row>
    <row r="739">
      <c r="D739" s="307"/>
      <c r="G739" s="875"/>
      <c r="H739" s="1"/>
    </row>
    <row r="740">
      <c r="D740" s="307"/>
      <c r="G740" s="875"/>
      <c r="H740" s="1"/>
    </row>
    <row r="741">
      <c r="D741" s="307"/>
      <c r="G741" s="875"/>
      <c r="H741" s="1"/>
    </row>
    <row r="742">
      <c r="D742" s="307"/>
      <c r="G742" s="875"/>
      <c r="H742" s="1"/>
    </row>
    <row r="743">
      <c r="D743" s="307"/>
      <c r="G743" s="875"/>
      <c r="H743" s="1"/>
    </row>
    <row r="744">
      <c r="D744" s="307"/>
      <c r="G744" s="875"/>
      <c r="H744" s="1"/>
    </row>
    <row r="745">
      <c r="D745" s="307"/>
      <c r="G745" s="875"/>
      <c r="H745" s="1"/>
    </row>
    <row r="746">
      <c r="D746" s="307"/>
      <c r="G746" s="875"/>
      <c r="H746" s="1"/>
    </row>
    <row r="747">
      <c r="D747" s="307"/>
      <c r="G747" s="875"/>
      <c r="H747" s="1"/>
    </row>
    <row r="748">
      <c r="D748" s="307"/>
      <c r="G748" s="875"/>
      <c r="H748" s="1"/>
    </row>
    <row r="749">
      <c r="D749" s="307"/>
      <c r="G749" s="875"/>
      <c r="H749" s="1"/>
    </row>
    <row r="750">
      <c r="D750" s="307"/>
      <c r="G750" s="875"/>
      <c r="H750" s="1"/>
    </row>
    <row r="751">
      <c r="D751" s="307"/>
      <c r="G751" s="875"/>
      <c r="H751" s="1"/>
    </row>
    <row r="752">
      <c r="D752" s="307"/>
      <c r="G752" s="875"/>
      <c r="H752" s="1"/>
    </row>
    <row r="753">
      <c r="D753" s="307"/>
      <c r="G753" s="875"/>
      <c r="H753" s="1"/>
    </row>
    <row r="754">
      <c r="D754" s="307"/>
      <c r="G754" s="875"/>
      <c r="H754" s="1"/>
    </row>
    <row r="755">
      <c r="D755" s="307"/>
      <c r="G755" s="875"/>
      <c r="H755" s="1"/>
    </row>
    <row r="756">
      <c r="D756" s="307"/>
      <c r="G756" s="875"/>
      <c r="H756" s="1"/>
    </row>
    <row r="757">
      <c r="D757" s="307"/>
      <c r="G757" s="875"/>
      <c r="H757" s="1"/>
    </row>
    <row r="758">
      <c r="D758" s="307"/>
      <c r="G758" s="875"/>
      <c r="H758" s="1"/>
    </row>
    <row r="759">
      <c r="D759" s="307"/>
      <c r="G759" s="875"/>
      <c r="H759" s="1"/>
    </row>
    <row r="760">
      <c r="D760" s="307"/>
      <c r="G760" s="875"/>
      <c r="H760" s="1"/>
    </row>
    <row r="761">
      <c r="D761" s="307"/>
      <c r="G761" s="875"/>
      <c r="H761" s="1"/>
    </row>
    <row r="762">
      <c r="D762" s="307"/>
      <c r="G762" s="875"/>
      <c r="H762" s="1"/>
    </row>
    <row r="763">
      <c r="D763" s="307"/>
      <c r="G763" s="875"/>
      <c r="H763" s="1"/>
    </row>
    <row r="764">
      <c r="D764" s="307"/>
      <c r="G764" s="875"/>
      <c r="H764" s="1"/>
    </row>
    <row r="765">
      <c r="D765" s="307"/>
      <c r="G765" s="875"/>
      <c r="H765" s="1"/>
    </row>
    <row r="766">
      <c r="D766" s="307"/>
      <c r="G766" s="875"/>
      <c r="H766" s="1"/>
    </row>
    <row r="767">
      <c r="D767" s="307"/>
      <c r="G767" s="875"/>
      <c r="H767" s="1"/>
    </row>
    <row r="768">
      <c r="D768" s="307"/>
      <c r="G768" s="875"/>
      <c r="H768" s="1"/>
    </row>
    <row r="769">
      <c r="D769" s="307"/>
      <c r="G769" s="875"/>
      <c r="H769" s="1"/>
    </row>
    <row r="770">
      <c r="D770" s="307"/>
      <c r="G770" s="875"/>
      <c r="H770" s="1"/>
    </row>
    <row r="771">
      <c r="D771" s="307"/>
      <c r="G771" s="875"/>
      <c r="H771" s="1"/>
    </row>
    <row r="772">
      <c r="D772" s="307"/>
      <c r="G772" s="875"/>
      <c r="H772" s="1"/>
    </row>
    <row r="773">
      <c r="D773" s="307"/>
      <c r="G773" s="875"/>
      <c r="H773" s="1"/>
    </row>
    <row r="774">
      <c r="D774" s="307"/>
      <c r="G774" s="875"/>
      <c r="H774" s="1"/>
    </row>
    <row r="775">
      <c r="D775" s="307"/>
      <c r="G775" s="875"/>
      <c r="H775" s="1"/>
    </row>
    <row r="776">
      <c r="D776" s="307"/>
      <c r="G776" s="875"/>
      <c r="H776" s="1"/>
    </row>
    <row r="777">
      <c r="D777" s="307"/>
      <c r="G777" s="875"/>
      <c r="H777" s="1"/>
    </row>
    <row r="778">
      <c r="D778" s="307"/>
      <c r="G778" s="875"/>
      <c r="H778" s="1"/>
    </row>
    <row r="779">
      <c r="D779" s="307"/>
      <c r="G779" s="875"/>
      <c r="H779" s="1"/>
    </row>
    <row r="780">
      <c r="D780" s="307"/>
      <c r="G780" s="875"/>
      <c r="H780" s="1"/>
    </row>
    <row r="781">
      <c r="D781" s="307"/>
      <c r="G781" s="875"/>
      <c r="H781" s="1"/>
    </row>
    <row r="782">
      <c r="D782" s="307"/>
      <c r="G782" s="875"/>
      <c r="H782" s="1"/>
    </row>
    <row r="783">
      <c r="D783" s="307"/>
      <c r="G783" s="875"/>
      <c r="H783" s="1"/>
    </row>
    <row r="784">
      <c r="D784" s="307"/>
      <c r="G784" s="875"/>
      <c r="H784" s="1"/>
    </row>
    <row r="785">
      <c r="D785" s="307"/>
      <c r="G785" s="875"/>
      <c r="H785" s="1"/>
    </row>
    <row r="786">
      <c r="D786" s="307"/>
      <c r="G786" s="875"/>
      <c r="H786" s="1"/>
    </row>
    <row r="787">
      <c r="D787" s="307"/>
      <c r="G787" s="875"/>
      <c r="H787" s="1"/>
    </row>
    <row r="788">
      <c r="D788" s="307"/>
      <c r="G788" s="875"/>
      <c r="H788" s="1"/>
    </row>
    <row r="789">
      <c r="D789" s="307"/>
      <c r="G789" s="875"/>
      <c r="H789" s="1"/>
    </row>
    <row r="790">
      <c r="D790" s="307"/>
      <c r="G790" s="875"/>
      <c r="H790" s="1"/>
    </row>
    <row r="791">
      <c r="D791" s="307"/>
      <c r="G791" s="875"/>
      <c r="H791" s="1"/>
    </row>
    <row r="792">
      <c r="D792" s="307"/>
      <c r="G792" s="875"/>
      <c r="H792" s="1"/>
    </row>
    <row r="793">
      <c r="D793" s="307"/>
      <c r="G793" s="875"/>
      <c r="H793" s="1"/>
    </row>
    <row r="794">
      <c r="D794" s="307"/>
      <c r="G794" s="875"/>
      <c r="H794" s="1"/>
    </row>
    <row r="795">
      <c r="D795" s="307"/>
      <c r="G795" s="875"/>
      <c r="H795" s="1"/>
    </row>
    <row r="796">
      <c r="D796" s="307"/>
      <c r="G796" s="875"/>
      <c r="H796" s="1"/>
    </row>
    <row r="797">
      <c r="D797" s="307"/>
      <c r="G797" s="875"/>
      <c r="H797" s="1"/>
    </row>
    <row r="798">
      <c r="D798" s="307"/>
      <c r="G798" s="875"/>
      <c r="H798" s="1"/>
    </row>
    <row r="799">
      <c r="D799" s="307"/>
      <c r="G799" s="875"/>
      <c r="H799" s="1"/>
    </row>
    <row r="800">
      <c r="D800" s="307"/>
      <c r="G800" s="875"/>
      <c r="H800" s="1"/>
    </row>
    <row r="801">
      <c r="D801" s="307"/>
      <c r="G801" s="875"/>
      <c r="H801" s="1"/>
    </row>
    <row r="802">
      <c r="D802" s="307"/>
      <c r="G802" s="875"/>
      <c r="H802" s="1"/>
    </row>
    <row r="803">
      <c r="D803" s="307"/>
      <c r="G803" s="875"/>
      <c r="H803" s="1"/>
    </row>
    <row r="804">
      <c r="D804" s="307"/>
      <c r="G804" s="875"/>
      <c r="H804" s="1"/>
    </row>
    <row r="805">
      <c r="D805" s="307"/>
      <c r="G805" s="875"/>
      <c r="H805" s="1"/>
    </row>
    <row r="806">
      <c r="D806" s="307"/>
      <c r="G806" s="875"/>
      <c r="H806" s="1"/>
    </row>
    <row r="807">
      <c r="D807" s="307"/>
      <c r="G807" s="875"/>
      <c r="H807" s="1"/>
    </row>
    <row r="808">
      <c r="D808" s="307"/>
      <c r="G808" s="875"/>
      <c r="H808" s="1"/>
    </row>
    <row r="809">
      <c r="D809" s="307"/>
      <c r="G809" s="875"/>
      <c r="H809" s="1"/>
    </row>
    <row r="810">
      <c r="D810" s="307"/>
      <c r="G810" s="875"/>
      <c r="H810" s="1"/>
    </row>
    <row r="811">
      <c r="D811" s="307"/>
      <c r="G811" s="875"/>
      <c r="H811" s="1"/>
    </row>
    <row r="812">
      <c r="D812" s="307"/>
      <c r="G812" s="875"/>
      <c r="H812" s="1"/>
    </row>
    <row r="813">
      <c r="D813" s="307"/>
      <c r="G813" s="875"/>
      <c r="H813" s="1"/>
    </row>
    <row r="814">
      <c r="D814" s="307"/>
      <c r="G814" s="875"/>
      <c r="H814" s="1"/>
    </row>
    <row r="815">
      <c r="D815" s="307"/>
      <c r="G815" s="875"/>
      <c r="H815" s="1"/>
    </row>
    <row r="816">
      <c r="D816" s="307"/>
      <c r="G816" s="875"/>
      <c r="H816" s="1"/>
    </row>
    <row r="817">
      <c r="D817" s="307"/>
      <c r="G817" s="875"/>
      <c r="H817" s="1"/>
    </row>
    <row r="818">
      <c r="D818" s="307"/>
      <c r="G818" s="875"/>
      <c r="H818" s="1"/>
    </row>
    <row r="819">
      <c r="D819" s="307"/>
      <c r="G819" s="875"/>
      <c r="H819" s="1"/>
    </row>
    <row r="820">
      <c r="D820" s="307"/>
      <c r="G820" s="875"/>
      <c r="H820" s="1"/>
    </row>
    <row r="821">
      <c r="D821" s="307"/>
      <c r="G821" s="875"/>
      <c r="H821" s="1"/>
    </row>
    <row r="822">
      <c r="D822" s="307"/>
      <c r="G822" s="875"/>
      <c r="H822" s="1"/>
    </row>
    <row r="823">
      <c r="D823" s="307"/>
      <c r="G823" s="875"/>
      <c r="H823" s="1"/>
    </row>
    <row r="824">
      <c r="D824" s="307"/>
      <c r="G824" s="875"/>
      <c r="H824" s="1"/>
    </row>
    <row r="825">
      <c r="D825" s="307"/>
      <c r="G825" s="875"/>
      <c r="H825" s="1"/>
    </row>
    <row r="826">
      <c r="D826" s="307"/>
      <c r="G826" s="875"/>
      <c r="H826" s="1"/>
    </row>
    <row r="827">
      <c r="D827" s="307"/>
      <c r="G827" s="875"/>
      <c r="H827" s="1"/>
    </row>
    <row r="828">
      <c r="D828" s="307"/>
      <c r="G828" s="875"/>
      <c r="H828" s="1"/>
    </row>
    <row r="829">
      <c r="D829" s="307"/>
      <c r="G829" s="875"/>
      <c r="H829" s="1"/>
    </row>
    <row r="830">
      <c r="D830" s="307"/>
      <c r="G830" s="875"/>
      <c r="H830" s="1"/>
    </row>
    <row r="831">
      <c r="D831" s="307"/>
      <c r="G831" s="875"/>
      <c r="H831" s="1"/>
    </row>
    <row r="832">
      <c r="D832" s="307"/>
      <c r="G832" s="875"/>
      <c r="H832" s="1"/>
    </row>
    <row r="833">
      <c r="D833" s="307"/>
      <c r="G833" s="875"/>
      <c r="H833" s="1"/>
    </row>
    <row r="834">
      <c r="D834" s="307"/>
      <c r="G834" s="875"/>
      <c r="H834" s="1"/>
    </row>
    <row r="835">
      <c r="D835" s="307"/>
      <c r="G835" s="875"/>
      <c r="H835" s="1"/>
    </row>
    <row r="836">
      <c r="D836" s="307"/>
      <c r="G836" s="875"/>
      <c r="H836" s="1"/>
    </row>
    <row r="837">
      <c r="D837" s="307"/>
      <c r="G837" s="875"/>
      <c r="H837" s="1"/>
    </row>
    <row r="838">
      <c r="D838" s="307"/>
      <c r="G838" s="875"/>
      <c r="H838" s="1"/>
    </row>
    <row r="839">
      <c r="D839" s="307"/>
      <c r="G839" s="875"/>
      <c r="H839" s="1"/>
    </row>
    <row r="840">
      <c r="D840" s="307"/>
      <c r="G840" s="875"/>
      <c r="H840" s="1"/>
    </row>
    <row r="841">
      <c r="D841" s="307"/>
      <c r="G841" s="875"/>
      <c r="H841" s="1"/>
    </row>
    <row r="842">
      <c r="D842" s="307"/>
      <c r="G842" s="875"/>
      <c r="H842" s="1"/>
    </row>
    <row r="843">
      <c r="D843" s="307"/>
      <c r="G843" s="875"/>
      <c r="H843" s="1"/>
    </row>
    <row r="844">
      <c r="D844" s="307"/>
      <c r="G844" s="875"/>
      <c r="H844" s="1"/>
    </row>
    <row r="845">
      <c r="D845" s="307"/>
      <c r="G845" s="875"/>
      <c r="H845" s="1"/>
    </row>
    <row r="846">
      <c r="D846" s="307"/>
      <c r="G846" s="875"/>
      <c r="H846" s="1"/>
    </row>
    <row r="847">
      <c r="D847" s="307"/>
      <c r="G847" s="875"/>
      <c r="H847" s="1"/>
    </row>
    <row r="848">
      <c r="D848" s="307"/>
      <c r="G848" s="875"/>
      <c r="H848" s="1"/>
    </row>
    <row r="849">
      <c r="D849" s="307"/>
      <c r="G849" s="875"/>
      <c r="H849" s="1"/>
    </row>
    <row r="850">
      <c r="D850" s="307"/>
      <c r="G850" s="875"/>
      <c r="H850" s="1"/>
    </row>
    <row r="851">
      <c r="D851" s="307"/>
      <c r="G851" s="875"/>
      <c r="H851" s="1"/>
    </row>
    <row r="852">
      <c r="D852" s="307"/>
      <c r="G852" s="875"/>
      <c r="H852" s="1"/>
    </row>
    <row r="853">
      <c r="D853" s="307"/>
      <c r="G853" s="875"/>
      <c r="H853" s="1"/>
    </row>
    <row r="854">
      <c r="D854" s="307"/>
      <c r="G854" s="875"/>
      <c r="H854" s="1"/>
    </row>
    <row r="855">
      <c r="D855" s="307"/>
      <c r="G855" s="875"/>
      <c r="H855" s="1"/>
    </row>
    <row r="856">
      <c r="D856" s="307"/>
      <c r="G856" s="875"/>
      <c r="H856" s="1"/>
    </row>
    <row r="857">
      <c r="D857" s="307"/>
      <c r="G857" s="875"/>
      <c r="H857" s="1"/>
    </row>
    <row r="858">
      <c r="D858" s="307"/>
      <c r="G858" s="875"/>
      <c r="H858" s="1"/>
    </row>
    <row r="859">
      <c r="D859" s="307"/>
      <c r="G859" s="875"/>
      <c r="H859" s="1"/>
    </row>
    <row r="860">
      <c r="D860" s="307"/>
      <c r="G860" s="875"/>
      <c r="H860" s="1"/>
    </row>
    <row r="861">
      <c r="D861" s="307"/>
      <c r="G861" s="875"/>
      <c r="H861" s="1"/>
    </row>
    <row r="862">
      <c r="D862" s="307"/>
      <c r="G862" s="875"/>
      <c r="H862" s="1"/>
    </row>
    <row r="863">
      <c r="D863" s="307"/>
      <c r="G863" s="875"/>
      <c r="H863" s="1"/>
    </row>
    <row r="864">
      <c r="D864" s="307"/>
      <c r="G864" s="875"/>
      <c r="H864" s="1"/>
    </row>
    <row r="865">
      <c r="D865" s="307"/>
      <c r="G865" s="875"/>
      <c r="H865" s="1"/>
    </row>
    <row r="866">
      <c r="D866" s="307"/>
      <c r="G866" s="875"/>
      <c r="H866" s="1"/>
    </row>
    <row r="867">
      <c r="D867" s="307"/>
      <c r="G867" s="875"/>
      <c r="H867" s="1"/>
    </row>
    <row r="868">
      <c r="D868" s="307"/>
      <c r="G868" s="875"/>
      <c r="H868" s="1"/>
    </row>
    <row r="869">
      <c r="D869" s="307"/>
      <c r="G869" s="875"/>
      <c r="H869" s="1"/>
    </row>
    <row r="870">
      <c r="D870" s="307"/>
      <c r="G870" s="875"/>
      <c r="H870" s="1"/>
    </row>
    <row r="871">
      <c r="D871" s="307"/>
      <c r="G871" s="875"/>
      <c r="H871" s="1"/>
    </row>
    <row r="872">
      <c r="D872" s="307"/>
      <c r="G872" s="875"/>
      <c r="H872" s="1"/>
    </row>
    <row r="873">
      <c r="D873" s="307"/>
      <c r="G873" s="875"/>
      <c r="H873" s="1"/>
    </row>
    <row r="874">
      <c r="D874" s="307"/>
      <c r="G874" s="875"/>
      <c r="H874" s="1"/>
    </row>
    <row r="875">
      <c r="D875" s="307"/>
      <c r="G875" s="875"/>
      <c r="H875" s="1"/>
    </row>
    <row r="876">
      <c r="D876" s="307"/>
      <c r="G876" s="875"/>
      <c r="H876" s="1"/>
    </row>
    <row r="877">
      <c r="D877" s="307"/>
      <c r="G877" s="875"/>
      <c r="H877" s="1"/>
    </row>
    <row r="878">
      <c r="D878" s="307"/>
      <c r="G878" s="875"/>
      <c r="H878" s="1"/>
    </row>
    <row r="879">
      <c r="D879" s="307"/>
      <c r="G879" s="875"/>
      <c r="H879" s="1"/>
    </row>
    <row r="880">
      <c r="D880" s="307"/>
      <c r="G880" s="875"/>
      <c r="H880" s="1"/>
    </row>
    <row r="881">
      <c r="D881" s="307"/>
      <c r="G881" s="875"/>
      <c r="H881" s="1"/>
    </row>
    <row r="882">
      <c r="D882" s="307"/>
      <c r="G882" s="875"/>
      <c r="H882" s="1"/>
    </row>
    <row r="883">
      <c r="D883" s="307"/>
      <c r="G883" s="875"/>
      <c r="H883" s="1"/>
    </row>
    <row r="884">
      <c r="D884" s="307"/>
      <c r="G884" s="875"/>
      <c r="H884" s="1"/>
    </row>
    <row r="885">
      <c r="D885" s="307"/>
      <c r="G885" s="875"/>
      <c r="H885" s="1"/>
    </row>
    <row r="886">
      <c r="D886" s="307"/>
      <c r="G886" s="875"/>
      <c r="H886" s="1"/>
    </row>
    <row r="887">
      <c r="D887" s="307"/>
      <c r="G887" s="875"/>
      <c r="H887" s="1"/>
    </row>
    <row r="888">
      <c r="D888" s="307"/>
      <c r="G888" s="875"/>
      <c r="H888" s="1"/>
    </row>
    <row r="889">
      <c r="D889" s="307"/>
      <c r="G889" s="875"/>
      <c r="H889" s="1"/>
    </row>
    <row r="890">
      <c r="D890" s="307"/>
      <c r="G890" s="875"/>
      <c r="H890" s="1"/>
    </row>
    <row r="891">
      <c r="D891" s="307"/>
      <c r="G891" s="875"/>
      <c r="H891" s="1"/>
    </row>
    <row r="892">
      <c r="D892" s="307"/>
      <c r="G892" s="875"/>
      <c r="H892" s="1"/>
    </row>
    <row r="893">
      <c r="D893" s="307"/>
      <c r="G893" s="875"/>
      <c r="H893" s="1"/>
    </row>
    <row r="894">
      <c r="D894" s="307"/>
      <c r="G894" s="875"/>
      <c r="H894" s="1"/>
    </row>
    <row r="895">
      <c r="D895" s="307"/>
      <c r="G895" s="875"/>
      <c r="H895" s="1"/>
    </row>
    <row r="896">
      <c r="D896" s="307"/>
      <c r="G896" s="875"/>
      <c r="H896" s="1"/>
    </row>
    <row r="897">
      <c r="D897" s="307"/>
      <c r="G897" s="875"/>
      <c r="H897" s="1"/>
    </row>
    <row r="898">
      <c r="D898" s="307"/>
      <c r="G898" s="875"/>
      <c r="H898" s="1"/>
    </row>
    <row r="899">
      <c r="D899" s="307"/>
      <c r="G899" s="875"/>
      <c r="H899" s="1"/>
    </row>
    <row r="900">
      <c r="D900" s="307"/>
      <c r="G900" s="875"/>
      <c r="H900" s="1"/>
    </row>
    <row r="901">
      <c r="D901" s="307"/>
      <c r="G901" s="875"/>
      <c r="H901" s="1"/>
    </row>
    <row r="902">
      <c r="D902" s="307"/>
      <c r="G902" s="875"/>
      <c r="H902" s="1"/>
    </row>
    <row r="903">
      <c r="D903" s="307"/>
      <c r="G903" s="875"/>
      <c r="H903" s="1"/>
    </row>
    <row r="904">
      <c r="D904" s="307"/>
      <c r="G904" s="875"/>
      <c r="H904" s="1"/>
    </row>
    <row r="905">
      <c r="D905" s="307"/>
      <c r="G905" s="875"/>
      <c r="H905" s="1"/>
    </row>
    <row r="906">
      <c r="D906" s="307"/>
      <c r="G906" s="875"/>
      <c r="H906" s="1"/>
    </row>
    <row r="907">
      <c r="D907" s="307"/>
      <c r="G907" s="875"/>
      <c r="H907" s="1"/>
    </row>
    <row r="908">
      <c r="D908" s="307"/>
      <c r="G908" s="875"/>
      <c r="H908" s="1"/>
    </row>
    <row r="909">
      <c r="D909" s="307"/>
      <c r="G909" s="875"/>
      <c r="H909" s="1"/>
    </row>
    <row r="910">
      <c r="D910" s="307"/>
      <c r="G910" s="875"/>
      <c r="H910" s="1"/>
    </row>
    <row r="911">
      <c r="D911" s="307"/>
      <c r="G911" s="875"/>
      <c r="H911" s="1"/>
    </row>
    <row r="912">
      <c r="D912" s="307"/>
      <c r="G912" s="875"/>
      <c r="H912" s="1"/>
    </row>
    <row r="913">
      <c r="D913" s="307"/>
      <c r="G913" s="875"/>
      <c r="H913" s="1"/>
    </row>
    <row r="914">
      <c r="D914" s="307"/>
      <c r="G914" s="875"/>
      <c r="H914" s="1"/>
    </row>
    <row r="915">
      <c r="D915" s="307"/>
      <c r="G915" s="875"/>
      <c r="H915" s="1"/>
    </row>
    <row r="916">
      <c r="D916" s="307"/>
      <c r="G916" s="875"/>
      <c r="H916" s="1"/>
    </row>
    <row r="917">
      <c r="D917" s="307"/>
      <c r="G917" s="875"/>
      <c r="H917" s="1"/>
    </row>
    <row r="918">
      <c r="D918" s="307"/>
      <c r="G918" s="875"/>
      <c r="H918" s="1"/>
    </row>
    <row r="919">
      <c r="D919" s="307"/>
      <c r="G919" s="875"/>
      <c r="H919" s="1"/>
    </row>
    <row r="920">
      <c r="D920" s="307"/>
      <c r="G920" s="875"/>
      <c r="H920" s="1"/>
    </row>
    <row r="921">
      <c r="D921" s="307"/>
      <c r="G921" s="875"/>
      <c r="H921" s="1"/>
    </row>
    <row r="922">
      <c r="D922" s="307"/>
      <c r="G922" s="875"/>
      <c r="H922" s="1"/>
    </row>
    <row r="923">
      <c r="D923" s="307"/>
      <c r="G923" s="875"/>
      <c r="H923" s="1"/>
    </row>
    <row r="924">
      <c r="D924" s="307"/>
      <c r="G924" s="875"/>
      <c r="H924" s="1"/>
    </row>
    <row r="925">
      <c r="D925" s="307"/>
      <c r="G925" s="875"/>
      <c r="H925" s="1"/>
    </row>
    <row r="926">
      <c r="D926" s="307"/>
      <c r="G926" s="875"/>
      <c r="H926" s="1"/>
    </row>
    <row r="927">
      <c r="D927" s="307"/>
      <c r="G927" s="875"/>
      <c r="H927" s="1"/>
    </row>
    <row r="928">
      <c r="D928" s="307"/>
      <c r="G928" s="875"/>
      <c r="H928" s="1"/>
    </row>
    <row r="929">
      <c r="D929" s="307"/>
      <c r="G929" s="875"/>
      <c r="H929" s="1"/>
    </row>
    <row r="930">
      <c r="D930" s="307"/>
      <c r="G930" s="875"/>
      <c r="H930" s="1"/>
    </row>
    <row r="931">
      <c r="D931" s="307"/>
      <c r="G931" s="875"/>
      <c r="H931" s="1"/>
    </row>
    <row r="932">
      <c r="D932" s="307"/>
      <c r="G932" s="875"/>
      <c r="H932" s="1"/>
    </row>
    <row r="933">
      <c r="D933" s="307"/>
      <c r="G933" s="875"/>
      <c r="H933" s="1"/>
    </row>
    <row r="934">
      <c r="D934" s="307"/>
      <c r="G934" s="875"/>
      <c r="H934" s="1"/>
    </row>
    <row r="935">
      <c r="D935" s="307"/>
      <c r="G935" s="875"/>
      <c r="H935" s="1"/>
    </row>
    <row r="936">
      <c r="D936" s="307"/>
      <c r="G936" s="875"/>
      <c r="H936" s="1"/>
    </row>
    <row r="937">
      <c r="D937" s="307"/>
      <c r="G937" s="875"/>
      <c r="H937" s="1"/>
    </row>
    <row r="938">
      <c r="D938" s="307"/>
      <c r="G938" s="875"/>
      <c r="H938" s="1"/>
    </row>
    <row r="939">
      <c r="D939" s="307"/>
      <c r="G939" s="875"/>
      <c r="H939" s="1"/>
    </row>
    <row r="940">
      <c r="D940" s="307"/>
      <c r="G940" s="875"/>
      <c r="H940" s="1"/>
    </row>
    <row r="941">
      <c r="D941" s="307"/>
      <c r="G941" s="875"/>
      <c r="H941" s="1"/>
    </row>
    <row r="942">
      <c r="D942" s="307"/>
      <c r="G942" s="875"/>
      <c r="H942" s="1"/>
    </row>
    <row r="943">
      <c r="D943" s="307"/>
      <c r="G943" s="875"/>
      <c r="H943" s="1"/>
    </row>
    <row r="944">
      <c r="D944" s="307"/>
      <c r="G944" s="875"/>
      <c r="H944" s="1"/>
    </row>
    <row r="945">
      <c r="D945" s="307"/>
      <c r="G945" s="875"/>
      <c r="H945" s="1"/>
    </row>
    <row r="946">
      <c r="D946" s="307"/>
      <c r="G946" s="875"/>
      <c r="H946" s="1"/>
    </row>
    <row r="947">
      <c r="D947" s="307"/>
      <c r="G947" s="875"/>
      <c r="H947" s="1"/>
    </row>
    <row r="948">
      <c r="D948" s="307"/>
      <c r="G948" s="875"/>
      <c r="H948" s="1"/>
    </row>
    <row r="949">
      <c r="D949" s="307"/>
      <c r="G949" s="875"/>
      <c r="H949" s="1"/>
    </row>
    <row r="950">
      <c r="D950" s="307"/>
      <c r="G950" s="875"/>
      <c r="H950" s="1"/>
    </row>
    <row r="951">
      <c r="D951" s="307"/>
      <c r="G951" s="875"/>
      <c r="H951" s="1"/>
    </row>
    <row r="952">
      <c r="D952" s="307"/>
      <c r="G952" s="875"/>
      <c r="H952" s="1"/>
    </row>
    <row r="953">
      <c r="D953" s="307"/>
      <c r="G953" s="875"/>
      <c r="H953" s="1"/>
    </row>
    <row r="954">
      <c r="D954" s="307"/>
      <c r="G954" s="875"/>
      <c r="H954" s="1"/>
    </row>
    <row r="955">
      <c r="D955" s="307"/>
      <c r="G955" s="875"/>
      <c r="H955" s="1"/>
    </row>
    <row r="956">
      <c r="D956" s="307"/>
      <c r="G956" s="875"/>
      <c r="H956" s="1"/>
    </row>
    <row r="957">
      <c r="D957" s="307"/>
      <c r="G957" s="875"/>
      <c r="H957" s="1"/>
    </row>
    <row r="958">
      <c r="D958" s="307"/>
      <c r="G958" s="875"/>
      <c r="H958" s="1"/>
    </row>
    <row r="959">
      <c r="D959" s="307"/>
      <c r="G959" s="875"/>
      <c r="H959" s="1"/>
    </row>
    <row r="960">
      <c r="D960" s="307"/>
      <c r="G960" s="875"/>
      <c r="H960" s="1"/>
    </row>
    <row r="961">
      <c r="D961" s="307"/>
      <c r="G961" s="875"/>
      <c r="H961" s="1"/>
    </row>
    <row r="962">
      <c r="D962" s="307"/>
      <c r="G962" s="875"/>
      <c r="H962" s="1"/>
    </row>
    <row r="963">
      <c r="D963" s="307"/>
      <c r="G963" s="875"/>
      <c r="H963" s="1"/>
    </row>
    <row r="964">
      <c r="D964" s="307"/>
      <c r="G964" s="875"/>
      <c r="H964" s="1"/>
    </row>
    <row r="965">
      <c r="D965" s="307"/>
      <c r="G965" s="875"/>
      <c r="H965" s="1"/>
    </row>
    <row r="966">
      <c r="D966" s="307"/>
      <c r="G966" s="875"/>
      <c r="H966" s="1"/>
    </row>
    <row r="967">
      <c r="D967" s="307"/>
      <c r="G967" s="875"/>
      <c r="H967" s="1"/>
    </row>
    <row r="968">
      <c r="D968" s="307"/>
      <c r="G968" s="875"/>
      <c r="H968" s="1"/>
    </row>
    <row r="969">
      <c r="D969" s="307"/>
      <c r="G969" s="875"/>
      <c r="H969" s="1"/>
    </row>
    <row r="970">
      <c r="D970" s="307"/>
      <c r="G970" s="875"/>
      <c r="H970" s="1"/>
    </row>
    <row r="971">
      <c r="D971" s="307"/>
      <c r="G971" s="875"/>
      <c r="H971" s="1"/>
    </row>
    <row r="972">
      <c r="D972" s="307"/>
      <c r="G972" s="875"/>
      <c r="H972" s="1"/>
    </row>
    <row r="973">
      <c r="D973" s="307"/>
      <c r="G973" s="875"/>
      <c r="H973" s="1"/>
    </row>
    <row r="974">
      <c r="D974" s="307"/>
      <c r="G974" s="875"/>
      <c r="H974" s="1"/>
    </row>
    <row r="975">
      <c r="D975" s="307"/>
      <c r="G975" s="875"/>
      <c r="H975" s="1"/>
    </row>
    <row r="976">
      <c r="D976" s="307"/>
      <c r="G976" s="875"/>
      <c r="H976" s="1"/>
    </row>
    <row r="977">
      <c r="D977" s="307"/>
      <c r="G977" s="875"/>
      <c r="H977" s="1"/>
    </row>
    <row r="978">
      <c r="D978" s="307"/>
      <c r="G978" s="875"/>
      <c r="H978" s="1"/>
    </row>
    <row r="979">
      <c r="D979" s="307"/>
      <c r="G979" s="875"/>
      <c r="H979" s="1"/>
    </row>
    <row r="980">
      <c r="D980" s="307"/>
      <c r="G980" s="875"/>
      <c r="H980" s="1"/>
    </row>
    <row r="981">
      <c r="D981" s="307"/>
      <c r="G981" s="875"/>
      <c r="H981" s="1"/>
    </row>
    <row r="982">
      <c r="D982" s="307"/>
      <c r="G982" s="875"/>
      <c r="H982" s="1"/>
    </row>
    <row r="983">
      <c r="D983" s="307"/>
      <c r="G983" s="875"/>
      <c r="H983" s="1"/>
    </row>
    <row r="984">
      <c r="D984" s="307"/>
      <c r="G984" s="875"/>
      <c r="H984" s="1"/>
    </row>
    <row r="985">
      <c r="D985" s="307"/>
      <c r="G985" s="875"/>
      <c r="H985" s="1"/>
    </row>
    <row r="986">
      <c r="D986" s="307"/>
      <c r="G986" s="875"/>
      <c r="H986" s="1"/>
    </row>
    <row r="987">
      <c r="D987" s="307"/>
      <c r="G987" s="875"/>
      <c r="H987" s="1"/>
    </row>
    <row r="988">
      <c r="D988" s="307"/>
      <c r="G988" s="875"/>
      <c r="H988" s="1"/>
    </row>
    <row r="989">
      <c r="D989" s="307"/>
      <c r="G989" s="875"/>
      <c r="H989" s="1"/>
    </row>
    <row r="990">
      <c r="D990" s="307"/>
      <c r="G990" s="875"/>
      <c r="H990" s="1"/>
    </row>
    <row r="991">
      <c r="D991" s="307"/>
      <c r="G991" s="875"/>
      <c r="H991" s="1"/>
    </row>
  </sheetData>
  <mergeCells count="1">
    <mergeCell ref="A1:D2"/>
  </mergeCells>
  <hyperlinks>
    <hyperlink r:id="rId1" ref="D92"/>
    <hyperlink r:id="rId2" ref="D93"/>
    <hyperlink r:id="rId3" ref="D94"/>
    <hyperlink r:id="rId4" ref="D95"/>
    <hyperlink r:id="rId5" ref="D96"/>
    <hyperlink r:id="rId6" ref="D97"/>
    <hyperlink r:id="rId7" ref="D98"/>
    <hyperlink r:id="rId8" ref="D99"/>
    <hyperlink r:id="rId9" ref="D100"/>
    <hyperlink r:id="rId10" ref="D101"/>
    <hyperlink r:id="rId11" ref="D102"/>
    <hyperlink r:id="rId12" ref="D103"/>
    <hyperlink r:id="rId13" ref="D104"/>
    <hyperlink r:id="rId14" ref="D105"/>
    <hyperlink r:id="rId15" ref="D106"/>
    <hyperlink r:id="rId16" ref="D107"/>
    <hyperlink r:id="rId17" ref="D108"/>
    <hyperlink r:id="rId18" ref="D109"/>
    <hyperlink r:id="rId19" ref="D110"/>
    <hyperlink r:id="rId20" ref="D111"/>
    <hyperlink r:id="rId21" ref="D112"/>
    <hyperlink r:id="rId22" ref="D113"/>
    <hyperlink r:id="rId23" ref="D114"/>
    <hyperlink r:id="rId24" ref="D115"/>
    <hyperlink r:id="rId25" ref="D116"/>
    <hyperlink r:id="rId26" ref="D117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46.0"/>
    <col customWidth="1" min="3" max="4" width="12.29"/>
    <col customWidth="1" min="5" max="5" width="31.29"/>
    <col customWidth="1" min="6" max="7" width="20.43"/>
    <col customWidth="1" min="8" max="8" width="28.57"/>
    <col customWidth="1" min="9" max="9" width="20.43"/>
    <col customWidth="1" min="10" max="10" width="27.43"/>
    <col customWidth="1" hidden="1" min="11" max="11" width="27.43"/>
    <col customWidth="1" hidden="1" min="12" max="12" width="22.57"/>
    <col customWidth="1" min="13" max="21" width="22.57"/>
  </cols>
  <sheetData>
    <row r="1">
      <c r="A1" s="10" t="s">
        <v>1946</v>
      </c>
      <c r="L1" s="20"/>
      <c r="M1" s="20"/>
      <c r="N1" s="20"/>
      <c r="O1" s="20"/>
      <c r="P1" s="20"/>
      <c r="Q1" s="20"/>
      <c r="R1" s="20"/>
      <c r="S1" s="20"/>
      <c r="T1" s="20"/>
      <c r="U1" s="20"/>
    </row>
    <row r="2" ht="32.25" customHeight="1">
      <c r="L2" s="20"/>
      <c r="M2" s="20"/>
      <c r="N2" s="20"/>
      <c r="O2" s="20"/>
      <c r="P2" s="20"/>
      <c r="Q2" s="20"/>
      <c r="R2" s="20"/>
      <c r="S2" s="20"/>
      <c r="T2" s="20"/>
      <c r="U2" s="20"/>
    </row>
    <row r="3">
      <c r="C3" s="1"/>
      <c r="D3" s="1"/>
      <c r="E3" s="31"/>
      <c r="F3" s="32"/>
      <c r="G3" s="912"/>
      <c r="H3" s="1"/>
      <c r="I3" s="482"/>
      <c r="J3" s="1"/>
      <c r="K3" s="913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915" t="s">
        <v>8</v>
      </c>
      <c r="B4" s="915" t="s">
        <v>13</v>
      </c>
      <c r="C4" s="916" t="s">
        <v>5</v>
      </c>
      <c r="D4" s="917" t="s">
        <v>1958</v>
      </c>
      <c r="E4" s="918" t="s">
        <v>471</v>
      </c>
      <c r="F4" s="918" t="s">
        <v>9</v>
      </c>
      <c r="G4" s="918" t="s">
        <v>10</v>
      </c>
      <c r="H4" s="918" t="s">
        <v>1961</v>
      </c>
      <c r="I4" s="920" t="s">
        <v>1062</v>
      </c>
      <c r="J4" s="918" t="s">
        <v>1962</v>
      </c>
      <c r="K4" s="922"/>
    </row>
    <row r="5">
      <c r="A5" s="180"/>
      <c r="B5" s="180"/>
      <c r="C5" s="180"/>
      <c r="D5" s="180"/>
      <c r="E5" s="180"/>
      <c r="F5" s="180"/>
      <c r="G5" s="180"/>
      <c r="H5" s="180"/>
      <c r="I5" s="180"/>
      <c r="J5" s="180"/>
    </row>
    <row r="6">
      <c r="A6" s="923"/>
      <c r="B6" s="925" t="s">
        <v>1965</v>
      </c>
      <c r="C6" s="926"/>
      <c r="D6" s="926"/>
      <c r="E6" s="926"/>
      <c r="F6" s="926"/>
      <c r="G6" s="926"/>
      <c r="H6" s="927"/>
      <c r="I6" s="928"/>
      <c r="J6" s="929"/>
      <c r="K6" s="913"/>
    </row>
    <row r="7">
      <c r="A7" s="930">
        <v>1.0</v>
      </c>
      <c r="B7" s="35" t="s">
        <v>1968</v>
      </c>
      <c r="C7" s="73">
        <v>2019.0</v>
      </c>
      <c r="D7" s="431">
        <v>2022.0</v>
      </c>
      <c r="E7" s="156" t="s">
        <v>1969</v>
      </c>
      <c r="F7" s="125" t="s">
        <v>1975</v>
      </c>
      <c r="G7" s="938" t="s">
        <v>1978</v>
      </c>
      <c r="H7" s="939"/>
      <c r="I7" s="484"/>
      <c r="J7" s="58"/>
      <c r="K7" s="940"/>
      <c r="L7" s="941"/>
      <c r="M7" s="941"/>
      <c r="N7" s="941"/>
      <c r="O7" s="941"/>
      <c r="P7" s="941"/>
      <c r="Q7" s="941"/>
      <c r="R7" s="941"/>
      <c r="S7" s="941"/>
      <c r="T7" s="941"/>
      <c r="U7" s="941"/>
    </row>
    <row r="8">
      <c r="A8" s="923" t="s">
        <v>46</v>
      </c>
      <c r="B8" s="942" t="s">
        <v>220</v>
      </c>
      <c r="C8" s="353"/>
      <c r="D8" s="353"/>
      <c r="E8" s="353"/>
      <c r="F8" s="353"/>
      <c r="G8" s="354"/>
      <c r="H8" s="927"/>
      <c r="I8" s="928"/>
      <c r="J8" s="929"/>
      <c r="K8" s="913"/>
    </row>
    <row r="9">
      <c r="A9" s="70">
        <v>1.0</v>
      </c>
      <c r="B9" s="943" t="s">
        <v>1988</v>
      </c>
      <c r="C9" s="58">
        <v>2006.0</v>
      </c>
      <c r="D9" s="431">
        <v>2021.0</v>
      </c>
      <c r="E9" s="944" t="s">
        <v>1991</v>
      </c>
      <c r="F9" s="258" t="s">
        <v>484</v>
      </c>
      <c r="G9" s="938" t="s">
        <v>1997</v>
      </c>
      <c r="H9" s="48" t="s">
        <v>2003</v>
      </c>
      <c r="I9" s="484">
        <v>3.9E8</v>
      </c>
      <c r="J9" s="58" t="s">
        <v>2005</v>
      </c>
      <c r="K9" s="947"/>
    </row>
    <row r="10" ht="15.75" customHeight="1">
      <c r="A10" s="923" t="s">
        <v>355</v>
      </c>
      <c r="B10" s="948" t="s">
        <v>176</v>
      </c>
      <c r="C10" s="353"/>
      <c r="D10" s="353"/>
      <c r="E10" s="353"/>
      <c r="F10" s="353"/>
      <c r="G10" s="354"/>
      <c r="H10" s="927"/>
      <c r="I10" s="928"/>
      <c r="J10" s="929"/>
      <c r="K10" s="913"/>
    </row>
    <row r="11" ht="15.75" customHeight="1">
      <c r="A11" s="70">
        <v>1.0</v>
      </c>
      <c r="B11" s="35" t="s">
        <v>2010</v>
      </c>
      <c r="C11" s="73">
        <v>2016.0</v>
      </c>
      <c r="D11" s="471">
        <v>2021.0</v>
      </c>
      <c r="E11" s="121" t="s">
        <v>2011</v>
      </c>
      <c r="F11" s="139" t="s">
        <v>2013</v>
      </c>
      <c r="G11" s="949" t="s">
        <v>2014</v>
      </c>
      <c r="H11" s="48"/>
      <c r="I11" s="484"/>
      <c r="J11" s="58"/>
      <c r="K11" s="947"/>
    </row>
    <row r="12" ht="15.75" customHeight="1">
      <c r="A12" s="70">
        <v>2.0</v>
      </c>
      <c r="B12" s="35" t="s">
        <v>2016</v>
      </c>
      <c r="C12" s="58">
        <v>2015.0</v>
      </c>
      <c r="D12" s="431">
        <v>2021.0</v>
      </c>
      <c r="E12" s="257">
        <v>30164.0</v>
      </c>
      <c r="F12" s="258" t="s">
        <v>2019</v>
      </c>
      <c r="G12" s="955" t="s">
        <v>2020</v>
      </c>
      <c r="H12" s="189"/>
      <c r="I12" s="511"/>
      <c r="J12" s="37"/>
    </row>
    <row r="13" ht="15.75" customHeight="1">
      <c r="A13" s="70">
        <v>3.0</v>
      </c>
      <c r="B13" s="35" t="s">
        <v>2021</v>
      </c>
      <c r="C13" s="58">
        <v>2017.0</v>
      </c>
      <c r="D13" s="431">
        <v>2022.0</v>
      </c>
      <c r="E13" s="257" t="s">
        <v>2022</v>
      </c>
      <c r="F13" s="133" t="s">
        <v>2023</v>
      </c>
      <c r="G13" s="955" t="s">
        <v>2024</v>
      </c>
      <c r="H13" s="189"/>
      <c r="I13" s="511"/>
      <c r="J13" s="189"/>
      <c r="K13" s="1"/>
    </row>
    <row r="14" ht="15.75" customHeight="1">
      <c r="A14" s="960">
        <v>4.0</v>
      </c>
      <c r="B14" s="35" t="s">
        <v>117</v>
      </c>
      <c r="C14" s="113" t="s">
        <v>118</v>
      </c>
      <c r="D14" s="113">
        <v>2023.0</v>
      </c>
      <c r="E14" s="382" t="s">
        <v>1427</v>
      </c>
      <c r="F14" s="964"/>
      <c r="G14" s="134"/>
      <c r="H14" s="48" t="s">
        <v>2025</v>
      </c>
      <c r="I14" s="100"/>
      <c r="J14" s="87" t="s">
        <v>2026</v>
      </c>
      <c r="K14" s="87"/>
      <c r="L14" s="259" t="s">
        <v>132</v>
      </c>
      <c r="N14" s="965"/>
      <c r="O14" s="536"/>
      <c r="P14" s="536"/>
      <c r="Q14" s="58">
        <f>IFERROR(IF(D14="","",YEAR(TODAY())-D14),"")</f>
        <v>3</v>
      </c>
      <c r="R14" s="96" t="s">
        <v>176</v>
      </c>
      <c r="S14" s="96"/>
      <c r="T14" s="96"/>
      <c r="U14" s="96"/>
    </row>
    <row r="15" ht="22.5" customHeight="1">
      <c r="A15" s="915" t="s">
        <v>8</v>
      </c>
      <c r="B15" s="915" t="s">
        <v>13</v>
      </c>
      <c r="C15" s="916" t="s">
        <v>5</v>
      </c>
      <c r="D15" s="917" t="s">
        <v>1958</v>
      </c>
      <c r="E15" s="918" t="s">
        <v>471</v>
      </c>
      <c r="F15" s="918" t="s">
        <v>9</v>
      </c>
      <c r="G15" s="918" t="s">
        <v>10</v>
      </c>
      <c r="H15" s="918" t="s">
        <v>1961</v>
      </c>
      <c r="I15" s="920" t="s">
        <v>1062</v>
      </c>
      <c r="J15" s="918" t="s">
        <v>1962</v>
      </c>
      <c r="K15" s="918" t="s">
        <v>991</v>
      </c>
    </row>
    <row r="16" ht="23.2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</row>
    <row r="17" ht="15.75" customHeight="1">
      <c r="A17" s="923" t="s">
        <v>374</v>
      </c>
      <c r="B17" s="971" t="s">
        <v>142</v>
      </c>
      <c r="C17" s="353"/>
      <c r="D17" s="353"/>
      <c r="E17" s="353"/>
      <c r="F17" s="353"/>
      <c r="G17" s="354"/>
      <c r="H17" s="929"/>
      <c r="I17" s="928"/>
      <c r="J17" s="929"/>
      <c r="K17" s="927"/>
    </row>
    <row r="18" ht="15.75" customHeight="1">
      <c r="A18" s="73">
        <v>1.0</v>
      </c>
      <c r="B18" s="35" t="s">
        <v>2027</v>
      </c>
      <c r="C18" s="73">
        <v>2010.0</v>
      </c>
      <c r="D18" s="73">
        <v>2022.0</v>
      </c>
      <c r="E18" s="85" t="s">
        <v>2028</v>
      </c>
      <c r="F18" s="139" t="s">
        <v>235</v>
      </c>
      <c r="G18" s="199" t="s">
        <v>2029</v>
      </c>
      <c r="H18" s="973">
        <v>45413.0</v>
      </c>
      <c r="I18" s="974">
        <v>2.16666667E8</v>
      </c>
      <c r="J18" s="73" t="s">
        <v>2031</v>
      </c>
      <c r="K18" s="467" t="s">
        <v>2032</v>
      </c>
      <c r="L18" s="643"/>
      <c r="M18" s="643"/>
      <c r="N18" s="643"/>
      <c r="O18" s="643"/>
      <c r="P18" s="643"/>
      <c r="Q18" s="643"/>
      <c r="R18" s="643"/>
      <c r="S18" s="643"/>
      <c r="T18" s="643"/>
      <c r="U18" s="643"/>
    </row>
    <row r="19" ht="15.75" customHeight="1">
      <c r="A19" s="73">
        <v>2.0</v>
      </c>
      <c r="B19" s="975" t="s">
        <v>2027</v>
      </c>
      <c r="C19" s="73">
        <v>2011.0</v>
      </c>
      <c r="D19" s="73">
        <v>2022.0</v>
      </c>
      <c r="E19" s="85" t="s">
        <v>2035</v>
      </c>
      <c r="F19" s="139" t="s">
        <v>235</v>
      </c>
      <c r="G19" s="199" t="s">
        <v>2036</v>
      </c>
      <c r="H19" s="973">
        <v>45413.0</v>
      </c>
      <c r="I19" s="974">
        <v>2.16666667E8</v>
      </c>
      <c r="J19" s="73" t="s">
        <v>2031</v>
      </c>
      <c r="K19" s="467" t="s">
        <v>2038</v>
      </c>
      <c r="L19" s="643"/>
      <c r="M19" s="643"/>
      <c r="N19" s="643"/>
      <c r="O19" s="643"/>
      <c r="P19" s="643"/>
      <c r="Q19" s="643"/>
      <c r="R19" s="643"/>
      <c r="S19" s="643"/>
      <c r="T19" s="643"/>
      <c r="U19" s="643"/>
    </row>
    <row r="20" ht="15.75" customHeight="1">
      <c r="A20" s="73">
        <v>3.0</v>
      </c>
      <c r="B20" s="975" t="s">
        <v>2027</v>
      </c>
      <c r="C20" s="98">
        <v>2010.0</v>
      </c>
      <c r="D20" s="73">
        <v>2022.0</v>
      </c>
      <c r="E20" s="85" t="s">
        <v>2039</v>
      </c>
      <c r="F20" s="139" t="s">
        <v>235</v>
      </c>
      <c r="G20" s="199" t="s">
        <v>2040</v>
      </c>
      <c r="H20" s="973">
        <v>45413.0</v>
      </c>
      <c r="I20" s="974">
        <v>2.16666667E8</v>
      </c>
      <c r="J20" s="73" t="s">
        <v>2031</v>
      </c>
      <c r="K20" s="467" t="s">
        <v>2044</v>
      </c>
      <c r="L20" s="643"/>
      <c r="M20" s="643"/>
      <c r="N20" s="643"/>
      <c r="O20" s="643"/>
      <c r="P20" s="643"/>
      <c r="Q20" s="643"/>
      <c r="R20" s="643"/>
      <c r="S20" s="643"/>
      <c r="T20" s="643"/>
      <c r="U20" s="643"/>
    </row>
    <row r="21">
      <c r="A21" s="73">
        <v>4.0</v>
      </c>
      <c r="B21" s="35" t="s">
        <v>2045</v>
      </c>
      <c r="C21" s="73">
        <v>2012.0</v>
      </c>
      <c r="D21" s="73">
        <v>2022.0</v>
      </c>
      <c r="E21" s="85" t="s">
        <v>2047</v>
      </c>
      <c r="F21" s="139" t="s">
        <v>235</v>
      </c>
      <c r="G21" s="199" t="s">
        <v>2049</v>
      </c>
      <c r="H21" s="973">
        <v>45413.0</v>
      </c>
      <c r="I21" s="974">
        <v>2.16666667E8</v>
      </c>
      <c r="J21" s="73" t="s">
        <v>2031</v>
      </c>
      <c r="K21" s="467" t="s">
        <v>2053</v>
      </c>
      <c r="L21" s="643"/>
      <c r="M21" s="643"/>
      <c r="N21" s="643"/>
      <c r="O21" s="643"/>
      <c r="P21" s="643"/>
      <c r="Q21" s="643"/>
      <c r="R21" s="643"/>
      <c r="S21" s="643"/>
      <c r="T21" s="643"/>
      <c r="U21" s="643"/>
    </row>
    <row r="22">
      <c r="A22" s="73">
        <v>5.0</v>
      </c>
      <c r="B22" s="35" t="s">
        <v>2045</v>
      </c>
      <c r="C22" s="73">
        <v>2010.0</v>
      </c>
      <c r="D22" s="73">
        <v>2022.0</v>
      </c>
      <c r="E22" s="85" t="s">
        <v>2055</v>
      </c>
      <c r="F22" s="139" t="s">
        <v>235</v>
      </c>
      <c r="G22" s="199" t="s">
        <v>2056</v>
      </c>
      <c r="H22" s="973">
        <v>45413.0</v>
      </c>
      <c r="I22" s="974">
        <v>2.16666667E8</v>
      </c>
      <c r="J22" s="73" t="s">
        <v>2031</v>
      </c>
      <c r="K22" s="985"/>
      <c r="L22" s="643"/>
      <c r="M22" s="643"/>
      <c r="N22" s="643"/>
      <c r="O22" s="643"/>
      <c r="P22" s="643"/>
      <c r="Q22" s="643"/>
      <c r="R22" s="643"/>
      <c r="S22" s="643"/>
      <c r="T22" s="643"/>
      <c r="U22" s="643"/>
    </row>
    <row r="23" ht="16.5" customHeight="1">
      <c r="A23" s="73">
        <v>6.0</v>
      </c>
      <c r="B23" s="35" t="s">
        <v>2060</v>
      </c>
      <c r="C23" s="167">
        <v>2013.0</v>
      </c>
      <c r="D23" s="73">
        <v>2022.0</v>
      </c>
      <c r="E23" s="986" t="s">
        <v>2061</v>
      </c>
      <c r="F23" s="139" t="s">
        <v>235</v>
      </c>
      <c r="G23" s="219" t="s">
        <v>2062</v>
      </c>
      <c r="H23" s="973">
        <v>45413.0</v>
      </c>
      <c r="I23" s="974">
        <v>2.16666667E8</v>
      </c>
      <c r="J23" s="73" t="s">
        <v>2031</v>
      </c>
      <c r="K23" s="467" t="s">
        <v>2065</v>
      </c>
      <c r="L23" s="643"/>
      <c r="M23" s="643"/>
      <c r="N23" s="643"/>
      <c r="O23" s="643"/>
      <c r="P23" s="643"/>
      <c r="Q23" s="643"/>
      <c r="R23" s="643"/>
      <c r="S23" s="643"/>
      <c r="T23" s="643"/>
      <c r="U23" s="643"/>
    </row>
    <row r="24" ht="15.0" customHeight="1">
      <c r="A24" s="73">
        <v>7.0</v>
      </c>
      <c r="B24" s="70" t="s">
        <v>2067</v>
      </c>
      <c r="C24" s="90">
        <v>2013.0</v>
      </c>
      <c r="D24" s="73">
        <v>2022.0</v>
      </c>
      <c r="E24" s="44" t="s">
        <v>2068</v>
      </c>
      <c r="F24" s="139" t="s">
        <v>235</v>
      </c>
      <c r="G24" s="43"/>
      <c r="H24" s="88"/>
      <c r="I24" s="989"/>
      <c r="J24" s="90"/>
      <c r="K24" s="475"/>
    </row>
    <row r="25" ht="15.75" customHeight="1">
      <c r="A25" s="73">
        <v>8.0</v>
      </c>
      <c r="B25" s="35" t="s">
        <v>2060</v>
      </c>
      <c r="C25" s="90">
        <v>2012.0</v>
      </c>
      <c r="D25" s="73">
        <v>2022.0</v>
      </c>
      <c r="E25" s="44" t="s">
        <v>2071</v>
      </c>
      <c r="F25" s="139" t="s">
        <v>235</v>
      </c>
      <c r="G25" s="990"/>
      <c r="H25" s="991"/>
      <c r="I25" s="993"/>
      <c r="J25" s="90"/>
      <c r="K25" s="241"/>
    </row>
    <row r="26" ht="15.75" customHeight="1">
      <c r="A26" s="73">
        <v>9.0</v>
      </c>
      <c r="B26" s="70" t="s">
        <v>2060</v>
      </c>
      <c r="C26" s="90">
        <v>2013.0</v>
      </c>
      <c r="D26" s="73">
        <v>2022.0</v>
      </c>
      <c r="E26" s="44" t="s">
        <v>2078</v>
      </c>
      <c r="F26" s="139" t="s">
        <v>235</v>
      </c>
      <c r="G26" s="995"/>
      <c r="H26" s="769"/>
      <c r="I26" s="484"/>
      <c r="J26" s="90"/>
      <c r="K26" s="48"/>
    </row>
    <row r="27" ht="15.75" customHeight="1">
      <c r="A27" s="73">
        <v>10.0</v>
      </c>
      <c r="B27" s="70" t="s">
        <v>2060</v>
      </c>
      <c r="C27" s="43">
        <v>2013.0</v>
      </c>
      <c r="D27" s="73">
        <v>2022.0</v>
      </c>
      <c r="E27" s="775" t="s">
        <v>2068</v>
      </c>
      <c r="F27" s="139" t="s">
        <v>235</v>
      </c>
      <c r="G27" s="996"/>
      <c r="H27" s="90"/>
      <c r="I27" s="997"/>
      <c r="J27" s="90"/>
      <c r="K27" s="235"/>
    </row>
    <row r="28">
      <c r="A28" s="73">
        <v>11.0</v>
      </c>
      <c r="B28" s="70" t="s">
        <v>2079</v>
      </c>
      <c r="C28" s="33">
        <v>2010.0</v>
      </c>
      <c r="D28" s="58">
        <v>2022.0</v>
      </c>
      <c r="E28" s="44" t="s">
        <v>2080</v>
      </c>
      <c r="F28" s="139" t="s">
        <v>235</v>
      </c>
      <c r="G28" s="998"/>
      <c r="H28" s="91"/>
      <c r="I28" s="999"/>
      <c r="J28" s="91"/>
      <c r="K28" s="276"/>
      <c r="L28" s="567"/>
      <c r="M28" s="567"/>
      <c r="N28" s="567"/>
      <c r="O28" s="567"/>
      <c r="P28" s="567"/>
      <c r="Q28" s="567"/>
      <c r="R28" s="567"/>
      <c r="S28" s="567"/>
      <c r="T28" s="567"/>
      <c r="U28" s="567"/>
    </row>
    <row r="29">
      <c r="A29" s="73">
        <v>12.0</v>
      </c>
      <c r="B29" s="70" t="s">
        <v>237</v>
      </c>
      <c r="C29" s="90">
        <v>2012.0</v>
      </c>
      <c r="D29" s="58">
        <v>2022.0</v>
      </c>
      <c r="E29" s="1004" t="s">
        <v>2083</v>
      </c>
      <c r="F29" s="139" t="s">
        <v>235</v>
      </c>
      <c r="G29" s="1008" t="s">
        <v>2085</v>
      </c>
      <c r="H29" s="90" t="s">
        <v>2089</v>
      </c>
      <c r="I29" s="997">
        <v>2.5E8</v>
      </c>
      <c r="J29" s="90" t="s">
        <v>2090</v>
      </c>
      <c r="K29" s="276"/>
      <c r="L29" s="567"/>
      <c r="M29" s="567"/>
      <c r="N29" s="567"/>
      <c r="O29" s="567"/>
      <c r="P29" s="567"/>
      <c r="Q29" s="567"/>
      <c r="R29" s="567"/>
      <c r="S29" s="567"/>
      <c r="T29" s="567"/>
      <c r="U29" s="567"/>
    </row>
    <row r="30" ht="15.75" customHeight="1">
      <c r="A30" s="73">
        <v>13.0</v>
      </c>
      <c r="B30" s="339" t="s">
        <v>237</v>
      </c>
      <c r="C30" s="371">
        <v>2010.0</v>
      </c>
      <c r="D30" s="325">
        <v>2021.0</v>
      </c>
      <c r="E30" s="44" t="s">
        <v>2092</v>
      </c>
      <c r="F30" s="139" t="s">
        <v>235</v>
      </c>
      <c r="G30" s="1011" t="s">
        <v>2093</v>
      </c>
      <c r="H30" s="90" t="s">
        <v>2089</v>
      </c>
      <c r="I30" s="997">
        <v>2.5E8</v>
      </c>
      <c r="J30" s="90" t="s">
        <v>2090</v>
      </c>
      <c r="K30" s="87"/>
      <c r="L30" s="252"/>
      <c r="M30" s="1012"/>
      <c r="N30" s="1012"/>
      <c r="O30" s="1012"/>
      <c r="P30" s="1012"/>
      <c r="Q30" s="1012"/>
      <c r="R30" s="1012"/>
      <c r="S30" s="1012"/>
      <c r="T30" s="1012"/>
      <c r="U30" s="1012"/>
    </row>
    <row r="31" ht="15.75" customHeight="1">
      <c r="A31" s="73">
        <v>14.0</v>
      </c>
      <c r="B31" s="339" t="s">
        <v>237</v>
      </c>
      <c r="C31" s="371">
        <v>2010.0</v>
      </c>
      <c r="D31" s="325">
        <v>2021.0</v>
      </c>
      <c r="E31" s="44" t="s">
        <v>2096</v>
      </c>
      <c r="F31" s="139" t="s">
        <v>235</v>
      </c>
      <c r="G31" s="1011" t="s">
        <v>2099</v>
      </c>
      <c r="H31" s="90" t="s">
        <v>2089</v>
      </c>
      <c r="I31" s="997">
        <v>2.5E8</v>
      </c>
      <c r="J31" s="90" t="s">
        <v>2090</v>
      </c>
      <c r="K31" s="87"/>
      <c r="L31" s="252"/>
      <c r="M31" s="1012"/>
      <c r="N31" s="1012"/>
      <c r="O31" s="1012"/>
      <c r="P31" s="1012"/>
      <c r="Q31" s="1012"/>
      <c r="R31" s="1012"/>
      <c r="S31" s="1012"/>
      <c r="T31" s="1012"/>
      <c r="U31" s="1012"/>
    </row>
    <row r="32" ht="15.75" customHeight="1">
      <c r="A32" s="73">
        <v>15.0</v>
      </c>
      <c r="B32" s="339" t="s">
        <v>237</v>
      </c>
      <c r="C32" s="213"/>
      <c r="D32" s="167"/>
      <c r="E32" s="213" t="s">
        <v>1334</v>
      </c>
      <c r="F32" s="139" t="s">
        <v>235</v>
      </c>
      <c r="G32" s="170" t="s">
        <v>1333</v>
      </c>
      <c r="H32" s="213"/>
      <c r="I32" s="997">
        <v>2.0E8</v>
      </c>
      <c r="J32" s="90" t="s">
        <v>2090</v>
      </c>
      <c r="K32" s="47" t="s">
        <v>84</v>
      </c>
      <c r="L32" s="47" t="s">
        <v>84</v>
      </c>
      <c r="M32" s="259" t="s">
        <v>85</v>
      </c>
      <c r="N32" s="475"/>
      <c r="O32" s="463"/>
      <c r="P32" s="467"/>
      <c r="Q32" s="463"/>
      <c r="R32" s="882"/>
      <c r="S32" s="613"/>
      <c r="T32" s="58" t="str">
        <f>IFERROR(IF(E32="","",YEAR(TODAY())-E32),"")</f>
        <v/>
      </c>
      <c r="U32" s="96" t="s">
        <v>142</v>
      </c>
    </row>
    <row r="33" ht="15.75" customHeight="1">
      <c r="A33" s="73">
        <v>16.0</v>
      </c>
      <c r="B33" s="339" t="s">
        <v>237</v>
      </c>
      <c r="C33" s="213">
        <v>2017.0</v>
      </c>
      <c r="D33" s="167"/>
      <c r="E33" s="213" t="s">
        <v>478</v>
      </c>
      <c r="F33" s="139" t="s">
        <v>235</v>
      </c>
      <c r="G33" s="170" t="s">
        <v>1326</v>
      </c>
      <c r="H33" s="1017">
        <v>46290.0</v>
      </c>
      <c r="I33" s="997">
        <v>4.5E8</v>
      </c>
      <c r="J33" s="252" t="s">
        <v>2107</v>
      </c>
      <c r="K33" s="47"/>
      <c r="L33" s="1018"/>
      <c r="M33" s="1019"/>
      <c r="N33" s="965"/>
      <c r="O33" s="1012"/>
      <c r="P33" s="1020"/>
      <c r="Q33" s="1012"/>
      <c r="R33" s="1021"/>
      <c r="S33" s="536"/>
      <c r="T33" s="941"/>
      <c r="U33" s="96"/>
    </row>
    <row r="34" ht="15.75" customHeight="1">
      <c r="A34" s="73">
        <v>17.0</v>
      </c>
      <c r="B34" s="339" t="s">
        <v>237</v>
      </c>
      <c r="C34" s="213">
        <v>2017.0</v>
      </c>
      <c r="D34" s="167"/>
      <c r="E34" s="213" t="s">
        <v>2110</v>
      </c>
      <c r="F34" s="139" t="s">
        <v>235</v>
      </c>
      <c r="G34" s="170" t="s">
        <v>1329</v>
      </c>
      <c r="H34" s="1017">
        <v>46290.0</v>
      </c>
      <c r="I34" s="997">
        <v>4.5E8</v>
      </c>
      <c r="J34" s="252" t="s">
        <v>2107</v>
      </c>
      <c r="K34" s="47"/>
      <c r="L34" s="1018"/>
      <c r="M34" s="1019"/>
      <c r="N34" s="965"/>
      <c r="O34" s="1012"/>
      <c r="P34" s="1020"/>
      <c r="Q34" s="1012"/>
      <c r="R34" s="1021"/>
      <c r="S34" s="536"/>
      <c r="T34" s="941"/>
      <c r="U34" s="96"/>
    </row>
    <row r="35" ht="15.75" customHeight="1">
      <c r="A35" s="73">
        <v>18.0</v>
      </c>
      <c r="B35" s="339" t="s">
        <v>237</v>
      </c>
      <c r="C35" s="213">
        <v>2018.0</v>
      </c>
      <c r="D35" s="167"/>
      <c r="E35" s="213" t="s">
        <v>2112</v>
      </c>
      <c r="F35" s="139" t="s">
        <v>235</v>
      </c>
      <c r="G35" s="170" t="s">
        <v>1335</v>
      </c>
      <c r="H35" s="1017">
        <v>46290.0</v>
      </c>
      <c r="I35" s="997">
        <v>4.5E8</v>
      </c>
      <c r="J35" s="252" t="s">
        <v>2107</v>
      </c>
      <c r="K35" s="47"/>
      <c r="L35" s="1018"/>
      <c r="M35" s="1019"/>
      <c r="N35" s="965"/>
      <c r="O35" s="1012"/>
      <c r="P35" s="1020"/>
      <c r="Q35" s="1012"/>
      <c r="R35" s="1021"/>
      <c r="S35" s="536"/>
      <c r="T35" s="941"/>
      <c r="U35" s="96"/>
    </row>
    <row r="36" ht="15.75" customHeight="1">
      <c r="A36" s="73">
        <v>19.0</v>
      </c>
      <c r="B36" s="339" t="s">
        <v>237</v>
      </c>
      <c r="C36" s="213">
        <v>2019.0</v>
      </c>
      <c r="D36" s="167"/>
      <c r="E36" s="213" t="s">
        <v>2113</v>
      </c>
      <c r="F36" s="139" t="s">
        <v>235</v>
      </c>
      <c r="G36" s="170" t="s">
        <v>1339</v>
      </c>
      <c r="H36" s="1017">
        <v>46290.0</v>
      </c>
      <c r="I36" s="997">
        <v>4.5E8</v>
      </c>
      <c r="J36" s="252" t="s">
        <v>2107</v>
      </c>
      <c r="K36" s="47"/>
      <c r="L36" s="1018"/>
      <c r="M36" s="1019"/>
      <c r="N36" s="965"/>
      <c r="O36" s="1012"/>
      <c r="P36" s="1020"/>
      <c r="Q36" s="1012"/>
      <c r="R36" s="1021"/>
      <c r="S36" s="536"/>
      <c r="T36" s="941"/>
      <c r="U36" s="96"/>
    </row>
    <row r="37" ht="34.5" customHeight="1">
      <c r="A37" s="1022" t="s">
        <v>8</v>
      </c>
      <c r="B37" s="1022" t="s">
        <v>13</v>
      </c>
      <c r="C37" s="1023" t="s">
        <v>5</v>
      </c>
      <c r="D37" s="917" t="s">
        <v>1958</v>
      </c>
      <c r="E37" s="1022" t="s">
        <v>471</v>
      </c>
      <c r="F37" s="1022" t="s">
        <v>9</v>
      </c>
      <c r="G37" s="1022" t="s">
        <v>10</v>
      </c>
      <c r="H37" s="915" t="s">
        <v>1961</v>
      </c>
      <c r="I37" s="1024" t="s">
        <v>1062</v>
      </c>
      <c r="J37" s="1025" t="s">
        <v>1962</v>
      </c>
      <c r="K37" s="918" t="s">
        <v>18</v>
      </c>
      <c r="L37" s="1026"/>
      <c r="M37" s="1026"/>
      <c r="N37" s="1026"/>
      <c r="O37" s="1026"/>
      <c r="P37" s="1026"/>
      <c r="Q37" s="1026"/>
      <c r="R37" s="1026"/>
      <c r="S37" s="1026"/>
      <c r="T37" s="1026"/>
      <c r="U37" s="1026"/>
    </row>
    <row r="38" ht="34.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026"/>
      <c r="M38" s="1026"/>
      <c r="N38" s="1026"/>
      <c r="O38" s="1026"/>
      <c r="P38" s="1026"/>
      <c r="Q38" s="1026"/>
      <c r="R38" s="1026"/>
      <c r="S38" s="1026"/>
      <c r="T38" s="1026"/>
      <c r="U38" s="1026"/>
    </row>
    <row r="39" ht="15.75" customHeight="1">
      <c r="A39" s="1027" t="s">
        <v>403</v>
      </c>
      <c r="B39" s="1028" t="s">
        <v>2120</v>
      </c>
      <c r="C39" s="353"/>
      <c r="D39" s="353"/>
      <c r="E39" s="353"/>
      <c r="F39" s="353"/>
      <c r="G39" s="354"/>
      <c r="H39" s="929"/>
      <c r="I39" s="928"/>
      <c r="J39" s="929"/>
      <c r="K39" s="48"/>
    </row>
    <row r="40" ht="15.75" customHeight="1">
      <c r="A40" s="58">
        <v>1.0</v>
      </c>
      <c r="B40" s="1029" t="s">
        <v>2121</v>
      </c>
      <c r="C40" s="460">
        <v>2018.0</v>
      </c>
      <c r="D40" s="460">
        <v>2022.0</v>
      </c>
      <c r="E40" s="460" t="s">
        <v>2122</v>
      </c>
      <c r="F40" s="325"/>
      <c r="G40" s="998"/>
      <c r="H40" s="58" t="s">
        <v>2124</v>
      </c>
      <c r="I40" s="484"/>
      <c r="J40" s="48" t="s">
        <v>2125</v>
      </c>
      <c r="K40" s="48"/>
    </row>
    <row r="41" ht="15.75" customHeight="1">
      <c r="A41" s="58">
        <v>2.0</v>
      </c>
      <c r="B41" s="53" t="s">
        <v>2121</v>
      </c>
      <c r="C41" s="48">
        <v>2022.0</v>
      </c>
      <c r="D41" s="48">
        <v>2022.0</v>
      </c>
      <c r="E41" s="48" t="s">
        <v>2126</v>
      </c>
      <c r="F41" s="58"/>
      <c r="G41" s="37"/>
      <c r="H41" s="48" t="s">
        <v>2127</v>
      </c>
      <c r="I41" s="1030">
        <v>3.3E8</v>
      </c>
      <c r="J41" s="48" t="s">
        <v>2128</v>
      </c>
      <c r="K41" s="48" t="s">
        <v>2129</v>
      </c>
    </row>
    <row r="42" ht="15.75" customHeight="1">
      <c r="A42" s="58">
        <v>3.0</v>
      </c>
      <c r="B42" s="53" t="s">
        <v>2121</v>
      </c>
      <c r="C42" s="48">
        <v>2022.0</v>
      </c>
      <c r="D42" s="48">
        <v>2022.0</v>
      </c>
      <c r="E42" s="48" t="s">
        <v>2130</v>
      </c>
      <c r="F42" s="37"/>
      <c r="G42" s="37"/>
      <c r="H42" s="825">
        <v>45727.0</v>
      </c>
      <c r="I42" s="1030">
        <v>3.28E8</v>
      </c>
      <c r="J42" s="48" t="s">
        <v>2132</v>
      </c>
      <c r="K42" s="48" t="s">
        <v>2129</v>
      </c>
    </row>
    <row r="43" ht="15.75" customHeight="1">
      <c r="A43" s="58">
        <v>4.0</v>
      </c>
      <c r="B43" s="53" t="s">
        <v>2121</v>
      </c>
      <c r="C43" s="48">
        <v>2022.0</v>
      </c>
      <c r="D43" s="48">
        <v>2022.0</v>
      </c>
      <c r="E43" s="1031" t="s">
        <v>2133</v>
      </c>
      <c r="F43" s="37"/>
      <c r="G43" s="37"/>
      <c r="H43" s="48" t="s">
        <v>2134</v>
      </c>
      <c r="I43" s="1030">
        <v>3.25E8</v>
      </c>
      <c r="J43" s="48" t="s">
        <v>2135</v>
      </c>
      <c r="K43" s="48" t="s">
        <v>2129</v>
      </c>
    </row>
    <row r="44" ht="15.75" customHeight="1">
      <c r="A44" s="58">
        <v>5.0</v>
      </c>
      <c r="B44" s="420" t="s">
        <v>2136</v>
      </c>
      <c r="C44" s="471">
        <v>2015.0</v>
      </c>
      <c r="D44" s="48">
        <v>2022.0</v>
      </c>
      <c r="E44" s="252" t="s">
        <v>2137</v>
      </c>
      <c r="F44" s="37"/>
      <c r="G44" s="37"/>
      <c r="H44" s="48"/>
      <c r="I44" s="1030"/>
      <c r="J44" s="48"/>
      <c r="K44" s="48"/>
    </row>
    <row r="45" ht="15.75" customHeight="1">
      <c r="A45" s="58">
        <v>6.0</v>
      </c>
      <c r="B45" s="53" t="s">
        <v>2121</v>
      </c>
      <c r="C45" s="48">
        <v>2022.0</v>
      </c>
      <c r="D45" s="48">
        <v>2022.0</v>
      </c>
      <c r="E45" s="252" t="s">
        <v>2138</v>
      </c>
      <c r="F45" s="37"/>
      <c r="G45" s="37"/>
      <c r="H45" s="1032">
        <v>45700.0</v>
      </c>
      <c r="I45" s="1030">
        <v>3.25E8</v>
      </c>
      <c r="J45" s="48" t="s">
        <v>2139</v>
      </c>
      <c r="K45" s="48" t="s">
        <v>2129</v>
      </c>
    </row>
    <row r="46" ht="15.75" customHeight="1">
      <c r="A46" s="58">
        <v>7.0</v>
      </c>
      <c r="B46" s="457" t="s">
        <v>2140</v>
      </c>
      <c r="C46" s="460">
        <v>2015.0</v>
      </c>
      <c r="D46" s="48">
        <v>2022.0</v>
      </c>
      <c r="E46" s="460" t="s">
        <v>2141</v>
      </c>
      <c r="F46" s="37"/>
      <c r="G46" s="37"/>
      <c r="H46" s="48"/>
      <c r="I46" s="1030">
        <v>1.3E8</v>
      </c>
      <c r="J46" s="48" t="s">
        <v>2142</v>
      </c>
      <c r="K46" s="48" t="s">
        <v>2129</v>
      </c>
    </row>
    <row r="47" ht="15.75" customHeight="1">
      <c r="A47" s="58">
        <v>8.0</v>
      </c>
      <c r="B47" s="53" t="s">
        <v>2121</v>
      </c>
      <c r="C47" s="48">
        <v>2022.0</v>
      </c>
      <c r="D47" s="48">
        <v>2022.0</v>
      </c>
      <c r="E47" s="48" t="s">
        <v>2143</v>
      </c>
      <c r="F47" s="37"/>
      <c r="G47" s="37"/>
      <c r="H47" s="48" t="s">
        <v>2144</v>
      </c>
      <c r="I47" s="1030">
        <v>3.25E8</v>
      </c>
      <c r="J47" s="48" t="s">
        <v>2145</v>
      </c>
      <c r="K47" s="48" t="s">
        <v>2129</v>
      </c>
    </row>
    <row r="48" ht="15.75" customHeight="1">
      <c r="A48" s="58">
        <v>9.0</v>
      </c>
      <c r="B48" s="53" t="s">
        <v>2121</v>
      </c>
      <c r="C48" s="48">
        <v>2022.0</v>
      </c>
      <c r="D48" s="48">
        <v>2022.0</v>
      </c>
      <c r="E48" s="460" t="s">
        <v>2146</v>
      </c>
      <c r="F48" s="37"/>
      <c r="G48" s="37"/>
      <c r="H48" s="48" t="s">
        <v>2144</v>
      </c>
      <c r="I48" s="1030">
        <v>3.25E8</v>
      </c>
      <c r="J48" s="48" t="s">
        <v>2147</v>
      </c>
      <c r="K48" s="48" t="s">
        <v>2129</v>
      </c>
    </row>
    <row r="49" ht="15.75" customHeight="1">
      <c r="A49" s="58">
        <v>10.0</v>
      </c>
      <c r="B49" s="53" t="s">
        <v>2121</v>
      </c>
      <c r="C49" s="48">
        <v>2022.0</v>
      </c>
      <c r="D49" s="48">
        <v>2022.0</v>
      </c>
      <c r="E49" s="460" t="s">
        <v>2148</v>
      </c>
      <c r="F49" s="37"/>
      <c r="G49" s="37"/>
      <c r="H49" s="48" t="s">
        <v>2144</v>
      </c>
      <c r="I49" s="1030">
        <v>3.25E8</v>
      </c>
      <c r="J49" s="48" t="s">
        <v>2149</v>
      </c>
      <c r="K49" s="48" t="s">
        <v>2129</v>
      </c>
    </row>
    <row r="50" ht="15.75" customHeight="1">
      <c r="A50" s="58">
        <v>11.0</v>
      </c>
      <c r="B50" s="53" t="s">
        <v>2121</v>
      </c>
      <c r="C50" s="48">
        <v>2022.0</v>
      </c>
      <c r="D50" s="48">
        <v>2022.0</v>
      </c>
      <c r="E50" s="460" t="s">
        <v>2150</v>
      </c>
      <c r="F50" s="37"/>
      <c r="G50" s="37"/>
      <c r="H50" s="1032">
        <v>46235.0</v>
      </c>
      <c r="I50" s="1030">
        <v>3.25E8</v>
      </c>
      <c r="J50" s="48" t="s">
        <v>2151</v>
      </c>
      <c r="K50" s="48" t="s">
        <v>2152</v>
      </c>
    </row>
    <row r="51" ht="15.75" customHeight="1">
      <c r="A51" s="58">
        <v>12.0</v>
      </c>
      <c r="B51" s="53" t="s">
        <v>2121</v>
      </c>
      <c r="C51" s="48">
        <v>2022.0</v>
      </c>
      <c r="D51" s="48">
        <v>2022.0</v>
      </c>
      <c r="E51" s="460" t="s">
        <v>1590</v>
      </c>
      <c r="F51" s="37"/>
      <c r="G51" s="37"/>
      <c r="H51" s="48" t="s">
        <v>2153</v>
      </c>
      <c r="I51" s="1030"/>
      <c r="J51" s="48" t="s">
        <v>2154</v>
      </c>
      <c r="K51" s="48"/>
    </row>
    <row r="52" ht="15.75" customHeight="1">
      <c r="A52" s="58">
        <v>13.0</v>
      </c>
      <c r="B52" s="53" t="s">
        <v>2121</v>
      </c>
      <c r="C52" s="48">
        <v>2022.0</v>
      </c>
      <c r="D52" s="48">
        <v>2022.0</v>
      </c>
      <c r="E52" s="460"/>
      <c r="F52" s="37"/>
      <c r="G52" s="37"/>
      <c r="H52" s="1032"/>
      <c r="I52" s="1030"/>
      <c r="J52" s="48" t="s">
        <v>2155</v>
      </c>
      <c r="K52" s="48" t="s">
        <v>2156</v>
      </c>
    </row>
    <row r="53" ht="15.75" customHeight="1">
      <c r="A53" s="58">
        <v>14.0</v>
      </c>
      <c r="B53" s="428" t="s">
        <v>1814</v>
      </c>
      <c r="C53" s="48">
        <v>2022.0</v>
      </c>
      <c r="D53" s="48"/>
      <c r="E53" s="460" t="s">
        <v>2157</v>
      </c>
      <c r="F53" s="37"/>
      <c r="G53" s="37"/>
      <c r="H53" s="1033">
        <v>46286.0</v>
      </c>
      <c r="I53" s="1030"/>
      <c r="J53" s="48" t="s">
        <v>2158</v>
      </c>
      <c r="K53" s="48"/>
    </row>
    <row r="54" ht="29.25" customHeight="1">
      <c r="A54" s="1034" t="s">
        <v>441</v>
      </c>
      <c r="B54" s="525" t="s">
        <v>236</v>
      </c>
      <c r="C54" s="353"/>
      <c r="D54" s="353"/>
      <c r="E54" s="353"/>
      <c r="F54" s="353"/>
      <c r="G54" s="353"/>
      <c r="H54" s="353"/>
      <c r="I54" s="353"/>
      <c r="J54" s="353"/>
      <c r="K54" s="354"/>
    </row>
    <row r="55" ht="15.75" customHeight="1">
      <c r="A55" s="53">
        <v>1.0</v>
      </c>
      <c r="B55" s="53" t="s">
        <v>2159</v>
      </c>
      <c r="C55" s="48">
        <v>2009.0</v>
      </c>
      <c r="D55" s="48"/>
      <c r="E55" s="58" t="s">
        <v>2160</v>
      </c>
      <c r="F55" s="58"/>
      <c r="G55" s="1035"/>
      <c r="H55" s="48" t="s">
        <v>2046</v>
      </c>
      <c r="I55" s="496">
        <v>5000000.0</v>
      </c>
      <c r="J55" s="48" t="s">
        <v>2161</v>
      </c>
      <c r="K55" s="48"/>
    </row>
    <row r="56" ht="15.75" customHeight="1">
      <c r="B56" s="166" t="s">
        <v>2162</v>
      </c>
      <c r="C56" s="129">
        <f>COUNTA(H2:H106)</f>
        <v>30</v>
      </c>
      <c r="E56" s="1"/>
      <c r="H56" s="1031"/>
      <c r="I56" s="1036">
        <f>SUM(I7:I55)</f>
        <v>7183000002</v>
      </c>
      <c r="J56" s="1031"/>
      <c r="K56" s="1031"/>
    </row>
    <row r="57" ht="15.75" customHeight="1">
      <c r="C57" s="1"/>
      <c r="D57" s="1"/>
      <c r="E57" s="1037"/>
      <c r="F57" s="1038"/>
      <c r="G57" s="912"/>
      <c r="H57" s="1"/>
      <c r="I57" s="48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C58" s="1"/>
      <c r="D58" s="1"/>
      <c r="E58" s="1037"/>
      <c r="F58" s="1038"/>
      <c r="G58" s="912"/>
      <c r="H58" s="1"/>
      <c r="I58" s="48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C59" s="1"/>
      <c r="D59" s="1"/>
      <c r="E59" s="1037"/>
      <c r="F59" s="1038"/>
      <c r="G59" s="912"/>
      <c r="H59" s="1"/>
      <c r="I59" s="48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C60" s="1"/>
      <c r="D60" s="1"/>
      <c r="E60" s="1037"/>
      <c r="F60" s="1038"/>
      <c r="G60" s="912"/>
      <c r="H60" s="1"/>
      <c r="I60" s="48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C61" s="1"/>
      <c r="D61" s="1"/>
      <c r="E61" s="1037"/>
      <c r="F61" s="1038"/>
      <c r="G61" s="912"/>
      <c r="H61" s="1"/>
      <c r="I61" s="48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C62" s="1"/>
      <c r="D62" s="1"/>
      <c r="E62" s="1037"/>
      <c r="F62" s="1038"/>
      <c r="G62" s="912"/>
      <c r="H62" s="1"/>
      <c r="I62" s="48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C63" s="1"/>
      <c r="D63" s="1"/>
      <c r="E63" s="1037"/>
      <c r="F63" s="1038"/>
      <c r="G63" s="912"/>
      <c r="H63" s="1"/>
      <c r="I63" s="48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C64" s="1"/>
      <c r="D64" s="1"/>
      <c r="E64" s="1037"/>
      <c r="F64" s="1038"/>
      <c r="G64" s="912"/>
      <c r="H64" s="1"/>
      <c r="I64" s="48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62.25" customHeight="1">
      <c r="C65" s="1"/>
      <c r="D65" s="1"/>
      <c r="E65" s="1037"/>
      <c r="F65" s="1038"/>
      <c r="G65" s="912"/>
      <c r="H65" s="1"/>
      <c r="I65" s="48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hidden="1" customHeight="1">
      <c r="B66" s="1039" t="s">
        <v>1205</v>
      </c>
      <c r="C66" s="1"/>
      <c r="D66" s="1"/>
      <c r="E66" s="1037"/>
      <c r="F66" s="1038"/>
      <c r="G66" s="912"/>
      <c r="H66" s="1"/>
      <c r="I66" s="48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hidden="1" customHeight="1">
      <c r="B67" s="1040" t="s">
        <v>1207</v>
      </c>
      <c r="C67" s="183" t="s">
        <v>1213</v>
      </c>
      <c r="D67" s="183"/>
      <c r="E67" s="1041" t="s">
        <v>2097</v>
      </c>
      <c r="F67" s="1042" t="s">
        <v>2098</v>
      </c>
      <c r="G67" s="547" t="s">
        <v>18</v>
      </c>
      <c r="H67" s="1"/>
      <c r="I67" s="48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hidden="1" customHeight="1">
      <c r="B68" s="53" t="s">
        <v>1223</v>
      </c>
      <c r="C68" s="48" t="s">
        <v>445</v>
      </c>
      <c r="D68" s="48"/>
      <c r="E68" s="555" t="s">
        <v>2100</v>
      </c>
      <c r="F68" s="70" t="s">
        <v>294</v>
      </c>
      <c r="G68" s="1035" t="s">
        <v>2101</v>
      </c>
      <c r="H68" s="1"/>
      <c r="I68" s="48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hidden="1" customHeight="1">
      <c r="B69" s="53" t="s">
        <v>1225</v>
      </c>
      <c r="C69" s="48" t="s">
        <v>1226</v>
      </c>
      <c r="D69" s="48"/>
      <c r="E69" s="555" t="s">
        <v>2102</v>
      </c>
      <c r="F69" s="70" t="s">
        <v>294</v>
      </c>
      <c r="G69" s="1035" t="s">
        <v>2101</v>
      </c>
      <c r="H69" s="1"/>
      <c r="I69" s="4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hidden="1" customHeight="1">
      <c r="B70" s="53" t="s">
        <v>1227</v>
      </c>
      <c r="C70" s="48" t="s">
        <v>1228</v>
      </c>
      <c r="D70" s="48"/>
      <c r="E70" s="555" t="s">
        <v>2103</v>
      </c>
      <c r="F70" s="70" t="s">
        <v>294</v>
      </c>
      <c r="G70" s="1035" t="s">
        <v>2101</v>
      </c>
      <c r="H70" s="1"/>
      <c r="I70" s="48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hidden="1" customHeight="1">
      <c r="B71" s="53" t="s">
        <v>1229</v>
      </c>
      <c r="C71" s="189"/>
      <c r="D71" s="189"/>
      <c r="E71" s="555"/>
      <c r="F71" s="1043" t="s">
        <v>2105</v>
      </c>
      <c r="G71" s="547" t="s">
        <v>2106</v>
      </c>
      <c r="H71" s="1"/>
      <c r="I71" s="48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hidden="1" customHeight="1">
      <c r="B72" s="53" t="s">
        <v>1233</v>
      </c>
      <c r="C72" s="48" t="s">
        <v>1235</v>
      </c>
      <c r="D72" s="48"/>
      <c r="E72" s="555" t="s">
        <v>2108</v>
      </c>
      <c r="F72" s="70" t="s">
        <v>2109</v>
      </c>
      <c r="G72" s="1044"/>
      <c r="H72" s="1"/>
      <c r="I72" s="48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hidden="1" customHeight="1">
      <c r="B73" s="53" t="s">
        <v>1236</v>
      </c>
      <c r="C73" s="48" t="s">
        <v>1237</v>
      </c>
      <c r="D73" s="48"/>
      <c r="E73" s="555" t="s">
        <v>2108</v>
      </c>
      <c r="F73" s="70" t="s">
        <v>2111</v>
      </c>
      <c r="G73" s="1044"/>
      <c r="H73" s="1"/>
      <c r="I73" s="4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hidden="1" customHeight="1">
      <c r="B74" s="53" t="s">
        <v>1238</v>
      </c>
      <c r="C74" s="48" t="s">
        <v>441</v>
      </c>
      <c r="D74" s="48"/>
      <c r="E74" s="58" t="s">
        <v>2108</v>
      </c>
      <c r="F74" s="70" t="s">
        <v>2111</v>
      </c>
      <c r="G74" s="1044"/>
      <c r="H74" s="1"/>
      <c r="I74" s="48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hidden="1" customHeight="1">
      <c r="B75" s="53" t="s">
        <v>1240</v>
      </c>
      <c r="C75" s="48"/>
      <c r="D75" s="48"/>
      <c r="E75" s="58" t="s">
        <v>2114</v>
      </c>
      <c r="F75" s="70"/>
      <c r="G75" s="1044" t="s">
        <v>2115</v>
      </c>
      <c r="H75" s="1"/>
      <c r="I75" s="48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hidden="1" customHeight="1">
      <c r="B76" s="53" t="s">
        <v>1241</v>
      </c>
      <c r="C76" s="48"/>
      <c r="D76" s="48"/>
      <c r="E76" s="58"/>
      <c r="F76" s="70"/>
      <c r="G76" s="1045" t="s">
        <v>2116</v>
      </c>
      <c r="H76" s="1"/>
      <c r="I76" s="4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hidden="1" customHeight="1">
      <c r="B77" s="53" t="s">
        <v>1242</v>
      </c>
      <c r="C77" s="48" t="s">
        <v>1243</v>
      </c>
      <c r="D77" s="48"/>
      <c r="E77" s="58" t="s">
        <v>2117</v>
      </c>
      <c r="F77" s="70"/>
      <c r="G77" s="1044"/>
      <c r="H77" s="1"/>
      <c r="I77" s="4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hidden="1" customHeight="1">
      <c r="C78" s="1"/>
      <c r="D78" s="1"/>
      <c r="E78" s="1037"/>
      <c r="F78" s="1038"/>
      <c r="G78" s="912"/>
      <c r="H78" s="1"/>
      <c r="I78" s="48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hidden="1" customHeight="1">
      <c r="C79" s="1"/>
      <c r="D79" s="1"/>
      <c r="E79" s="1037"/>
      <c r="F79" s="1038"/>
      <c r="G79" s="912"/>
      <c r="H79" s="1"/>
      <c r="I79" s="48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hidden="1" customHeight="1">
      <c r="C80" s="1"/>
      <c r="D80" s="1"/>
      <c r="E80" s="1037"/>
      <c r="F80" s="1038"/>
      <c r="G80" s="912"/>
      <c r="H80" s="1"/>
      <c r="I80" s="48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C81" s="1"/>
      <c r="D81" s="1"/>
      <c r="E81" s="1037"/>
      <c r="F81" s="1038"/>
      <c r="G81" s="912"/>
      <c r="H81" s="1"/>
      <c r="I81" s="48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C82" s="1"/>
      <c r="D82" s="1"/>
      <c r="E82" s="1037"/>
      <c r="F82" s="1038"/>
      <c r="G82" s="912"/>
      <c r="H82" s="1"/>
      <c r="I82" s="48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C83" s="1"/>
      <c r="D83" s="1"/>
      <c r="E83" s="1037"/>
      <c r="F83" s="1038"/>
      <c r="G83" s="912"/>
      <c r="H83" s="1"/>
      <c r="I83" s="48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C84" s="1"/>
      <c r="D84" s="1"/>
      <c r="E84" s="1037"/>
      <c r="F84" s="1038"/>
      <c r="G84" s="912"/>
      <c r="H84" s="1"/>
      <c r="I84" s="48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C85" s="1"/>
      <c r="D85" s="1"/>
      <c r="E85" s="1037"/>
      <c r="F85" s="1038"/>
      <c r="G85" s="912"/>
      <c r="H85" s="1"/>
      <c r="I85" s="48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C86" s="1"/>
      <c r="D86" s="1"/>
      <c r="E86" s="1037"/>
      <c r="F86" s="1038"/>
      <c r="G86" s="912"/>
      <c r="H86" s="1"/>
      <c r="I86" s="48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C87" s="1"/>
      <c r="D87" s="1"/>
      <c r="E87" s="1037"/>
      <c r="F87" s="1038"/>
      <c r="G87" s="912"/>
      <c r="H87" s="1"/>
      <c r="I87" s="48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C88" s="1"/>
      <c r="D88" s="1"/>
      <c r="E88" s="1037"/>
      <c r="F88" s="1038"/>
      <c r="G88" s="912"/>
      <c r="H88" s="1"/>
      <c r="I88" s="48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C89" s="1"/>
      <c r="D89" s="1"/>
      <c r="E89" s="1037"/>
      <c r="F89" s="1038"/>
      <c r="G89" s="912"/>
      <c r="H89" s="1"/>
      <c r="I89" s="48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C90" s="1"/>
      <c r="D90" s="1"/>
      <c r="E90" s="1037"/>
      <c r="F90" s="1038"/>
      <c r="G90" s="912"/>
      <c r="H90" s="1"/>
      <c r="I90" s="48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C91" s="1"/>
      <c r="D91" s="1"/>
      <c r="E91" s="1037"/>
      <c r="F91" s="1038"/>
      <c r="G91" s="912"/>
      <c r="H91" s="1"/>
      <c r="I91" s="48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C92" s="1"/>
      <c r="D92" s="1"/>
      <c r="E92" s="1037"/>
      <c r="F92" s="1038"/>
      <c r="G92" s="912"/>
      <c r="H92" s="1"/>
      <c r="I92" s="48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C93" s="1"/>
      <c r="D93" s="1"/>
      <c r="E93" s="1037"/>
      <c r="F93" s="1038"/>
      <c r="G93" s="912"/>
      <c r="H93" s="1"/>
      <c r="I93" s="48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C94" s="1"/>
      <c r="D94" s="1"/>
      <c r="E94" s="1037"/>
      <c r="F94" s="1038"/>
      <c r="G94" s="912"/>
      <c r="H94" s="1"/>
      <c r="I94" s="48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C95" s="1"/>
      <c r="D95" s="1"/>
      <c r="E95" s="1037"/>
      <c r="F95" s="1038"/>
      <c r="G95" s="912"/>
      <c r="H95" s="1"/>
      <c r="I95" s="48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C96" s="1"/>
      <c r="D96" s="1"/>
      <c r="E96" s="1037"/>
      <c r="F96" s="1038"/>
      <c r="G96" s="912"/>
      <c r="H96" s="1"/>
      <c r="I96" s="48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C97" s="1"/>
      <c r="D97" s="1"/>
      <c r="E97" s="1037"/>
      <c r="F97" s="1038"/>
      <c r="G97" s="912"/>
      <c r="H97" s="1"/>
      <c r="I97" s="48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C98" s="1"/>
      <c r="D98" s="1"/>
      <c r="E98" s="1037"/>
      <c r="F98" s="1038"/>
      <c r="G98" s="912"/>
      <c r="H98" s="1"/>
      <c r="I98" s="48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C99" s="1"/>
      <c r="D99" s="1"/>
      <c r="E99" s="1037"/>
      <c r="F99" s="1038"/>
      <c r="G99" s="912"/>
      <c r="H99" s="1"/>
      <c r="I99" s="48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C100" s="1"/>
      <c r="D100" s="1"/>
      <c r="E100" s="1037"/>
      <c r="F100" s="1038"/>
      <c r="G100" s="912"/>
      <c r="H100" s="1"/>
      <c r="I100" s="48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C101" s="1"/>
      <c r="D101" s="1"/>
      <c r="E101" s="1037"/>
      <c r="F101" s="1038"/>
      <c r="G101" s="912"/>
      <c r="H101" s="1"/>
      <c r="I101" s="48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C102" s="1"/>
      <c r="D102" s="1"/>
      <c r="E102" s="1037"/>
      <c r="F102" s="1038"/>
      <c r="G102" s="912"/>
      <c r="H102" s="1"/>
      <c r="I102" s="4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C103" s="1"/>
      <c r="D103" s="1"/>
      <c r="E103" s="1037"/>
      <c r="F103" s="1038"/>
      <c r="G103" s="912"/>
      <c r="H103" s="1"/>
      <c r="I103" s="4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C104" s="1"/>
      <c r="D104" s="1"/>
      <c r="E104" s="1037"/>
      <c r="F104" s="1038"/>
      <c r="G104" s="912"/>
      <c r="H104" s="1"/>
      <c r="I104" s="4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C105" s="1"/>
      <c r="D105" s="1"/>
      <c r="E105" s="1037"/>
      <c r="F105" s="1038"/>
      <c r="G105" s="912"/>
      <c r="H105" s="1"/>
      <c r="I105" s="48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C106" s="1"/>
      <c r="D106" s="1"/>
      <c r="E106" s="1037"/>
      <c r="F106" s="1038"/>
      <c r="G106" s="912"/>
      <c r="H106" s="1"/>
      <c r="I106" s="48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C107" s="1"/>
      <c r="D107" s="1"/>
      <c r="E107" s="1037"/>
      <c r="F107" s="1038"/>
      <c r="G107" s="912"/>
      <c r="H107" s="1"/>
      <c r="I107" s="48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C108" s="1"/>
      <c r="D108" s="1"/>
      <c r="E108" s="1037"/>
      <c r="F108" s="1038"/>
      <c r="G108" s="912"/>
      <c r="H108" s="1"/>
      <c r="I108" s="48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C109" s="1"/>
      <c r="D109" s="1"/>
      <c r="E109" s="1037"/>
      <c r="F109" s="1038"/>
      <c r="G109" s="912"/>
      <c r="H109" s="1"/>
      <c r="I109" s="48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C110" s="1"/>
      <c r="D110" s="1"/>
      <c r="E110" s="1037"/>
      <c r="F110" s="1038"/>
      <c r="G110" s="912"/>
      <c r="H110" s="1"/>
      <c r="I110" s="48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C111" s="1"/>
      <c r="D111" s="1"/>
      <c r="E111" s="1037"/>
      <c r="F111" s="1038"/>
      <c r="G111" s="912"/>
      <c r="H111" s="1"/>
      <c r="I111" s="48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C112" s="1"/>
      <c r="D112" s="1"/>
      <c r="E112" s="1037"/>
      <c r="F112" s="1038"/>
      <c r="G112" s="912"/>
      <c r="H112" s="1"/>
      <c r="I112" s="48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C113" s="1"/>
      <c r="D113" s="1"/>
      <c r="E113" s="1037"/>
      <c r="F113" s="1038"/>
      <c r="G113" s="912"/>
      <c r="H113" s="1"/>
      <c r="I113" s="48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C114" s="1"/>
      <c r="D114" s="1"/>
      <c r="E114" s="1037"/>
      <c r="F114" s="1038"/>
      <c r="G114" s="912"/>
      <c r="H114" s="1"/>
      <c r="I114" s="48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C115" s="1"/>
      <c r="D115" s="1"/>
      <c r="E115" s="1037"/>
      <c r="F115" s="1038"/>
      <c r="G115" s="912"/>
      <c r="H115" s="1"/>
      <c r="I115" s="48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C116" s="1"/>
      <c r="D116" s="1"/>
      <c r="E116" s="1037"/>
      <c r="F116" s="1038"/>
      <c r="G116" s="912"/>
      <c r="H116" s="1"/>
      <c r="I116" s="48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C117" s="1"/>
      <c r="D117" s="1"/>
      <c r="E117" s="1037"/>
      <c r="F117" s="1038"/>
      <c r="G117" s="912"/>
      <c r="H117" s="1"/>
      <c r="I117" s="48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C118" s="1"/>
      <c r="D118" s="1"/>
      <c r="E118" s="1037"/>
      <c r="F118" s="1038"/>
      <c r="G118" s="912"/>
      <c r="H118" s="1"/>
      <c r="I118" s="48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C119" s="1"/>
      <c r="D119" s="1"/>
      <c r="E119" s="1037"/>
      <c r="F119" s="1038"/>
      <c r="G119" s="912"/>
      <c r="H119" s="1"/>
      <c r="I119" s="48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C120" s="1"/>
      <c r="D120" s="1"/>
      <c r="E120" s="1037"/>
      <c r="F120" s="1038"/>
      <c r="G120" s="912"/>
      <c r="H120" s="1"/>
      <c r="I120" s="48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C121" s="1"/>
      <c r="D121" s="1"/>
      <c r="E121" s="1037"/>
      <c r="F121" s="1038"/>
      <c r="G121" s="912"/>
      <c r="H121" s="1"/>
      <c r="I121" s="48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C122" s="1"/>
      <c r="D122" s="1"/>
      <c r="E122" s="1037"/>
      <c r="F122" s="1038"/>
      <c r="G122" s="912"/>
      <c r="H122" s="1"/>
      <c r="I122" s="48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C123" s="1"/>
      <c r="D123" s="1"/>
      <c r="E123" s="1037"/>
      <c r="F123" s="1038"/>
      <c r="G123" s="912"/>
      <c r="H123" s="1"/>
      <c r="I123" s="48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C124" s="1"/>
      <c r="D124" s="1"/>
      <c r="E124" s="1037"/>
      <c r="F124" s="1038"/>
      <c r="G124" s="912"/>
      <c r="H124" s="1"/>
      <c r="I124" s="48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C125" s="1"/>
      <c r="D125" s="1"/>
      <c r="E125" s="1037"/>
      <c r="F125" s="1038"/>
      <c r="G125" s="912"/>
      <c r="H125" s="1"/>
      <c r="I125" s="48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C126" s="1"/>
      <c r="D126" s="1"/>
      <c r="E126" s="1037"/>
      <c r="F126" s="1038"/>
      <c r="G126" s="912"/>
      <c r="H126" s="1"/>
      <c r="I126" s="48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C127" s="1"/>
      <c r="D127" s="1"/>
      <c r="E127" s="1037"/>
      <c r="F127" s="1038"/>
      <c r="G127" s="912"/>
      <c r="H127" s="1"/>
      <c r="I127" s="48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C128" s="1"/>
      <c r="D128" s="1"/>
      <c r="E128" s="1037"/>
      <c r="F128" s="1038"/>
      <c r="G128" s="912"/>
      <c r="H128" s="1"/>
      <c r="I128" s="48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C129" s="1"/>
      <c r="D129" s="1"/>
      <c r="E129" s="1037"/>
      <c r="F129" s="1038"/>
      <c r="G129" s="912"/>
      <c r="H129" s="1"/>
      <c r="I129" s="48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C130" s="1"/>
      <c r="D130" s="1"/>
      <c r="E130" s="1037"/>
      <c r="F130" s="1038"/>
      <c r="G130" s="912"/>
      <c r="H130" s="1"/>
      <c r="I130" s="48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C131" s="1"/>
      <c r="D131" s="1"/>
      <c r="E131" s="1037"/>
      <c r="F131" s="1038"/>
      <c r="G131" s="912"/>
      <c r="H131" s="1"/>
      <c r="I131" s="48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C132" s="1"/>
      <c r="D132" s="1"/>
      <c r="E132" s="1037"/>
      <c r="F132" s="1038"/>
      <c r="G132" s="912"/>
      <c r="H132" s="1"/>
      <c r="I132" s="48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C133" s="1"/>
      <c r="D133" s="1"/>
      <c r="E133" s="1037"/>
      <c r="F133" s="1038"/>
      <c r="G133" s="912"/>
      <c r="H133" s="1"/>
      <c r="I133" s="48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C134" s="1"/>
      <c r="D134" s="1"/>
      <c r="E134" s="1037"/>
      <c r="F134" s="1038"/>
      <c r="G134" s="912"/>
      <c r="H134" s="1"/>
      <c r="I134" s="48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C135" s="1"/>
      <c r="D135" s="1"/>
      <c r="E135" s="1037"/>
      <c r="F135" s="1038"/>
      <c r="G135" s="912"/>
      <c r="H135" s="1"/>
      <c r="I135" s="48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C136" s="1"/>
      <c r="D136" s="1"/>
      <c r="E136" s="1037"/>
      <c r="F136" s="1038"/>
      <c r="G136" s="912"/>
      <c r="H136" s="1"/>
      <c r="I136" s="48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C137" s="1"/>
      <c r="D137" s="1"/>
      <c r="E137" s="1037"/>
      <c r="F137" s="1038"/>
      <c r="G137" s="912"/>
      <c r="H137" s="1"/>
      <c r="I137" s="48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C138" s="1"/>
      <c r="D138" s="1"/>
      <c r="E138" s="1037"/>
      <c r="F138" s="1038"/>
      <c r="G138" s="912"/>
      <c r="H138" s="1"/>
      <c r="I138" s="48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C139" s="1"/>
      <c r="D139" s="1"/>
      <c r="E139" s="1037"/>
      <c r="F139" s="1038"/>
      <c r="G139" s="912"/>
      <c r="H139" s="1"/>
      <c r="I139" s="48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C140" s="1"/>
      <c r="D140" s="1"/>
      <c r="E140" s="1037"/>
      <c r="F140" s="1038"/>
      <c r="G140" s="912"/>
      <c r="H140" s="1"/>
      <c r="I140" s="48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C141" s="1"/>
      <c r="D141" s="1"/>
      <c r="E141" s="1037"/>
      <c r="F141" s="1038"/>
      <c r="G141" s="912"/>
      <c r="H141" s="1"/>
      <c r="I141" s="48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C142" s="1"/>
      <c r="D142" s="1"/>
      <c r="E142" s="1037"/>
      <c r="F142" s="1038"/>
      <c r="G142" s="912"/>
      <c r="H142" s="1"/>
      <c r="I142" s="48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C143" s="1"/>
      <c r="D143" s="1"/>
      <c r="E143" s="1037"/>
      <c r="F143" s="1038"/>
      <c r="G143" s="912"/>
      <c r="H143" s="1"/>
      <c r="I143" s="48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C144" s="1"/>
      <c r="D144" s="1"/>
      <c r="E144" s="1037"/>
      <c r="F144" s="1038"/>
      <c r="G144" s="912"/>
      <c r="H144" s="1"/>
      <c r="I144" s="48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C145" s="1"/>
      <c r="D145" s="1"/>
      <c r="E145" s="1037"/>
      <c r="F145" s="1038"/>
      <c r="G145" s="912"/>
      <c r="H145" s="1"/>
      <c r="I145" s="48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C146" s="1"/>
      <c r="D146" s="1"/>
      <c r="E146" s="1037"/>
      <c r="F146" s="1038"/>
      <c r="G146" s="912"/>
      <c r="H146" s="1"/>
      <c r="I146" s="48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C147" s="1"/>
      <c r="D147" s="1"/>
      <c r="E147" s="1037"/>
      <c r="F147" s="1038"/>
      <c r="G147" s="912"/>
      <c r="H147" s="1"/>
      <c r="I147" s="48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C148" s="1"/>
      <c r="D148" s="1"/>
      <c r="E148" s="1037"/>
      <c r="F148" s="1038"/>
      <c r="G148" s="912"/>
      <c r="H148" s="1"/>
      <c r="I148" s="48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C149" s="1"/>
      <c r="D149" s="1"/>
      <c r="E149" s="1037"/>
      <c r="F149" s="1038"/>
      <c r="G149" s="912"/>
      <c r="H149" s="1"/>
      <c r="I149" s="48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C150" s="1"/>
      <c r="D150" s="1"/>
      <c r="E150" s="1037"/>
      <c r="F150" s="1038"/>
      <c r="G150" s="912"/>
      <c r="H150" s="1"/>
      <c r="I150" s="48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C151" s="1"/>
      <c r="D151" s="1"/>
      <c r="E151" s="1037"/>
      <c r="F151" s="1038"/>
      <c r="G151" s="912"/>
      <c r="H151" s="1"/>
      <c r="I151" s="48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C152" s="1"/>
      <c r="D152" s="1"/>
      <c r="E152" s="1037"/>
      <c r="F152" s="1038"/>
      <c r="G152" s="912"/>
      <c r="H152" s="1"/>
      <c r="I152" s="48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C153" s="1"/>
      <c r="D153" s="1"/>
      <c r="E153" s="1037"/>
      <c r="F153" s="1038"/>
      <c r="G153" s="912"/>
      <c r="H153" s="1"/>
      <c r="I153" s="48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C154" s="1"/>
      <c r="D154" s="1"/>
      <c r="E154" s="1037"/>
      <c r="F154" s="1038"/>
      <c r="G154" s="912"/>
      <c r="H154" s="1"/>
      <c r="I154" s="48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C155" s="1"/>
      <c r="D155" s="1"/>
      <c r="E155" s="1037"/>
      <c r="F155" s="1038"/>
      <c r="G155" s="912"/>
      <c r="H155" s="1"/>
      <c r="I155" s="48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C156" s="1"/>
      <c r="D156" s="1"/>
      <c r="E156" s="1037"/>
      <c r="F156" s="1038"/>
      <c r="G156" s="912"/>
      <c r="H156" s="1"/>
      <c r="I156" s="48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C157" s="1"/>
      <c r="D157" s="1"/>
      <c r="E157" s="1037"/>
      <c r="F157" s="1038"/>
      <c r="G157" s="912"/>
      <c r="H157" s="1"/>
      <c r="I157" s="48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C158" s="1"/>
      <c r="D158" s="1"/>
      <c r="E158" s="1037"/>
      <c r="F158" s="1038"/>
      <c r="G158" s="912"/>
      <c r="H158" s="1"/>
      <c r="I158" s="48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C159" s="1"/>
      <c r="D159" s="1"/>
      <c r="E159" s="1037"/>
      <c r="F159" s="1038"/>
      <c r="G159" s="912"/>
      <c r="H159" s="1"/>
      <c r="I159" s="48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C160" s="1"/>
      <c r="D160" s="1"/>
      <c r="E160" s="1037"/>
      <c r="F160" s="1038"/>
      <c r="G160" s="912"/>
      <c r="H160" s="1"/>
      <c r="I160" s="48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C161" s="1"/>
      <c r="D161" s="1"/>
      <c r="E161" s="1037"/>
      <c r="F161" s="1038"/>
      <c r="G161" s="912"/>
      <c r="H161" s="1"/>
      <c r="I161" s="48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C162" s="1"/>
      <c r="D162" s="1"/>
      <c r="E162" s="1037"/>
      <c r="F162" s="1038"/>
      <c r="G162" s="912"/>
      <c r="H162" s="1"/>
      <c r="I162" s="48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C163" s="1"/>
      <c r="D163" s="1"/>
      <c r="E163" s="1037"/>
      <c r="F163" s="1038"/>
      <c r="G163" s="912"/>
      <c r="H163" s="1"/>
      <c r="I163" s="48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C164" s="1"/>
      <c r="D164" s="1"/>
      <c r="E164" s="1037"/>
      <c r="F164" s="1038"/>
      <c r="G164" s="912"/>
      <c r="H164" s="1"/>
      <c r="I164" s="48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C165" s="1"/>
      <c r="D165" s="1"/>
      <c r="E165" s="1037"/>
      <c r="F165" s="1038"/>
      <c r="G165" s="912"/>
      <c r="H165" s="1"/>
      <c r="I165" s="48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C166" s="1"/>
      <c r="D166" s="1"/>
      <c r="E166" s="1037"/>
      <c r="F166" s="1038"/>
      <c r="G166" s="912"/>
      <c r="H166" s="1"/>
      <c r="I166" s="48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C167" s="1"/>
      <c r="D167" s="1"/>
      <c r="E167" s="1037"/>
      <c r="F167" s="1038"/>
      <c r="G167" s="912"/>
      <c r="H167" s="1"/>
      <c r="I167" s="48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C168" s="1"/>
      <c r="D168" s="1"/>
      <c r="E168" s="1037"/>
      <c r="F168" s="1038"/>
      <c r="G168" s="912"/>
      <c r="H168" s="1"/>
      <c r="I168" s="48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C169" s="1"/>
      <c r="D169" s="1"/>
      <c r="E169" s="1037"/>
      <c r="F169" s="1038"/>
      <c r="G169" s="912"/>
      <c r="H169" s="1"/>
      <c r="I169" s="48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C170" s="1"/>
      <c r="D170" s="1"/>
      <c r="E170" s="1037"/>
      <c r="F170" s="1038"/>
      <c r="G170" s="912"/>
      <c r="H170" s="1"/>
      <c r="I170" s="48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C171" s="1"/>
      <c r="D171" s="1"/>
      <c r="E171" s="1037"/>
      <c r="F171" s="1038"/>
      <c r="G171" s="912"/>
      <c r="H171" s="1"/>
      <c r="I171" s="48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C172" s="1"/>
      <c r="D172" s="1"/>
      <c r="E172" s="1037"/>
      <c r="F172" s="1038"/>
      <c r="G172" s="912"/>
      <c r="H172" s="1"/>
      <c r="I172" s="48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C173" s="1"/>
      <c r="D173" s="1"/>
      <c r="E173" s="1037"/>
      <c r="F173" s="1038"/>
      <c r="G173" s="912"/>
      <c r="H173" s="1"/>
      <c r="I173" s="48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C174" s="1"/>
      <c r="D174" s="1"/>
      <c r="E174" s="1037"/>
      <c r="F174" s="1038"/>
      <c r="G174" s="912"/>
      <c r="H174" s="1"/>
      <c r="I174" s="48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C175" s="1"/>
      <c r="D175" s="1"/>
      <c r="E175" s="1037"/>
      <c r="F175" s="1038"/>
      <c r="G175" s="912"/>
      <c r="H175" s="1"/>
      <c r="I175" s="48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C176" s="1"/>
      <c r="D176" s="1"/>
      <c r="E176" s="1037"/>
      <c r="F176" s="1038"/>
      <c r="G176" s="912"/>
      <c r="H176" s="1"/>
      <c r="I176" s="48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C177" s="1"/>
      <c r="D177" s="1"/>
      <c r="E177" s="1037"/>
      <c r="F177" s="1038"/>
      <c r="G177" s="912"/>
      <c r="H177" s="1"/>
      <c r="I177" s="48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C178" s="1"/>
      <c r="D178" s="1"/>
      <c r="E178" s="1037"/>
      <c r="F178" s="1038"/>
      <c r="G178" s="912"/>
      <c r="H178" s="1"/>
      <c r="I178" s="48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C179" s="1"/>
      <c r="D179" s="1"/>
      <c r="E179" s="1037"/>
      <c r="F179" s="1038"/>
      <c r="G179" s="912"/>
      <c r="H179" s="1"/>
      <c r="I179" s="48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C180" s="1"/>
      <c r="D180" s="1"/>
      <c r="E180" s="1037"/>
      <c r="F180" s="1038"/>
      <c r="G180" s="912"/>
      <c r="H180" s="1"/>
      <c r="I180" s="48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C181" s="1"/>
      <c r="D181" s="1"/>
      <c r="E181" s="1037"/>
      <c r="F181" s="1038"/>
      <c r="G181" s="912"/>
      <c r="H181" s="1"/>
      <c r="I181" s="48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C182" s="1"/>
      <c r="D182" s="1"/>
      <c r="E182" s="1037"/>
      <c r="F182" s="1038"/>
      <c r="G182" s="912"/>
      <c r="H182" s="1"/>
      <c r="I182" s="48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C183" s="1"/>
      <c r="D183" s="1"/>
      <c r="E183" s="1037"/>
      <c r="F183" s="1038"/>
      <c r="G183" s="912"/>
      <c r="H183" s="1"/>
      <c r="I183" s="48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C184" s="1"/>
      <c r="D184" s="1"/>
      <c r="E184" s="1037"/>
      <c r="F184" s="1038"/>
      <c r="G184" s="912"/>
      <c r="H184" s="1"/>
      <c r="I184" s="48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C185" s="1"/>
      <c r="D185" s="1"/>
      <c r="E185" s="1037"/>
      <c r="F185" s="1038"/>
      <c r="G185" s="912"/>
      <c r="H185" s="1"/>
      <c r="I185" s="48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C186" s="1"/>
      <c r="D186" s="1"/>
      <c r="E186" s="1037"/>
      <c r="F186" s="1038"/>
      <c r="G186" s="912"/>
      <c r="H186" s="1"/>
      <c r="I186" s="48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C187" s="1"/>
      <c r="D187" s="1"/>
      <c r="E187" s="1037"/>
      <c r="F187" s="1038"/>
      <c r="G187" s="912"/>
      <c r="H187" s="1"/>
      <c r="I187" s="48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C188" s="1"/>
      <c r="D188" s="1"/>
      <c r="E188" s="1037"/>
      <c r="F188" s="1038"/>
      <c r="G188" s="912"/>
      <c r="H188" s="1"/>
      <c r="I188" s="48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C189" s="1"/>
      <c r="D189" s="1"/>
      <c r="E189" s="1037"/>
      <c r="F189" s="1038"/>
      <c r="G189" s="912"/>
      <c r="H189" s="1"/>
      <c r="I189" s="48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C190" s="1"/>
      <c r="D190" s="1"/>
      <c r="E190" s="1037"/>
      <c r="F190" s="1038"/>
      <c r="G190" s="912"/>
      <c r="H190" s="1"/>
      <c r="I190" s="48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C191" s="1"/>
      <c r="D191" s="1"/>
      <c r="E191" s="1037"/>
      <c r="F191" s="1038"/>
      <c r="G191" s="912"/>
      <c r="H191" s="1"/>
      <c r="I191" s="48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C192" s="1"/>
      <c r="D192" s="1"/>
      <c r="E192" s="1037"/>
      <c r="F192" s="1038"/>
      <c r="G192" s="912"/>
      <c r="H192" s="1"/>
      <c r="I192" s="48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C193" s="1"/>
      <c r="D193" s="1"/>
      <c r="E193" s="1037"/>
      <c r="F193" s="1038"/>
      <c r="G193" s="912"/>
      <c r="H193" s="1"/>
      <c r="I193" s="48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C194" s="1"/>
      <c r="D194" s="1"/>
      <c r="E194" s="1037"/>
      <c r="F194" s="1038"/>
      <c r="G194" s="912"/>
      <c r="H194" s="1"/>
      <c r="I194" s="48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C195" s="1"/>
      <c r="D195" s="1"/>
      <c r="E195" s="1037"/>
      <c r="F195" s="1038"/>
      <c r="G195" s="912"/>
      <c r="H195" s="1"/>
      <c r="I195" s="48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C196" s="1"/>
      <c r="D196" s="1"/>
      <c r="E196" s="1037"/>
      <c r="F196" s="1038"/>
      <c r="G196" s="912"/>
      <c r="H196" s="1"/>
      <c r="I196" s="48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C197" s="1"/>
      <c r="D197" s="1"/>
      <c r="E197" s="1037"/>
      <c r="F197" s="1038"/>
      <c r="G197" s="912"/>
      <c r="H197" s="1"/>
      <c r="I197" s="48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C198" s="1"/>
      <c r="D198" s="1"/>
      <c r="E198" s="1037"/>
      <c r="F198" s="1038"/>
      <c r="G198" s="912"/>
      <c r="H198" s="1"/>
      <c r="I198" s="48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C199" s="1"/>
      <c r="D199" s="1"/>
      <c r="E199" s="1037"/>
      <c r="F199" s="1038"/>
      <c r="G199" s="912"/>
      <c r="H199" s="1"/>
      <c r="I199" s="48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C200" s="1"/>
      <c r="D200" s="1"/>
      <c r="E200" s="1037"/>
      <c r="F200" s="1038"/>
      <c r="G200" s="912"/>
      <c r="H200" s="1"/>
      <c r="I200" s="48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C201" s="1"/>
      <c r="D201" s="1"/>
      <c r="E201" s="1037"/>
      <c r="F201" s="1038"/>
      <c r="G201" s="912"/>
      <c r="H201" s="1"/>
      <c r="I201" s="48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C202" s="1"/>
      <c r="D202" s="1"/>
      <c r="E202" s="1037"/>
      <c r="F202" s="1038"/>
      <c r="G202" s="912"/>
      <c r="H202" s="1"/>
      <c r="I202" s="48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C203" s="1"/>
      <c r="D203" s="1"/>
      <c r="E203" s="1037"/>
      <c r="F203" s="1038"/>
      <c r="G203" s="912"/>
      <c r="H203" s="1"/>
      <c r="I203" s="48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C204" s="1"/>
      <c r="D204" s="1"/>
      <c r="E204" s="1037"/>
      <c r="F204" s="1038"/>
      <c r="G204" s="912"/>
      <c r="H204" s="1"/>
      <c r="I204" s="48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C205" s="1"/>
      <c r="D205" s="1"/>
      <c r="E205" s="1037"/>
      <c r="F205" s="1038"/>
      <c r="G205" s="912"/>
      <c r="H205" s="1"/>
      <c r="I205" s="48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C206" s="1"/>
      <c r="D206" s="1"/>
      <c r="E206" s="1037"/>
      <c r="F206" s="1038"/>
      <c r="G206" s="912"/>
      <c r="H206" s="1"/>
      <c r="I206" s="48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C207" s="1"/>
      <c r="D207" s="1"/>
      <c r="E207" s="1037"/>
      <c r="F207" s="1038"/>
      <c r="G207" s="912"/>
      <c r="H207" s="1"/>
      <c r="I207" s="48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C208" s="1"/>
      <c r="D208" s="1"/>
      <c r="E208" s="1037"/>
      <c r="F208" s="1038"/>
      <c r="G208" s="912"/>
      <c r="H208" s="1"/>
      <c r="I208" s="48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C209" s="1"/>
      <c r="D209" s="1"/>
      <c r="E209" s="1037"/>
      <c r="F209" s="1038"/>
      <c r="G209" s="912"/>
      <c r="H209" s="1"/>
      <c r="I209" s="48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C210" s="1"/>
      <c r="D210" s="1"/>
      <c r="E210" s="1037"/>
      <c r="F210" s="1038"/>
      <c r="G210" s="912"/>
      <c r="H210" s="1"/>
      <c r="I210" s="48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C211" s="1"/>
      <c r="D211" s="1"/>
      <c r="E211" s="1037"/>
      <c r="F211" s="1038"/>
      <c r="G211" s="912"/>
      <c r="H211" s="1"/>
      <c r="I211" s="48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C212" s="1"/>
      <c r="D212" s="1"/>
      <c r="E212" s="1037"/>
      <c r="F212" s="1038"/>
      <c r="G212" s="912"/>
      <c r="H212" s="1"/>
      <c r="I212" s="48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C213" s="1"/>
      <c r="D213" s="1"/>
      <c r="E213" s="1037"/>
      <c r="F213" s="1038"/>
      <c r="G213" s="912"/>
      <c r="H213" s="1"/>
      <c r="I213" s="48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C214" s="1"/>
      <c r="D214" s="1"/>
      <c r="E214" s="1037"/>
      <c r="F214" s="1038"/>
      <c r="G214" s="912"/>
      <c r="H214" s="1"/>
      <c r="I214" s="48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C215" s="1"/>
      <c r="D215" s="1"/>
      <c r="E215" s="1037"/>
      <c r="F215" s="1038"/>
      <c r="G215" s="912"/>
      <c r="H215" s="1"/>
      <c r="I215" s="48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C216" s="1"/>
      <c r="D216" s="1"/>
      <c r="E216" s="1037"/>
      <c r="F216" s="1038"/>
      <c r="G216" s="912"/>
      <c r="H216" s="1"/>
      <c r="I216" s="48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C217" s="1"/>
      <c r="D217" s="1"/>
      <c r="E217" s="1037"/>
      <c r="F217" s="1038"/>
      <c r="G217" s="912"/>
      <c r="H217" s="1"/>
      <c r="I217" s="48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C218" s="1"/>
      <c r="D218" s="1"/>
      <c r="E218" s="1037"/>
      <c r="F218" s="1038"/>
      <c r="G218" s="912"/>
      <c r="H218" s="1"/>
      <c r="I218" s="48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C219" s="1"/>
      <c r="D219" s="1"/>
      <c r="E219" s="1037"/>
      <c r="F219" s="1038"/>
      <c r="G219" s="912"/>
      <c r="H219" s="1"/>
      <c r="I219" s="48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C220" s="1"/>
      <c r="D220" s="1"/>
      <c r="E220" s="1037"/>
      <c r="F220" s="1038"/>
      <c r="G220" s="912"/>
      <c r="H220" s="1"/>
      <c r="I220" s="48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C221" s="1"/>
      <c r="D221" s="1"/>
      <c r="E221" s="1037"/>
      <c r="F221" s="1038"/>
      <c r="G221" s="912"/>
      <c r="H221" s="1"/>
      <c r="I221" s="48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C222" s="1"/>
      <c r="D222" s="1"/>
      <c r="E222" s="1037"/>
      <c r="F222" s="1038"/>
      <c r="G222" s="912"/>
      <c r="H222" s="1"/>
      <c r="I222" s="48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C223" s="1"/>
      <c r="D223" s="1"/>
      <c r="E223" s="1037"/>
      <c r="F223" s="1038"/>
      <c r="G223" s="912"/>
      <c r="H223" s="1"/>
      <c r="I223" s="48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C224" s="1"/>
      <c r="D224" s="1"/>
      <c r="E224" s="1037"/>
      <c r="F224" s="1038"/>
      <c r="G224" s="912"/>
      <c r="H224" s="1"/>
      <c r="I224" s="48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C225" s="1"/>
      <c r="D225" s="1"/>
      <c r="E225" s="1037"/>
      <c r="F225" s="1038"/>
      <c r="G225" s="912"/>
      <c r="H225" s="1"/>
      <c r="I225" s="48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C226" s="1"/>
      <c r="D226" s="1"/>
      <c r="E226" s="1037"/>
      <c r="F226" s="1038"/>
      <c r="G226" s="912"/>
      <c r="H226" s="1"/>
      <c r="I226" s="48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C227" s="1"/>
      <c r="D227" s="1"/>
      <c r="E227" s="1037"/>
      <c r="F227" s="1038"/>
      <c r="G227" s="912"/>
      <c r="H227" s="1"/>
      <c r="I227" s="48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C228" s="1"/>
      <c r="D228" s="1"/>
      <c r="E228" s="1037"/>
      <c r="F228" s="1038"/>
      <c r="G228" s="912"/>
      <c r="H228" s="1"/>
      <c r="I228" s="48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C229" s="1"/>
      <c r="D229" s="1"/>
      <c r="E229" s="1037"/>
      <c r="F229" s="1038"/>
      <c r="G229" s="912"/>
      <c r="H229" s="1"/>
      <c r="I229" s="48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C230" s="1"/>
      <c r="D230" s="1"/>
      <c r="E230" s="1037"/>
      <c r="F230" s="1038"/>
      <c r="G230" s="912"/>
      <c r="H230" s="1"/>
      <c r="I230" s="48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C231" s="1"/>
      <c r="D231" s="1"/>
      <c r="E231" s="1037"/>
      <c r="F231" s="1038"/>
      <c r="G231" s="912"/>
      <c r="H231" s="1"/>
      <c r="I231" s="48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C232" s="1"/>
      <c r="D232" s="1"/>
      <c r="E232" s="1037"/>
      <c r="F232" s="1038"/>
      <c r="G232" s="912"/>
      <c r="H232" s="1"/>
      <c r="I232" s="48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C233" s="1"/>
      <c r="D233" s="1"/>
      <c r="E233" s="1037"/>
      <c r="F233" s="1038"/>
      <c r="G233" s="912"/>
      <c r="H233" s="1"/>
      <c r="I233" s="48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C234" s="1"/>
      <c r="D234" s="1"/>
      <c r="E234" s="1037"/>
      <c r="F234" s="1038"/>
      <c r="G234" s="912"/>
      <c r="H234" s="1"/>
      <c r="I234" s="48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C235" s="1"/>
      <c r="D235" s="1"/>
      <c r="E235" s="1037"/>
      <c r="F235" s="1038"/>
      <c r="G235" s="912"/>
      <c r="H235" s="1"/>
      <c r="I235" s="48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C236" s="1"/>
      <c r="D236" s="1"/>
      <c r="E236" s="1037"/>
      <c r="F236" s="1038"/>
      <c r="G236" s="912"/>
      <c r="H236" s="1"/>
      <c r="I236" s="48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C237" s="1"/>
      <c r="D237" s="1"/>
      <c r="E237" s="1037"/>
      <c r="F237" s="1038"/>
      <c r="G237" s="912"/>
      <c r="H237" s="1"/>
      <c r="I237" s="48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C238" s="1"/>
      <c r="D238" s="1"/>
      <c r="E238" s="1037"/>
      <c r="F238" s="1038"/>
      <c r="G238" s="912"/>
      <c r="H238" s="1"/>
      <c r="I238" s="48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C239" s="1"/>
      <c r="D239" s="1"/>
      <c r="E239" s="1037"/>
      <c r="F239" s="1038"/>
      <c r="G239" s="912"/>
      <c r="H239" s="1"/>
      <c r="I239" s="48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C240" s="1"/>
      <c r="D240" s="1"/>
      <c r="E240" s="1037"/>
      <c r="F240" s="1038"/>
      <c r="G240" s="912"/>
      <c r="H240" s="1"/>
      <c r="I240" s="48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C241" s="1"/>
      <c r="D241" s="1"/>
      <c r="E241" s="1037"/>
      <c r="F241" s="1038"/>
      <c r="G241" s="912"/>
      <c r="H241" s="1"/>
      <c r="I241" s="48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C242" s="1"/>
      <c r="D242" s="1"/>
      <c r="E242" s="1037"/>
      <c r="F242" s="1038"/>
      <c r="G242" s="912"/>
      <c r="H242" s="1"/>
      <c r="I242" s="48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C243" s="1"/>
      <c r="D243" s="1"/>
      <c r="E243" s="1037"/>
      <c r="F243" s="1038"/>
      <c r="G243" s="912"/>
      <c r="H243" s="1"/>
      <c r="I243" s="48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C244" s="1"/>
      <c r="D244" s="1"/>
      <c r="E244" s="1037"/>
      <c r="F244" s="1038"/>
      <c r="G244" s="912"/>
      <c r="H244" s="1"/>
      <c r="I244" s="48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C245" s="1"/>
      <c r="D245" s="1"/>
      <c r="E245" s="1037"/>
      <c r="F245" s="1038"/>
      <c r="G245" s="912"/>
      <c r="H245" s="1"/>
      <c r="I245" s="48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C246" s="1"/>
      <c r="D246" s="1"/>
      <c r="E246" s="1037"/>
      <c r="F246" s="1038"/>
      <c r="G246" s="912"/>
      <c r="H246" s="1"/>
      <c r="I246" s="48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C247" s="1"/>
      <c r="D247" s="1"/>
      <c r="E247" s="1037"/>
      <c r="F247" s="1038"/>
      <c r="G247" s="912"/>
      <c r="H247" s="1"/>
      <c r="I247" s="48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C248" s="1"/>
      <c r="D248" s="1"/>
      <c r="E248" s="1037"/>
      <c r="F248" s="1038"/>
      <c r="G248" s="912"/>
      <c r="H248" s="1"/>
      <c r="I248" s="48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C249" s="1"/>
      <c r="D249" s="1"/>
      <c r="E249" s="1037"/>
      <c r="F249" s="1038"/>
      <c r="G249" s="912"/>
      <c r="H249" s="1"/>
      <c r="I249" s="48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C250" s="1"/>
      <c r="D250" s="1"/>
      <c r="E250" s="1037"/>
      <c r="F250" s="1038"/>
      <c r="G250" s="912"/>
      <c r="H250" s="1"/>
      <c r="I250" s="48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C251" s="1"/>
      <c r="D251" s="1"/>
      <c r="E251" s="1037"/>
      <c r="F251" s="1038"/>
      <c r="G251" s="912"/>
      <c r="H251" s="1"/>
      <c r="I251" s="48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C252" s="1"/>
      <c r="D252" s="1"/>
      <c r="E252" s="1037"/>
      <c r="F252" s="1038"/>
      <c r="G252" s="912"/>
      <c r="H252" s="1"/>
      <c r="I252" s="48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C253" s="1"/>
      <c r="D253" s="1"/>
      <c r="E253" s="1037"/>
      <c r="F253" s="1038"/>
      <c r="G253" s="912"/>
      <c r="H253" s="1"/>
      <c r="I253" s="48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C254" s="1"/>
      <c r="D254" s="1"/>
      <c r="E254" s="1037"/>
      <c r="F254" s="1038"/>
      <c r="G254" s="912"/>
      <c r="H254" s="1"/>
      <c r="I254" s="48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C255" s="1"/>
      <c r="D255" s="1"/>
      <c r="E255" s="1037"/>
      <c r="F255" s="1038"/>
      <c r="G255" s="912"/>
      <c r="H255" s="1"/>
      <c r="I255" s="48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C256" s="1"/>
      <c r="D256" s="1"/>
      <c r="E256" s="1037"/>
      <c r="F256" s="1038"/>
      <c r="G256" s="912"/>
      <c r="H256" s="1"/>
      <c r="I256" s="48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C257" s="1"/>
      <c r="D257" s="1"/>
      <c r="E257" s="1037"/>
      <c r="F257" s="1038"/>
      <c r="G257" s="912"/>
      <c r="H257" s="1"/>
      <c r="I257" s="48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C258" s="1"/>
      <c r="D258" s="1"/>
      <c r="E258" s="1037"/>
      <c r="F258" s="1038"/>
      <c r="G258" s="912"/>
      <c r="H258" s="1"/>
      <c r="I258" s="48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C259" s="1"/>
      <c r="D259" s="1"/>
      <c r="E259" s="1037"/>
      <c r="F259" s="1038"/>
      <c r="G259" s="912"/>
      <c r="H259" s="1"/>
      <c r="I259" s="48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C260" s="1"/>
      <c r="D260" s="1"/>
      <c r="E260" s="1037"/>
      <c r="F260" s="1038"/>
      <c r="G260" s="912"/>
      <c r="H260" s="1"/>
      <c r="I260" s="48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C261" s="1"/>
      <c r="D261" s="1"/>
      <c r="E261" s="1037"/>
      <c r="F261" s="1038"/>
      <c r="G261" s="912"/>
      <c r="H261" s="1"/>
      <c r="I261" s="48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C262" s="1"/>
      <c r="D262" s="1"/>
      <c r="E262" s="1037"/>
      <c r="F262" s="1038"/>
      <c r="G262" s="912"/>
      <c r="H262" s="1"/>
      <c r="I262" s="48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C263" s="1"/>
      <c r="D263" s="1"/>
      <c r="E263" s="1037"/>
      <c r="F263" s="1038"/>
      <c r="G263" s="912"/>
      <c r="H263" s="1"/>
      <c r="I263" s="48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C264" s="1"/>
      <c r="D264" s="1"/>
      <c r="E264" s="1037"/>
      <c r="F264" s="1038"/>
      <c r="G264" s="912"/>
      <c r="H264" s="1"/>
      <c r="I264" s="48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C265" s="1"/>
      <c r="D265" s="1"/>
      <c r="E265" s="1037"/>
      <c r="F265" s="1038"/>
      <c r="G265" s="912"/>
      <c r="H265" s="1"/>
      <c r="I265" s="48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C266" s="1"/>
      <c r="D266" s="1"/>
      <c r="E266" s="1037"/>
      <c r="F266" s="1038"/>
      <c r="G266" s="912"/>
      <c r="H266" s="1"/>
      <c r="I266" s="48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C267" s="1"/>
      <c r="D267" s="1"/>
      <c r="E267" s="1037"/>
      <c r="F267" s="1038"/>
      <c r="G267" s="912"/>
      <c r="H267" s="1"/>
      <c r="I267" s="48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C268" s="1"/>
      <c r="D268" s="1"/>
      <c r="E268" s="1037"/>
      <c r="F268" s="1038"/>
      <c r="G268" s="912"/>
      <c r="H268" s="1"/>
      <c r="I268" s="48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C269" s="1"/>
      <c r="D269" s="1"/>
      <c r="E269" s="1037"/>
      <c r="F269" s="1038"/>
      <c r="G269" s="912"/>
      <c r="H269" s="1"/>
      <c r="I269" s="48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C270" s="1"/>
      <c r="D270" s="1"/>
      <c r="E270" s="1037"/>
      <c r="F270" s="1038"/>
      <c r="G270" s="912"/>
      <c r="H270" s="1"/>
      <c r="I270" s="48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C271" s="1"/>
      <c r="D271" s="1"/>
      <c r="E271" s="1037"/>
      <c r="F271" s="1038"/>
      <c r="G271" s="912"/>
      <c r="H271" s="1"/>
      <c r="I271" s="48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C272" s="1"/>
      <c r="D272" s="1"/>
      <c r="E272" s="1037"/>
      <c r="F272" s="1038"/>
      <c r="G272" s="912"/>
      <c r="H272" s="1"/>
      <c r="I272" s="48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C273" s="1"/>
      <c r="D273" s="1"/>
      <c r="E273" s="1037"/>
      <c r="F273" s="1038"/>
      <c r="G273" s="912"/>
      <c r="H273" s="1"/>
      <c r="I273" s="48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C274" s="1"/>
      <c r="D274" s="1"/>
      <c r="E274" s="1037"/>
      <c r="F274" s="1038"/>
      <c r="G274" s="912"/>
      <c r="H274" s="1"/>
      <c r="I274" s="48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C275" s="1"/>
      <c r="D275" s="1"/>
      <c r="E275" s="1037"/>
      <c r="F275" s="1038"/>
      <c r="G275" s="912"/>
      <c r="H275" s="1"/>
      <c r="I275" s="48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C276" s="1"/>
      <c r="D276" s="1"/>
      <c r="E276" s="1037"/>
      <c r="F276" s="1038"/>
      <c r="G276" s="912"/>
      <c r="H276" s="1"/>
      <c r="I276" s="48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C277" s="1"/>
      <c r="D277" s="1"/>
      <c r="E277" s="1037"/>
      <c r="F277" s="1038"/>
      <c r="G277" s="912"/>
      <c r="H277" s="1"/>
      <c r="I277" s="48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C278" s="1"/>
      <c r="D278" s="1"/>
      <c r="E278" s="1037"/>
      <c r="F278" s="1038"/>
      <c r="G278" s="912"/>
      <c r="H278" s="1"/>
      <c r="I278" s="48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C279" s="1"/>
      <c r="D279" s="1"/>
      <c r="E279" s="1037"/>
      <c r="F279" s="1038"/>
      <c r="G279" s="912"/>
      <c r="H279" s="1"/>
      <c r="I279" s="48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C280" s="1"/>
      <c r="D280" s="1"/>
      <c r="E280" s="1037"/>
      <c r="F280" s="1038"/>
      <c r="G280" s="912"/>
      <c r="H280" s="1"/>
      <c r="I280" s="48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C281" s="1"/>
      <c r="D281" s="1"/>
      <c r="E281" s="1037"/>
      <c r="F281" s="1038"/>
      <c r="G281" s="912"/>
      <c r="H281" s="1"/>
      <c r="I281" s="48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C282" s="1"/>
      <c r="D282" s="1"/>
      <c r="E282" s="1037"/>
      <c r="F282" s="1038"/>
      <c r="G282" s="912"/>
      <c r="H282" s="1"/>
      <c r="I282" s="48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C283" s="1"/>
      <c r="D283" s="1"/>
      <c r="E283" s="1037"/>
      <c r="F283" s="1038"/>
      <c r="G283" s="912"/>
      <c r="H283" s="1"/>
      <c r="I283" s="48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C284" s="1"/>
      <c r="D284" s="1"/>
      <c r="E284" s="1037"/>
      <c r="F284" s="1038"/>
      <c r="G284" s="912"/>
      <c r="H284" s="1"/>
      <c r="I284" s="48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C285" s="1"/>
      <c r="D285" s="1"/>
      <c r="E285" s="1037"/>
      <c r="F285" s="1038"/>
      <c r="G285" s="912"/>
      <c r="H285" s="1"/>
      <c r="I285" s="48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C286" s="1"/>
      <c r="D286" s="1"/>
      <c r="E286" s="1037"/>
      <c r="F286" s="1038"/>
      <c r="G286" s="912"/>
      <c r="H286" s="1"/>
      <c r="I286" s="48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C287" s="1"/>
      <c r="D287" s="1"/>
      <c r="E287" s="1037"/>
      <c r="F287" s="1038"/>
      <c r="G287" s="912"/>
      <c r="H287" s="1"/>
      <c r="I287" s="48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C288" s="1"/>
      <c r="D288" s="1"/>
      <c r="E288" s="1037"/>
      <c r="F288" s="1038"/>
      <c r="G288" s="912"/>
      <c r="H288" s="1"/>
      <c r="I288" s="48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C289" s="1"/>
      <c r="D289" s="1"/>
      <c r="E289" s="1037"/>
      <c r="F289" s="1038"/>
      <c r="G289" s="912"/>
      <c r="H289" s="1"/>
      <c r="I289" s="48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C290" s="1"/>
      <c r="D290" s="1"/>
      <c r="E290" s="1037"/>
      <c r="F290" s="1038"/>
      <c r="G290" s="912"/>
      <c r="H290" s="1"/>
      <c r="I290" s="48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C291" s="1"/>
      <c r="D291" s="1"/>
      <c r="E291" s="1037"/>
      <c r="F291" s="1038"/>
      <c r="G291" s="912"/>
      <c r="H291" s="1"/>
      <c r="I291" s="48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C292" s="1"/>
      <c r="D292" s="1"/>
      <c r="E292" s="1037"/>
      <c r="F292" s="1038"/>
      <c r="G292" s="912"/>
      <c r="H292" s="1"/>
      <c r="I292" s="48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C293" s="1"/>
      <c r="D293" s="1"/>
      <c r="E293" s="1037"/>
      <c r="F293" s="1038"/>
      <c r="G293" s="912"/>
      <c r="H293" s="1"/>
      <c r="I293" s="48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C294" s="1"/>
      <c r="D294" s="1"/>
      <c r="E294" s="1037"/>
      <c r="F294" s="1038"/>
      <c r="G294" s="912"/>
      <c r="H294" s="1"/>
      <c r="I294" s="48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C295" s="1"/>
      <c r="D295" s="1"/>
      <c r="E295" s="1037"/>
      <c r="F295" s="1038"/>
      <c r="G295" s="912"/>
      <c r="H295" s="1"/>
      <c r="I295" s="48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C296" s="1"/>
      <c r="D296" s="1"/>
      <c r="E296" s="1037"/>
      <c r="F296" s="1038"/>
      <c r="G296" s="912"/>
      <c r="H296" s="1"/>
      <c r="I296" s="48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C297" s="1"/>
      <c r="D297" s="1"/>
      <c r="E297" s="1037"/>
      <c r="F297" s="1038"/>
      <c r="G297" s="912"/>
      <c r="H297" s="1"/>
      <c r="I297" s="48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C298" s="1"/>
      <c r="D298" s="1"/>
      <c r="E298" s="1037"/>
      <c r="F298" s="1038"/>
      <c r="G298" s="912"/>
      <c r="H298" s="1"/>
      <c r="I298" s="48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C299" s="1"/>
      <c r="D299" s="1"/>
      <c r="E299" s="1037"/>
      <c r="F299" s="1038"/>
      <c r="G299" s="912"/>
      <c r="H299" s="1"/>
      <c r="I299" s="48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C300" s="1"/>
      <c r="D300" s="1"/>
      <c r="E300" s="1037"/>
      <c r="F300" s="1038"/>
      <c r="G300" s="912"/>
      <c r="H300" s="1"/>
      <c r="I300" s="48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C301" s="1"/>
      <c r="D301" s="1"/>
      <c r="E301" s="1037"/>
      <c r="F301" s="1038"/>
      <c r="G301" s="912"/>
      <c r="H301" s="1"/>
      <c r="I301" s="48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C302" s="1"/>
      <c r="D302" s="1"/>
      <c r="E302" s="1037"/>
      <c r="F302" s="1038"/>
      <c r="G302" s="912"/>
      <c r="H302" s="1"/>
      <c r="I302" s="48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C303" s="1"/>
      <c r="D303" s="1"/>
      <c r="E303" s="1037"/>
      <c r="F303" s="1038"/>
      <c r="G303" s="912"/>
      <c r="H303" s="1"/>
      <c r="I303" s="48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C304" s="1"/>
      <c r="D304" s="1"/>
      <c r="E304" s="1037"/>
      <c r="F304" s="1038"/>
      <c r="G304" s="912"/>
      <c r="H304" s="1"/>
      <c r="I304" s="48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C305" s="1"/>
      <c r="D305" s="1"/>
      <c r="E305" s="1037"/>
      <c r="F305" s="1038"/>
      <c r="G305" s="912"/>
      <c r="H305" s="1"/>
      <c r="I305" s="48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C306" s="1"/>
      <c r="D306" s="1"/>
      <c r="E306" s="1037"/>
      <c r="F306" s="1038"/>
      <c r="G306" s="912"/>
      <c r="H306" s="1"/>
      <c r="I306" s="48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C307" s="1"/>
      <c r="D307" s="1"/>
      <c r="E307" s="1037"/>
      <c r="F307" s="1038"/>
      <c r="G307" s="912"/>
      <c r="H307" s="1"/>
      <c r="I307" s="48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C308" s="1"/>
      <c r="D308" s="1"/>
      <c r="E308" s="1037"/>
      <c r="F308" s="1038"/>
      <c r="G308" s="912"/>
      <c r="H308" s="1"/>
      <c r="I308" s="48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C309" s="1"/>
      <c r="D309" s="1"/>
      <c r="E309" s="1037"/>
      <c r="F309" s="1038"/>
      <c r="G309" s="912"/>
      <c r="H309" s="1"/>
      <c r="I309" s="48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C310" s="1"/>
      <c r="D310" s="1"/>
      <c r="E310" s="1037"/>
      <c r="F310" s="1038"/>
      <c r="G310" s="912"/>
      <c r="H310" s="1"/>
      <c r="I310" s="48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C311" s="1"/>
      <c r="D311" s="1"/>
      <c r="E311" s="1037"/>
      <c r="F311" s="1038"/>
      <c r="G311" s="912"/>
      <c r="H311" s="1"/>
      <c r="I311" s="48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C312" s="1"/>
      <c r="D312" s="1"/>
      <c r="E312" s="1037"/>
      <c r="F312" s="1038"/>
      <c r="G312" s="912"/>
      <c r="H312" s="1"/>
      <c r="I312" s="48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C313" s="1"/>
      <c r="D313" s="1"/>
      <c r="E313" s="1037"/>
      <c r="F313" s="1038"/>
      <c r="G313" s="912"/>
      <c r="H313" s="1"/>
      <c r="I313" s="48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C314" s="1"/>
      <c r="D314" s="1"/>
      <c r="E314" s="1037"/>
      <c r="F314" s="1038"/>
      <c r="G314" s="912"/>
      <c r="H314" s="1"/>
      <c r="I314" s="48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C315" s="1"/>
      <c r="D315" s="1"/>
      <c r="E315" s="1037"/>
      <c r="F315" s="1038"/>
      <c r="G315" s="912"/>
      <c r="H315" s="1"/>
      <c r="I315" s="48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C316" s="1"/>
      <c r="D316" s="1"/>
      <c r="E316" s="1037"/>
      <c r="F316" s="1038"/>
      <c r="G316" s="912"/>
      <c r="H316" s="1"/>
      <c r="I316" s="48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C317" s="1"/>
      <c r="D317" s="1"/>
      <c r="E317" s="1037"/>
      <c r="F317" s="1038"/>
      <c r="G317" s="912"/>
      <c r="H317" s="1"/>
      <c r="I317" s="48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C318" s="1"/>
      <c r="D318" s="1"/>
      <c r="E318" s="1037"/>
      <c r="F318" s="1038"/>
      <c r="G318" s="912"/>
      <c r="H318" s="1"/>
      <c r="I318" s="48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C319" s="1"/>
      <c r="D319" s="1"/>
      <c r="E319" s="1037"/>
      <c r="F319" s="1038"/>
      <c r="G319" s="912"/>
      <c r="H319" s="1"/>
      <c r="I319" s="48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C320" s="1"/>
      <c r="D320" s="1"/>
      <c r="E320" s="1037"/>
      <c r="F320" s="1038"/>
      <c r="G320" s="912"/>
      <c r="H320" s="1"/>
      <c r="I320" s="48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C321" s="1"/>
      <c r="D321" s="1"/>
      <c r="E321" s="1037"/>
      <c r="F321" s="1038"/>
      <c r="G321" s="912"/>
      <c r="H321" s="1"/>
      <c r="I321" s="48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C322" s="1"/>
      <c r="D322" s="1"/>
      <c r="E322" s="1037"/>
      <c r="F322" s="1038"/>
      <c r="G322" s="912"/>
      <c r="H322" s="1"/>
      <c r="I322" s="48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C323" s="1"/>
      <c r="D323" s="1"/>
      <c r="E323" s="1037"/>
      <c r="F323" s="1038"/>
      <c r="G323" s="912"/>
      <c r="H323" s="1"/>
      <c r="I323" s="48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C324" s="1"/>
      <c r="D324" s="1"/>
      <c r="E324" s="1037"/>
      <c r="F324" s="1038"/>
      <c r="G324" s="912"/>
      <c r="H324" s="1"/>
      <c r="I324" s="48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C325" s="1"/>
      <c r="D325" s="1"/>
      <c r="E325" s="1037"/>
      <c r="F325" s="1038"/>
      <c r="G325" s="912"/>
      <c r="H325" s="1"/>
      <c r="I325" s="48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C326" s="1"/>
      <c r="D326" s="1"/>
      <c r="E326" s="1037"/>
      <c r="F326" s="1038"/>
      <c r="G326" s="912"/>
      <c r="H326" s="1"/>
      <c r="I326" s="48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C327" s="1"/>
      <c r="D327" s="1"/>
      <c r="E327" s="1037"/>
      <c r="F327" s="1038"/>
      <c r="G327" s="912"/>
      <c r="H327" s="1"/>
      <c r="I327" s="48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C328" s="1"/>
      <c r="D328" s="1"/>
      <c r="E328" s="1037"/>
      <c r="F328" s="1038"/>
      <c r="G328" s="912"/>
      <c r="H328" s="1"/>
      <c r="I328" s="48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C329" s="1"/>
      <c r="D329" s="1"/>
      <c r="E329" s="1037"/>
      <c r="F329" s="1038"/>
      <c r="G329" s="912"/>
      <c r="H329" s="1"/>
      <c r="I329" s="48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C330" s="1"/>
      <c r="D330" s="1"/>
      <c r="E330" s="1037"/>
      <c r="F330" s="1038"/>
      <c r="G330" s="912"/>
      <c r="H330" s="1"/>
      <c r="I330" s="48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C331" s="1"/>
      <c r="D331" s="1"/>
      <c r="E331" s="1037"/>
      <c r="F331" s="1038"/>
      <c r="G331" s="912"/>
      <c r="H331" s="1"/>
      <c r="I331" s="48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C332" s="1"/>
      <c r="D332" s="1"/>
      <c r="E332" s="1037"/>
      <c r="F332" s="1038"/>
      <c r="G332" s="912"/>
      <c r="H332" s="1"/>
      <c r="I332" s="48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C333" s="1"/>
      <c r="D333" s="1"/>
      <c r="E333" s="1037"/>
      <c r="F333" s="1038"/>
      <c r="G333" s="912"/>
      <c r="H333" s="1"/>
      <c r="I333" s="48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C334" s="1"/>
      <c r="D334" s="1"/>
      <c r="E334" s="1037"/>
      <c r="F334" s="1038"/>
      <c r="G334" s="912"/>
      <c r="H334" s="1"/>
      <c r="I334" s="48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C335" s="1"/>
      <c r="D335" s="1"/>
      <c r="E335" s="1037"/>
      <c r="F335" s="1038"/>
      <c r="G335" s="912"/>
      <c r="H335" s="1"/>
      <c r="I335" s="48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C336" s="1"/>
      <c r="D336" s="1"/>
      <c r="E336" s="1037"/>
      <c r="F336" s="1038"/>
      <c r="G336" s="912"/>
      <c r="H336" s="1"/>
      <c r="I336" s="48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C337" s="1"/>
      <c r="D337" s="1"/>
      <c r="E337" s="1037"/>
      <c r="F337" s="1038"/>
      <c r="G337" s="912"/>
      <c r="H337" s="1"/>
      <c r="I337" s="48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C338" s="1"/>
      <c r="D338" s="1"/>
      <c r="E338" s="1037"/>
      <c r="F338" s="1038"/>
      <c r="G338" s="912"/>
      <c r="H338" s="1"/>
      <c r="I338" s="48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C339" s="1"/>
      <c r="D339" s="1"/>
      <c r="E339" s="1037"/>
      <c r="F339" s="1038"/>
      <c r="G339" s="912"/>
      <c r="H339" s="1"/>
      <c r="I339" s="48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C340" s="1"/>
      <c r="D340" s="1"/>
      <c r="E340" s="1037"/>
      <c r="F340" s="1038"/>
      <c r="G340" s="912"/>
      <c r="H340" s="1"/>
      <c r="I340" s="48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C341" s="1"/>
      <c r="D341" s="1"/>
      <c r="E341" s="1037"/>
      <c r="F341" s="1038"/>
      <c r="G341" s="912"/>
      <c r="H341" s="1"/>
      <c r="I341" s="48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C342" s="1"/>
      <c r="D342" s="1"/>
      <c r="E342" s="1037"/>
      <c r="F342" s="1038"/>
      <c r="G342" s="912"/>
      <c r="H342" s="1"/>
      <c r="I342" s="48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C343" s="1"/>
      <c r="D343" s="1"/>
      <c r="E343" s="1037"/>
      <c r="F343" s="1038"/>
      <c r="G343" s="912"/>
      <c r="H343" s="1"/>
      <c r="I343" s="48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C344" s="1"/>
      <c r="D344" s="1"/>
      <c r="E344" s="1037"/>
      <c r="F344" s="1038"/>
      <c r="G344" s="912"/>
      <c r="H344" s="1"/>
      <c r="I344" s="48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C345" s="1"/>
      <c r="D345" s="1"/>
      <c r="E345" s="1037"/>
      <c r="F345" s="1038"/>
      <c r="G345" s="912"/>
      <c r="H345" s="1"/>
      <c r="I345" s="48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C346" s="1"/>
      <c r="D346" s="1"/>
      <c r="E346" s="1037"/>
      <c r="F346" s="1038"/>
      <c r="G346" s="912"/>
      <c r="H346" s="1"/>
      <c r="I346" s="48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C347" s="1"/>
      <c r="D347" s="1"/>
      <c r="E347" s="1037"/>
      <c r="F347" s="1038"/>
      <c r="G347" s="912"/>
      <c r="H347" s="1"/>
      <c r="I347" s="48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C348" s="1"/>
      <c r="D348" s="1"/>
      <c r="E348" s="1037"/>
      <c r="F348" s="1038"/>
      <c r="G348" s="912"/>
      <c r="H348" s="1"/>
      <c r="I348" s="48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C349" s="1"/>
      <c r="D349" s="1"/>
      <c r="E349" s="1037"/>
      <c r="F349" s="1038"/>
      <c r="G349" s="912"/>
      <c r="H349" s="1"/>
      <c r="I349" s="48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C350" s="1"/>
      <c r="D350" s="1"/>
      <c r="E350" s="1037"/>
      <c r="F350" s="1038"/>
      <c r="G350" s="912"/>
      <c r="H350" s="1"/>
      <c r="I350" s="48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C351" s="1"/>
      <c r="D351" s="1"/>
      <c r="E351" s="1037"/>
      <c r="F351" s="1038"/>
      <c r="G351" s="912"/>
      <c r="H351" s="1"/>
      <c r="I351" s="48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C352" s="1"/>
      <c r="D352" s="1"/>
      <c r="E352" s="1037"/>
      <c r="F352" s="1038"/>
      <c r="G352" s="912"/>
      <c r="H352" s="1"/>
      <c r="I352" s="48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C353" s="1"/>
      <c r="D353" s="1"/>
      <c r="E353" s="1037"/>
      <c r="F353" s="1038"/>
      <c r="G353" s="912"/>
      <c r="H353" s="1"/>
      <c r="I353" s="48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C354" s="1"/>
      <c r="D354" s="1"/>
      <c r="E354" s="1037"/>
      <c r="F354" s="1038"/>
      <c r="G354" s="912"/>
      <c r="H354" s="1"/>
      <c r="I354" s="48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C355" s="1"/>
      <c r="D355" s="1"/>
      <c r="E355" s="1037"/>
      <c r="F355" s="1038"/>
      <c r="G355" s="912"/>
      <c r="H355" s="1"/>
      <c r="I355" s="48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C356" s="1"/>
      <c r="D356" s="1"/>
      <c r="E356" s="1037"/>
      <c r="F356" s="1038"/>
      <c r="G356" s="912"/>
      <c r="H356" s="1"/>
      <c r="I356" s="48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C357" s="1"/>
      <c r="D357" s="1"/>
      <c r="E357" s="1037"/>
      <c r="F357" s="1038"/>
      <c r="G357" s="912"/>
      <c r="H357" s="1"/>
      <c r="I357" s="48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C358" s="1"/>
      <c r="D358" s="1"/>
      <c r="E358" s="1037"/>
      <c r="F358" s="1038"/>
      <c r="G358" s="912"/>
      <c r="H358" s="1"/>
      <c r="I358" s="48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C359" s="1"/>
      <c r="D359" s="1"/>
      <c r="E359" s="1037"/>
      <c r="F359" s="1038"/>
      <c r="G359" s="912"/>
      <c r="H359" s="1"/>
      <c r="I359" s="48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C360" s="1"/>
      <c r="D360" s="1"/>
      <c r="E360" s="1037"/>
      <c r="F360" s="1038"/>
      <c r="G360" s="912"/>
      <c r="H360" s="1"/>
      <c r="I360" s="48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C361" s="1"/>
      <c r="D361" s="1"/>
      <c r="E361" s="1037"/>
      <c r="F361" s="1038"/>
      <c r="G361" s="912"/>
      <c r="H361" s="1"/>
      <c r="I361" s="48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C362" s="1"/>
      <c r="D362" s="1"/>
      <c r="E362" s="1037"/>
      <c r="F362" s="1038"/>
      <c r="G362" s="912"/>
      <c r="H362" s="1"/>
      <c r="I362" s="48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C363" s="1"/>
      <c r="D363" s="1"/>
      <c r="E363" s="1037"/>
      <c r="F363" s="1038"/>
      <c r="G363" s="912"/>
      <c r="H363" s="1"/>
      <c r="I363" s="48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C364" s="1"/>
      <c r="D364" s="1"/>
      <c r="E364" s="1037"/>
      <c r="F364" s="1038"/>
      <c r="G364" s="912"/>
      <c r="H364" s="1"/>
      <c r="I364" s="48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C365" s="1"/>
      <c r="D365" s="1"/>
      <c r="E365" s="1037"/>
      <c r="F365" s="1038"/>
      <c r="G365" s="912"/>
      <c r="H365" s="1"/>
      <c r="I365" s="48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C366" s="1"/>
      <c r="D366" s="1"/>
      <c r="E366" s="1037"/>
      <c r="F366" s="1038"/>
      <c r="G366" s="912"/>
      <c r="H366" s="1"/>
      <c r="I366" s="48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C367" s="1"/>
      <c r="D367" s="1"/>
      <c r="E367" s="1037"/>
      <c r="F367" s="1038"/>
      <c r="G367" s="912"/>
      <c r="H367" s="1"/>
      <c r="I367" s="48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C368" s="1"/>
      <c r="D368" s="1"/>
      <c r="E368" s="1037"/>
      <c r="F368" s="1038"/>
      <c r="G368" s="912"/>
      <c r="H368" s="1"/>
      <c r="I368" s="48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C369" s="1"/>
      <c r="D369" s="1"/>
      <c r="E369" s="1037"/>
      <c r="F369" s="1038"/>
      <c r="G369" s="912"/>
      <c r="H369" s="1"/>
      <c r="I369" s="48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C370" s="1"/>
      <c r="D370" s="1"/>
      <c r="E370" s="1037"/>
      <c r="F370" s="1038"/>
      <c r="G370" s="912"/>
      <c r="H370" s="1"/>
      <c r="I370" s="48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C371" s="1"/>
      <c r="D371" s="1"/>
      <c r="E371" s="1037"/>
      <c r="F371" s="1038"/>
      <c r="G371" s="912"/>
      <c r="H371" s="1"/>
      <c r="I371" s="48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C372" s="1"/>
      <c r="D372" s="1"/>
      <c r="E372" s="1037"/>
      <c r="F372" s="1038"/>
      <c r="G372" s="912"/>
      <c r="H372" s="1"/>
      <c r="I372" s="48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C373" s="1"/>
      <c r="D373" s="1"/>
      <c r="E373" s="1037"/>
      <c r="F373" s="1038"/>
      <c r="G373" s="912"/>
      <c r="H373" s="1"/>
      <c r="I373" s="48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C374" s="1"/>
      <c r="D374" s="1"/>
      <c r="E374" s="1037"/>
      <c r="F374" s="1038"/>
      <c r="G374" s="912"/>
      <c r="H374" s="1"/>
      <c r="I374" s="48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C375" s="1"/>
      <c r="D375" s="1"/>
      <c r="E375" s="1037"/>
      <c r="F375" s="1038"/>
      <c r="G375" s="912"/>
      <c r="H375" s="1"/>
      <c r="I375" s="48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C376" s="1"/>
      <c r="D376" s="1"/>
      <c r="E376" s="1037"/>
      <c r="F376" s="1038"/>
      <c r="G376" s="912"/>
      <c r="H376" s="1"/>
      <c r="I376" s="48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C377" s="1"/>
      <c r="D377" s="1"/>
      <c r="E377" s="1037"/>
      <c r="F377" s="1038"/>
      <c r="G377" s="912"/>
      <c r="H377" s="1"/>
      <c r="I377" s="48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C378" s="1"/>
      <c r="D378" s="1"/>
      <c r="E378" s="1037"/>
      <c r="F378" s="1038"/>
      <c r="G378" s="912"/>
      <c r="H378" s="1"/>
      <c r="I378" s="48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C379" s="1"/>
      <c r="D379" s="1"/>
      <c r="E379" s="1037"/>
      <c r="F379" s="1038"/>
      <c r="G379" s="912"/>
      <c r="H379" s="1"/>
      <c r="I379" s="48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C380" s="1"/>
      <c r="D380" s="1"/>
      <c r="E380" s="1037"/>
      <c r="F380" s="1038"/>
      <c r="G380" s="912"/>
      <c r="H380" s="1"/>
      <c r="I380" s="48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C381" s="1"/>
      <c r="D381" s="1"/>
      <c r="E381" s="1037"/>
      <c r="F381" s="1038"/>
      <c r="G381" s="912"/>
      <c r="H381" s="1"/>
      <c r="I381" s="48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C382" s="1"/>
      <c r="D382" s="1"/>
      <c r="E382" s="1037"/>
      <c r="F382" s="1038"/>
      <c r="G382" s="912"/>
      <c r="H382" s="1"/>
      <c r="I382" s="48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C383" s="1"/>
      <c r="D383" s="1"/>
      <c r="E383" s="1037"/>
      <c r="F383" s="1038"/>
      <c r="G383" s="912"/>
      <c r="H383" s="1"/>
      <c r="I383" s="48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C384" s="1"/>
      <c r="D384" s="1"/>
      <c r="E384" s="1037"/>
      <c r="F384" s="1038"/>
      <c r="G384" s="912"/>
      <c r="H384" s="1"/>
      <c r="I384" s="48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C385" s="1"/>
      <c r="D385" s="1"/>
      <c r="E385" s="1037"/>
      <c r="F385" s="1038"/>
      <c r="G385" s="912"/>
      <c r="H385" s="1"/>
      <c r="I385" s="48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C386" s="1"/>
      <c r="D386" s="1"/>
      <c r="E386" s="1037"/>
      <c r="F386" s="1038"/>
      <c r="G386" s="912"/>
      <c r="H386" s="1"/>
      <c r="I386" s="48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C387" s="1"/>
      <c r="D387" s="1"/>
      <c r="E387" s="1037"/>
      <c r="F387" s="1038"/>
      <c r="G387" s="912"/>
      <c r="H387" s="1"/>
      <c r="I387" s="48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C388" s="1"/>
      <c r="D388" s="1"/>
      <c r="E388" s="1037"/>
      <c r="F388" s="1038"/>
      <c r="G388" s="912"/>
      <c r="H388" s="1"/>
      <c r="I388" s="48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C389" s="1"/>
      <c r="D389" s="1"/>
      <c r="E389" s="1037"/>
      <c r="F389" s="1038"/>
      <c r="G389" s="912"/>
      <c r="H389" s="1"/>
      <c r="I389" s="48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C390" s="1"/>
      <c r="D390" s="1"/>
      <c r="E390" s="1037"/>
      <c r="F390" s="1038"/>
      <c r="G390" s="912"/>
      <c r="H390" s="1"/>
      <c r="I390" s="48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C391" s="1"/>
      <c r="D391" s="1"/>
      <c r="E391" s="1037"/>
      <c r="F391" s="1038"/>
      <c r="G391" s="912"/>
      <c r="H391" s="1"/>
      <c r="I391" s="48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C392" s="1"/>
      <c r="D392" s="1"/>
      <c r="E392" s="1037"/>
      <c r="F392" s="1038"/>
      <c r="G392" s="912"/>
      <c r="H392" s="1"/>
      <c r="I392" s="48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C393" s="1"/>
      <c r="D393" s="1"/>
      <c r="E393" s="1037"/>
      <c r="F393" s="1038"/>
      <c r="G393" s="912"/>
      <c r="H393" s="1"/>
      <c r="I393" s="48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C394" s="1"/>
      <c r="D394" s="1"/>
      <c r="E394" s="1037"/>
      <c r="F394" s="1038"/>
      <c r="G394" s="912"/>
      <c r="H394" s="1"/>
      <c r="I394" s="48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C395" s="1"/>
      <c r="D395" s="1"/>
      <c r="E395" s="1037"/>
      <c r="F395" s="1038"/>
      <c r="G395" s="912"/>
      <c r="H395" s="1"/>
      <c r="I395" s="48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C396" s="1"/>
      <c r="D396" s="1"/>
      <c r="E396" s="1037"/>
      <c r="F396" s="1038"/>
      <c r="G396" s="912"/>
      <c r="H396" s="1"/>
      <c r="I396" s="48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C397" s="1"/>
      <c r="D397" s="1"/>
      <c r="E397" s="1037"/>
      <c r="F397" s="1038"/>
      <c r="G397" s="912"/>
      <c r="H397" s="1"/>
      <c r="I397" s="48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C398" s="1"/>
      <c r="D398" s="1"/>
      <c r="E398" s="1037"/>
      <c r="F398" s="1038"/>
      <c r="G398" s="912"/>
      <c r="H398" s="1"/>
      <c r="I398" s="48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C399" s="1"/>
      <c r="D399" s="1"/>
      <c r="E399" s="1037"/>
      <c r="F399" s="1038"/>
      <c r="G399" s="912"/>
      <c r="H399" s="1"/>
      <c r="I399" s="48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C400" s="1"/>
      <c r="D400" s="1"/>
      <c r="E400" s="1037"/>
      <c r="F400" s="1038"/>
      <c r="G400" s="912"/>
      <c r="H400" s="1"/>
      <c r="I400" s="48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C401" s="1"/>
      <c r="D401" s="1"/>
      <c r="E401" s="1037"/>
      <c r="F401" s="1038"/>
      <c r="G401" s="912"/>
      <c r="H401" s="1"/>
      <c r="I401" s="48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C402" s="1"/>
      <c r="D402" s="1"/>
      <c r="E402" s="1037"/>
      <c r="F402" s="1038"/>
      <c r="G402" s="912"/>
      <c r="H402" s="1"/>
      <c r="I402" s="48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C403" s="1"/>
      <c r="D403" s="1"/>
      <c r="E403" s="1037"/>
      <c r="F403" s="1038"/>
      <c r="G403" s="912"/>
      <c r="H403" s="1"/>
      <c r="I403" s="48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C404" s="1"/>
      <c r="D404" s="1"/>
      <c r="E404" s="1037"/>
      <c r="F404" s="1038"/>
      <c r="G404" s="912"/>
      <c r="H404" s="1"/>
      <c r="I404" s="48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C405" s="1"/>
      <c r="D405" s="1"/>
      <c r="E405" s="1037"/>
      <c r="F405" s="1038"/>
      <c r="G405" s="912"/>
      <c r="H405" s="1"/>
      <c r="I405" s="48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C406" s="1"/>
      <c r="D406" s="1"/>
      <c r="E406" s="1037"/>
      <c r="F406" s="1038"/>
      <c r="G406" s="912"/>
      <c r="H406" s="1"/>
      <c r="I406" s="48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C407" s="1"/>
      <c r="D407" s="1"/>
      <c r="E407" s="1037"/>
      <c r="F407" s="1038"/>
      <c r="G407" s="912"/>
      <c r="H407" s="1"/>
      <c r="I407" s="48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C408" s="1"/>
      <c r="D408" s="1"/>
      <c r="E408" s="1037"/>
      <c r="F408" s="1038"/>
      <c r="G408" s="912"/>
      <c r="H408" s="1"/>
      <c r="I408" s="48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C409" s="1"/>
      <c r="D409" s="1"/>
      <c r="E409" s="1037"/>
      <c r="F409" s="1038"/>
      <c r="G409" s="912"/>
      <c r="H409" s="1"/>
      <c r="I409" s="48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C410" s="1"/>
      <c r="D410" s="1"/>
      <c r="E410" s="1037"/>
      <c r="F410" s="1038"/>
      <c r="G410" s="912"/>
      <c r="H410" s="1"/>
      <c r="I410" s="48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C411" s="1"/>
      <c r="D411" s="1"/>
      <c r="E411" s="1037"/>
      <c r="F411" s="1038"/>
      <c r="G411" s="912"/>
      <c r="H411" s="1"/>
      <c r="I411" s="48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C412" s="1"/>
      <c r="D412" s="1"/>
      <c r="E412" s="1037"/>
      <c r="F412" s="1038"/>
      <c r="G412" s="912"/>
      <c r="H412" s="1"/>
      <c r="I412" s="48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C413" s="1"/>
      <c r="D413" s="1"/>
      <c r="E413" s="1037"/>
      <c r="F413" s="1038"/>
      <c r="G413" s="912"/>
      <c r="H413" s="1"/>
      <c r="I413" s="48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C414" s="1"/>
      <c r="D414" s="1"/>
      <c r="E414" s="1037"/>
      <c r="F414" s="1038"/>
      <c r="G414" s="912"/>
      <c r="H414" s="1"/>
      <c r="I414" s="48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C415" s="1"/>
      <c r="D415" s="1"/>
      <c r="E415" s="1037"/>
      <c r="F415" s="1038"/>
      <c r="G415" s="912"/>
      <c r="H415" s="1"/>
      <c r="I415" s="48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C416" s="1"/>
      <c r="D416" s="1"/>
      <c r="E416" s="1037"/>
      <c r="F416" s="1038"/>
      <c r="G416" s="912"/>
      <c r="H416" s="1"/>
      <c r="I416" s="48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C417" s="1"/>
      <c r="D417" s="1"/>
      <c r="E417" s="1037"/>
      <c r="F417" s="1038"/>
      <c r="G417" s="912"/>
      <c r="H417" s="1"/>
      <c r="I417" s="48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C418" s="1"/>
      <c r="D418" s="1"/>
      <c r="E418" s="1037"/>
      <c r="F418" s="1038"/>
      <c r="G418" s="912"/>
      <c r="H418" s="1"/>
      <c r="I418" s="48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C419" s="1"/>
      <c r="D419" s="1"/>
      <c r="E419" s="1037"/>
      <c r="F419" s="1038"/>
      <c r="G419" s="912"/>
      <c r="H419" s="1"/>
      <c r="I419" s="48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C420" s="1"/>
      <c r="D420" s="1"/>
      <c r="E420" s="1037"/>
      <c r="F420" s="1038"/>
      <c r="G420" s="912"/>
      <c r="H420" s="1"/>
      <c r="I420" s="48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C421" s="1"/>
      <c r="D421" s="1"/>
      <c r="E421" s="1037"/>
      <c r="F421" s="1038"/>
      <c r="G421" s="912"/>
      <c r="H421" s="1"/>
      <c r="I421" s="48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C422" s="1"/>
      <c r="D422" s="1"/>
      <c r="E422" s="1037"/>
      <c r="F422" s="1038"/>
      <c r="G422" s="912"/>
      <c r="H422" s="1"/>
      <c r="I422" s="48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C423" s="1"/>
      <c r="D423" s="1"/>
      <c r="E423" s="1037"/>
      <c r="F423" s="1038"/>
      <c r="G423" s="912"/>
      <c r="H423" s="1"/>
      <c r="I423" s="48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C424" s="1"/>
      <c r="D424" s="1"/>
      <c r="E424" s="1037"/>
      <c r="F424" s="1038"/>
      <c r="G424" s="912"/>
      <c r="H424" s="1"/>
      <c r="I424" s="48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C425" s="1"/>
      <c r="D425" s="1"/>
      <c r="E425" s="1037"/>
      <c r="F425" s="1038"/>
      <c r="G425" s="912"/>
      <c r="H425" s="1"/>
      <c r="I425" s="48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C426" s="1"/>
      <c r="D426" s="1"/>
      <c r="E426" s="1037"/>
      <c r="F426" s="1038"/>
      <c r="G426" s="912"/>
      <c r="H426" s="1"/>
      <c r="I426" s="48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C427" s="1"/>
      <c r="D427" s="1"/>
      <c r="E427" s="1037"/>
      <c r="F427" s="1038"/>
      <c r="G427" s="912"/>
      <c r="H427" s="1"/>
      <c r="I427" s="48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C428" s="1"/>
      <c r="D428" s="1"/>
      <c r="E428" s="1037"/>
      <c r="F428" s="1038"/>
      <c r="G428" s="912"/>
      <c r="H428" s="1"/>
      <c r="I428" s="48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C429" s="1"/>
      <c r="D429" s="1"/>
      <c r="E429" s="1037"/>
      <c r="F429" s="1038"/>
      <c r="G429" s="912"/>
      <c r="H429" s="1"/>
      <c r="I429" s="48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C430" s="1"/>
      <c r="D430" s="1"/>
      <c r="E430" s="1037"/>
      <c r="F430" s="1038"/>
      <c r="G430" s="912"/>
      <c r="H430" s="1"/>
      <c r="I430" s="48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C431" s="1"/>
      <c r="D431" s="1"/>
      <c r="E431" s="1037"/>
      <c r="F431" s="1038"/>
      <c r="G431" s="912"/>
      <c r="H431" s="1"/>
      <c r="I431" s="48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C432" s="1"/>
      <c r="D432" s="1"/>
      <c r="E432" s="1037"/>
      <c r="F432" s="1038"/>
      <c r="G432" s="912"/>
      <c r="H432" s="1"/>
      <c r="I432" s="48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C433" s="1"/>
      <c r="D433" s="1"/>
      <c r="E433" s="1037"/>
      <c r="F433" s="1038"/>
      <c r="G433" s="912"/>
      <c r="H433" s="1"/>
      <c r="I433" s="48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C434" s="1"/>
      <c r="D434" s="1"/>
      <c r="E434" s="1037"/>
      <c r="F434" s="1038"/>
      <c r="G434" s="912"/>
      <c r="H434" s="1"/>
      <c r="I434" s="48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C435" s="1"/>
      <c r="D435" s="1"/>
      <c r="E435" s="1037"/>
      <c r="F435" s="1038"/>
      <c r="G435" s="912"/>
      <c r="H435" s="1"/>
      <c r="I435" s="48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C436" s="1"/>
      <c r="D436" s="1"/>
      <c r="E436" s="1037"/>
      <c r="F436" s="1038"/>
      <c r="G436" s="912"/>
      <c r="H436" s="1"/>
      <c r="I436" s="48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C437" s="1"/>
      <c r="D437" s="1"/>
      <c r="E437" s="1037"/>
      <c r="F437" s="1038"/>
      <c r="G437" s="912"/>
      <c r="H437" s="1"/>
      <c r="I437" s="48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C438" s="1"/>
      <c r="D438" s="1"/>
      <c r="E438" s="1037"/>
      <c r="F438" s="1038"/>
      <c r="G438" s="912"/>
      <c r="H438" s="1"/>
      <c r="I438" s="48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C439" s="1"/>
      <c r="D439" s="1"/>
      <c r="E439" s="1037"/>
      <c r="F439" s="1038"/>
      <c r="G439" s="912"/>
      <c r="H439" s="1"/>
      <c r="I439" s="48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C440" s="1"/>
      <c r="D440" s="1"/>
      <c r="E440" s="1037"/>
      <c r="F440" s="1038"/>
      <c r="G440" s="912"/>
      <c r="H440" s="1"/>
      <c r="I440" s="48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C441" s="1"/>
      <c r="D441" s="1"/>
      <c r="E441" s="1037"/>
      <c r="F441" s="1038"/>
      <c r="G441" s="912"/>
      <c r="H441" s="1"/>
      <c r="I441" s="48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C442" s="1"/>
      <c r="D442" s="1"/>
      <c r="E442" s="1037"/>
      <c r="F442" s="1038"/>
      <c r="G442" s="912"/>
      <c r="H442" s="1"/>
      <c r="I442" s="48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C443" s="1"/>
      <c r="D443" s="1"/>
      <c r="E443" s="1037"/>
      <c r="F443" s="1038"/>
      <c r="G443" s="912"/>
      <c r="H443" s="1"/>
      <c r="I443" s="48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C444" s="1"/>
      <c r="D444" s="1"/>
      <c r="E444" s="1037"/>
      <c r="F444" s="1038"/>
      <c r="G444" s="912"/>
      <c r="H444" s="1"/>
      <c r="I444" s="48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C445" s="1"/>
      <c r="D445" s="1"/>
      <c r="E445" s="1037"/>
      <c r="F445" s="1038"/>
      <c r="G445" s="912"/>
      <c r="H445" s="1"/>
      <c r="I445" s="48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C446" s="1"/>
      <c r="D446" s="1"/>
      <c r="E446" s="1037"/>
      <c r="F446" s="1038"/>
      <c r="G446" s="912"/>
      <c r="H446" s="1"/>
      <c r="I446" s="48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C447" s="1"/>
      <c r="D447" s="1"/>
      <c r="E447" s="1037"/>
      <c r="F447" s="1038"/>
      <c r="G447" s="912"/>
      <c r="H447" s="1"/>
      <c r="I447" s="48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C448" s="1"/>
      <c r="D448" s="1"/>
      <c r="E448" s="1037"/>
      <c r="F448" s="1038"/>
      <c r="G448" s="912"/>
      <c r="H448" s="1"/>
      <c r="I448" s="48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C449" s="1"/>
      <c r="D449" s="1"/>
      <c r="E449" s="1037"/>
      <c r="F449" s="1038"/>
      <c r="G449" s="912"/>
      <c r="H449" s="1"/>
      <c r="I449" s="48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C450" s="1"/>
      <c r="D450" s="1"/>
      <c r="E450" s="1037"/>
      <c r="F450" s="1038"/>
      <c r="G450" s="912"/>
      <c r="H450" s="1"/>
      <c r="I450" s="48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C451" s="1"/>
      <c r="D451" s="1"/>
      <c r="E451" s="1037"/>
      <c r="F451" s="1038"/>
      <c r="G451" s="912"/>
      <c r="H451" s="1"/>
      <c r="I451" s="48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C452" s="1"/>
      <c r="D452" s="1"/>
      <c r="E452" s="1037"/>
      <c r="F452" s="1038"/>
      <c r="G452" s="912"/>
      <c r="H452" s="1"/>
      <c r="I452" s="48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C453" s="1"/>
      <c r="D453" s="1"/>
      <c r="E453" s="1037"/>
      <c r="F453" s="1038"/>
      <c r="G453" s="912"/>
      <c r="H453" s="1"/>
      <c r="I453" s="48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C454" s="1"/>
      <c r="D454" s="1"/>
      <c r="E454" s="1037"/>
      <c r="F454" s="1038"/>
      <c r="G454" s="912"/>
      <c r="H454" s="1"/>
      <c r="I454" s="48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C455" s="1"/>
      <c r="D455" s="1"/>
      <c r="E455" s="1037"/>
      <c r="F455" s="1038"/>
      <c r="G455" s="912"/>
      <c r="H455" s="1"/>
      <c r="I455" s="48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C456" s="1"/>
      <c r="D456" s="1"/>
      <c r="E456" s="1037"/>
      <c r="F456" s="1038"/>
      <c r="G456" s="912"/>
      <c r="H456" s="1"/>
      <c r="I456" s="48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C457" s="1"/>
      <c r="D457" s="1"/>
      <c r="E457" s="1037"/>
      <c r="F457" s="1038"/>
      <c r="G457" s="912"/>
      <c r="H457" s="1"/>
      <c r="I457" s="48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C458" s="1"/>
      <c r="D458" s="1"/>
      <c r="E458" s="1037"/>
      <c r="F458" s="1038"/>
      <c r="G458" s="912"/>
      <c r="H458" s="1"/>
      <c r="I458" s="48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C459" s="1"/>
      <c r="D459" s="1"/>
      <c r="E459" s="1037"/>
      <c r="F459" s="1038"/>
      <c r="G459" s="912"/>
      <c r="H459" s="1"/>
      <c r="I459" s="48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C460" s="1"/>
      <c r="D460" s="1"/>
      <c r="E460" s="1037"/>
      <c r="F460" s="1038"/>
      <c r="G460" s="912"/>
      <c r="H460" s="1"/>
      <c r="I460" s="48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C461" s="1"/>
      <c r="D461" s="1"/>
      <c r="E461" s="1037"/>
      <c r="F461" s="1038"/>
      <c r="G461" s="912"/>
      <c r="H461" s="1"/>
      <c r="I461" s="48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C462" s="1"/>
      <c r="D462" s="1"/>
      <c r="E462" s="1037"/>
      <c r="F462" s="1038"/>
      <c r="G462" s="912"/>
      <c r="H462" s="1"/>
      <c r="I462" s="48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C463" s="1"/>
      <c r="D463" s="1"/>
      <c r="E463" s="1037"/>
      <c r="F463" s="1038"/>
      <c r="G463" s="912"/>
      <c r="H463" s="1"/>
      <c r="I463" s="48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C464" s="1"/>
      <c r="D464" s="1"/>
      <c r="E464" s="1037"/>
      <c r="F464" s="1038"/>
      <c r="G464" s="912"/>
      <c r="H464" s="1"/>
      <c r="I464" s="48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C465" s="1"/>
      <c r="D465" s="1"/>
      <c r="E465" s="1037"/>
      <c r="F465" s="1038"/>
      <c r="G465" s="912"/>
      <c r="H465" s="1"/>
      <c r="I465" s="48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C466" s="1"/>
      <c r="D466" s="1"/>
      <c r="E466" s="1037"/>
      <c r="F466" s="1038"/>
      <c r="G466" s="912"/>
      <c r="H466" s="1"/>
      <c r="I466" s="48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C467" s="1"/>
      <c r="D467" s="1"/>
      <c r="E467" s="1037"/>
      <c r="F467" s="1038"/>
      <c r="G467" s="912"/>
      <c r="H467" s="1"/>
      <c r="I467" s="48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C468" s="1"/>
      <c r="D468" s="1"/>
      <c r="E468" s="1037"/>
      <c r="F468" s="1038"/>
      <c r="G468" s="912"/>
      <c r="H468" s="1"/>
      <c r="I468" s="48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C469" s="1"/>
      <c r="D469" s="1"/>
      <c r="E469" s="1037"/>
      <c r="F469" s="1038"/>
      <c r="G469" s="912"/>
      <c r="H469" s="1"/>
      <c r="I469" s="48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C470" s="1"/>
      <c r="D470" s="1"/>
      <c r="E470" s="1037"/>
      <c r="F470" s="1038"/>
      <c r="G470" s="912"/>
      <c r="H470" s="1"/>
      <c r="I470" s="48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C471" s="1"/>
      <c r="D471" s="1"/>
      <c r="E471" s="1037"/>
      <c r="F471" s="1038"/>
      <c r="G471" s="912"/>
      <c r="H471" s="1"/>
      <c r="I471" s="48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C472" s="1"/>
      <c r="D472" s="1"/>
      <c r="E472" s="1037"/>
      <c r="F472" s="1038"/>
      <c r="G472" s="912"/>
      <c r="H472" s="1"/>
      <c r="I472" s="48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C473" s="1"/>
      <c r="D473" s="1"/>
      <c r="E473" s="1037"/>
      <c r="F473" s="1038"/>
      <c r="G473" s="912"/>
      <c r="H473" s="1"/>
      <c r="I473" s="48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C474" s="1"/>
      <c r="D474" s="1"/>
      <c r="E474" s="1037"/>
      <c r="F474" s="1038"/>
      <c r="G474" s="912"/>
      <c r="H474" s="1"/>
      <c r="I474" s="48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C475" s="1"/>
      <c r="D475" s="1"/>
      <c r="E475" s="1037"/>
      <c r="F475" s="1038"/>
      <c r="G475" s="912"/>
      <c r="H475" s="1"/>
      <c r="I475" s="48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C476" s="1"/>
      <c r="D476" s="1"/>
      <c r="E476" s="1037"/>
      <c r="F476" s="1038"/>
      <c r="G476" s="912"/>
      <c r="H476" s="1"/>
      <c r="I476" s="48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C477" s="1"/>
      <c r="D477" s="1"/>
      <c r="E477" s="1037"/>
      <c r="F477" s="1038"/>
      <c r="G477" s="912"/>
      <c r="H477" s="1"/>
      <c r="I477" s="48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C478" s="1"/>
      <c r="D478" s="1"/>
      <c r="E478" s="1037"/>
      <c r="F478" s="1038"/>
      <c r="G478" s="912"/>
      <c r="H478" s="1"/>
      <c r="I478" s="48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C479" s="1"/>
      <c r="D479" s="1"/>
      <c r="E479" s="1037"/>
      <c r="F479" s="1038"/>
      <c r="G479" s="912"/>
      <c r="H479" s="1"/>
      <c r="I479" s="48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C480" s="1"/>
      <c r="D480" s="1"/>
      <c r="E480" s="1037"/>
      <c r="F480" s="1038"/>
      <c r="G480" s="912"/>
      <c r="H480" s="1"/>
      <c r="I480" s="48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C481" s="1"/>
      <c r="D481" s="1"/>
      <c r="E481" s="1037"/>
      <c r="F481" s="1038"/>
      <c r="G481" s="912"/>
      <c r="H481" s="1"/>
      <c r="I481" s="48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C482" s="1"/>
      <c r="D482" s="1"/>
      <c r="E482" s="1037"/>
      <c r="F482" s="1038"/>
      <c r="G482" s="912"/>
      <c r="H482" s="1"/>
      <c r="I482" s="48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C483" s="1"/>
      <c r="D483" s="1"/>
      <c r="E483" s="1037"/>
      <c r="F483" s="1038"/>
      <c r="G483" s="912"/>
      <c r="H483" s="1"/>
      <c r="I483" s="48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C484" s="1"/>
      <c r="D484" s="1"/>
      <c r="E484" s="1037"/>
      <c r="F484" s="1038"/>
      <c r="G484" s="912"/>
      <c r="H484" s="1"/>
      <c r="I484" s="48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C485" s="1"/>
      <c r="D485" s="1"/>
      <c r="E485" s="1037"/>
      <c r="F485" s="1038"/>
      <c r="G485" s="912"/>
      <c r="H485" s="1"/>
      <c r="I485" s="48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C486" s="1"/>
      <c r="D486" s="1"/>
      <c r="E486" s="1037"/>
      <c r="F486" s="1038"/>
      <c r="G486" s="912"/>
      <c r="H486" s="1"/>
      <c r="I486" s="48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C487" s="1"/>
      <c r="D487" s="1"/>
      <c r="E487" s="1037"/>
      <c r="F487" s="1038"/>
      <c r="G487" s="912"/>
      <c r="H487" s="1"/>
      <c r="I487" s="48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C488" s="1"/>
      <c r="D488" s="1"/>
      <c r="E488" s="1037"/>
      <c r="F488" s="1038"/>
      <c r="G488" s="912"/>
      <c r="H488" s="1"/>
      <c r="I488" s="48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C489" s="1"/>
      <c r="D489" s="1"/>
      <c r="E489" s="1037"/>
      <c r="F489" s="1038"/>
      <c r="G489" s="912"/>
      <c r="H489" s="1"/>
      <c r="I489" s="48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C490" s="1"/>
      <c r="D490" s="1"/>
      <c r="E490" s="1037"/>
      <c r="F490" s="1038"/>
      <c r="G490" s="912"/>
      <c r="H490" s="1"/>
      <c r="I490" s="48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C491" s="1"/>
      <c r="D491" s="1"/>
      <c r="E491" s="1037"/>
      <c r="F491" s="1038"/>
      <c r="G491" s="912"/>
      <c r="H491" s="1"/>
      <c r="I491" s="48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C492" s="1"/>
      <c r="D492" s="1"/>
      <c r="E492" s="1037"/>
      <c r="F492" s="1038"/>
      <c r="G492" s="912"/>
      <c r="H492" s="1"/>
      <c r="I492" s="48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C493" s="1"/>
      <c r="D493" s="1"/>
      <c r="E493" s="1037"/>
      <c r="F493" s="1038"/>
      <c r="G493" s="912"/>
      <c r="H493" s="1"/>
      <c r="I493" s="48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C494" s="1"/>
      <c r="D494" s="1"/>
      <c r="E494" s="1037"/>
      <c r="F494" s="1038"/>
      <c r="G494" s="912"/>
      <c r="H494" s="1"/>
      <c r="I494" s="48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C495" s="1"/>
      <c r="D495" s="1"/>
      <c r="E495" s="1037"/>
      <c r="F495" s="1038"/>
      <c r="G495" s="912"/>
      <c r="H495" s="1"/>
      <c r="I495" s="48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C496" s="1"/>
      <c r="D496" s="1"/>
      <c r="E496" s="1037"/>
      <c r="F496" s="1038"/>
      <c r="G496" s="912"/>
      <c r="H496" s="1"/>
      <c r="I496" s="48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C497" s="1"/>
      <c r="D497" s="1"/>
      <c r="E497" s="1037"/>
      <c r="F497" s="1038"/>
      <c r="G497" s="912"/>
      <c r="H497" s="1"/>
      <c r="I497" s="48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C498" s="1"/>
      <c r="D498" s="1"/>
      <c r="E498" s="1037"/>
      <c r="F498" s="1038"/>
      <c r="G498" s="912"/>
      <c r="H498" s="1"/>
      <c r="I498" s="48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C499" s="1"/>
      <c r="D499" s="1"/>
      <c r="E499" s="1037"/>
      <c r="F499" s="1038"/>
      <c r="G499" s="912"/>
      <c r="H499" s="1"/>
      <c r="I499" s="48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C500" s="1"/>
      <c r="D500" s="1"/>
      <c r="E500" s="1037"/>
      <c r="F500" s="1038"/>
      <c r="G500" s="912"/>
      <c r="H500" s="1"/>
      <c r="I500" s="48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C501" s="1"/>
      <c r="D501" s="1"/>
      <c r="E501" s="1037"/>
      <c r="F501" s="1038"/>
      <c r="G501" s="912"/>
      <c r="H501" s="1"/>
      <c r="I501" s="48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C502" s="1"/>
      <c r="D502" s="1"/>
      <c r="E502" s="1037"/>
      <c r="F502" s="1038"/>
      <c r="G502" s="912"/>
      <c r="H502" s="1"/>
      <c r="I502" s="48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C503" s="1"/>
      <c r="D503" s="1"/>
      <c r="E503" s="1037"/>
      <c r="F503" s="1038"/>
      <c r="G503" s="912"/>
      <c r="H503" s="1"/>
      <c r="I503" s="48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C504" s="1"/>
      <c r="D504" s="1"/>
      <c r="E504" s="1037"/>
      <c r="F504" s="1038"/>
      <c r="G504" s="912"/>
      <c r="H504" s="1"/>
      <c r="I504" s="48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C505" s="1"/>
      <c r="D505" s="1"/>
      <c r="E505" s="1037"/>
      <c r="F505" s="1038"/>
      <c r="G505" s="912"/>
      <c r="H505" s="1"/>
      <c r="I505" s="48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C506" s="1"/>
      <c r="D506" s="1"/>
      <c r="E506" s="1037"/>
      <c r="F506" s="1038"/>
      <c r="G506" s="912"/>
      <c r="H506" s="1"/>
      <c r="I506" s="48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C507" s="1"/>
      <c r="D507" s="1"/>
      <c r="E507" s="1037"/>
      <c r="F507" s="1038"/>
      <c r="G507" s="912"/>
      <c r="H507" s="1"/>
      <c r="I507" s="48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C508" s="1"/>
      <c r="D508" s="1"/>
      <c r="E508" s="1037"/>
      <c r="F508" s="1038"/>
      <c r="G508" s="912"/>
      <c r="H508" s="1"/>
      <c r="I508" s="48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C509" s="1"/>
      <c r="D509" s="1"/>
      <c r="E509" s="1037"/>
      <c r="F509" s="1038"/>
      <c r="G509" s="912"/>
      <c r="H509" s="1"/>
      <c r="I509" s="48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C510" s="1"/>
      <c r="D510" s="1"/>
      <c r="E510" s="1037"/>
      <c r="F510" s="1038"/>
      <c r="G510" s="912"/>
      <c r="H510" s="1"/>
      <c r="I510" s="48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C511" s="1"/>
      <c r="D511" s="1"/>
      <c r="E511" s="1037"/>
      <c r="F511" s="1038"/>
      <c r="G511" s="912"/>
      <c r="H511" s="1"/>
      <c r="I511" s="48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C512" s="1"/>
      <c r="D512" s="1"/>
      <c r="E512" s="1037"/>
      <c r="F512" s="1038"/>
      <c r="G512" s="912"/>
      <c r="H512" s="1"/>
      <c r="I512" s="48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C513" s="1"/>
      <c r="D513" s="1"/>
      <c r="E513" s="1037"/>
      <c r="F513" s="1038"/>
      <c r="G513" s="912"/>
      <c r="H513" s="1"/>
      <c r="I513" s="48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C514" s="1"/>
      <c r="D514" s="1"/>
      <c r="E514" s="1037"/>
      <c r="F514" s="1038"/>
      <c r="G514" s="912"/>
      <c r="H514" s="1"/>
      <c r="I514" s="48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C515" s="1"/>
      <c r="D515" s="1"/>
      <c r="E515" s="1037"/>
      <c r="F515" s="1038"/>
      <c r="G515" s="912"/>
      <c r="H515" s="1"/>
      <c r="I515" s="48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C516" s="1"/>
      <c r="D516" s="1"/>
      <c r="E516" s="1037"/>
      <c r="F516" s="1038"/>
      <c r="G516" s="912"/>
      <c r="H516" s="1"/>
      <c r="I516" s="48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C517" s="1"/>
      <c r="D517" s="1"/>
      <c r="E517" s="1037"/>
      <c r="F517" s="1038"/>
      <c r="G517" s="912"/>
      <c r="H517" s="1"/>
      <c r="I517" s="48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C518" s="1"/>
      <c r="D518" s="1"/>
      <c r="E518" s="1037"/>
      <c r="F518" s="1038"/>
      <c r="G518" s="912"/>
      <c r="H518" s="1"/>
      <c r="I518" s="48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C519" s="1"/>
      <c r="D519" s="1"/>
      <c r="E519" s="1037"/>
      <c r="F519" s="1038"/>
      <c r="G519" s="912"/>
      <c r="H519" s="1"/>
      <c r="I519" s="48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C520" s="1"/>
      <c r="D520" s="1"/>
      <c r="E520" s="1037"/>
      <c r="F520" s="1038"/>
      <c r="G520" s="912"/>
      <c r="H520" s="1"/>
      <c r="I520" s="48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C521" s="1"/>
      <c r="D521" s="1"/>
      <c r="E521" s="1037"/>
      <c r="F521" s="1038"/>
      <c r="G521" s="912"/>
      <c r="H521" s="1"/>
      <c r="I521" s="48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C522" s="1"/>
      <c r="D522" s="1"/>
      <c r="E522" s="1037"/>
      <c r="F522" s="1038"/>
      <c r="G522" s="912"/>
      <c r="H522" s="1"/>
      <c r="I522" s="48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C523" s="1"/>
      <c r="D523" s="1"/>
      <c r="E523" s="1037"/>
      <c r="F523" s="1038"/>
      <c r="G523" s="912"/>
      <c r="H523" s="1"/>
      <c r="I523" s="48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C524" s="1"/>
      <c r="D524" s="1"/>
      <c r="E524" s="1037"/>
      <c r="F524" s="1038"/>
      <c r="G524" s="912"/>
      <c r="H524" s="1"/>
      <c r="I524" s="48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C525" s="1"/>
      <c r="D525" s="1"/>
      <c r="E525" s="1037"/>
      <c r="F525" s="1038"/>
      <c r="G525" s="912"/>
      <c r="H525" s="1"/>
      <c r="I525" s="48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C526" s="1"/>
      <c r="D526" s="1"/>
      <c r="E526" s="1037"/>
      <c r="F526" s="1038"/>
      <c r="G526" s="912"/>
      <c r="H526" s="1"/>
      <c r="I526" s="48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C527" s="1"/>
      <c r="D527" s="1"/>
      <c r="E527" s="1037"/>
      <c r="F527" s="1038"/>
      <c r="G527" s="912"/>
      <c r="H527" s="1"/>
      <c r="I527" s="48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C528" s="1"/>
      <c r="D528" s="1"/>
      <c r="E528" s="1037"/>
      <c r="F528" s="1038"/>
      <c r="G528" s="912"/>
      <c r="H528" s="1"/>
      <c r="I528" s="48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C529" s="1"/>
      <c r="D529" s="1"/>
      <c r="E529" s="1037"/>
      <c r="F529" s="1038"/>
      <c r="G529" s="912"/>
      <c r="H529" s="1"/>
      <c r="I529" s="48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C530" s="1"/>
      <c r="D530" s="1"/>
      <c r="E530" s="1037"/>
      <c r="F530" s="1038"/>
      <c r="G530" s="912"/>
      <c r="H530" s="1"/>
      <c r="I530" s="48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C531" s="1"/>
      <c r="D531" s="1"/>
      <c r="E531" s="1037"/>
      <c r="F531" s="1038"/>
      <c r="G531" s="912"/>
      <c r="H531" s="1"/>
      <c r="I531" s="48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C532" s="1"/>
      <c r="D532" s="1"/>
      <c r="E532" s="1037"/>
      <c r="F532" s="1038"/>
      <c r="G532" s="912"/>
      <c r="H532" s="1"/>
      <c r="I532" s="48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C533" s="1"/>
      <c r="D533" s="1"/>
      <c r="E533" s="1037"/>
      <c r="F533" s="1038"/>
      <c r="G533" s="912"/>
      <c r="H533" s="1"/>
      <c r="I533" s="48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C534" s="1"/>
      <c r="D534" s="1"/>
      <c r="E534" s="1037"/>
      <c r="F534" s="1038"/>
      <c r="G534" s="912"/>
      <c r="H534" s="1"/>
      <c r="I534" s="48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C535" s="1"/>
      <c r="D535" s="1"/>
      <c r="E535" s="1037"/>
      <c r="F535" s="1038"/>
      <c r="G535" s="912"/>
      <c r="H535" s="1"/>
      <c r="I535" s="48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C536" s="1"/>
      <c r="D536" s="1"/>
      <c r="E536" s="1037"/>
      <c r="F536" s="1038"/>
      <c r="G536" s="912"/>
      <c r="H536" s="1"/>
      <c r="I536" s="48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C537" s="1"/>
      <c r="D537" s="1"/>
      <c r="E537" s="1037"/>
      <c r="F537" s="1038"/>
      <c r="G537" s="912"/>
      <c r="H537" s="1"/>
      <c r="I537" s="48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C538" s="1"/>
      <c r="D538" s="1"/>
      <c r="E538" s="1037"/>
      <c r="F538" s="1038"/>
      <c r="G538" s="912"/>
      <c r="H538" s="1"/>
      <c r="I538" s="48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C539" s="1"/>
      <c r="D539" s="1"/>
      <c r="E539" s="1037"/>
      <c r="F539" s="1038"/>
      <c r="G539" s="912"/>
      <c r="H539" s="1"/>
      <c r="I539" s="48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C540" s="1"/>
      <c r="D540" s="1"/>
      <c r="E540" s="1037"/>
      <c r="F540" s="1038"/>
      <c r="G540" s="912"/>
      <c r="H540" s="1"/>
      <c r="I540" s="48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C541" s="1"/>
      <c r="D541" s="1"/>
      <c r="E541" s="1037"/>
      <c r="F541" s="1038"/>
      <c r="G541" s="912"/>
      <c r="H541" s="1"/>
      <c r="I541" s="48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C542" s="1"/>
      <c r="D542" s="1"/>
      <c r="E542" s="1037"/>
      <c r="F542" s="1038"/>
      <c r="G542" s="912"/>
      <c r="H542" s="1"/>
      <c r="I542" s="48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C543" s="1"/>
      <c r="D543" s="1"/>
      <c r="E543" s="1037"/>
      <c r="F543" s="1038"/>
      <c r="G543" s="912"/>
      <c r="H543" s="1"/>
      <c r="I543" s="48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C544" s="1"/>
      <c r="D544" s="1"/>
      <c r="E544" s="1037"/>
      <c r="F544" s="1038"/>
      <c r="G544" s="912"/>
      <c r="H544" s="1"/>
      <c r="I544" s="48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C545" s="1"/>
      <c r="D545" s="1"/>
      <c r="E545" s="1037"/>
      <c r="F545" s="1038"/>
      <c r="G545" s="912"/>
      <c r="H545" s="1"/>
      <c r="I545" s="48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C546" s="1"/>
      <c r="D546" s="1"/>
      <c r="E546" s="1037"/>
      <c r="F546" s="1038"/>
      <c r="G546" s="912"/>
      <c r="H546" s="1"/>
      <c r="I546" s="48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C547" s="1"/>
      <c r="D547" s="1"/>
      <c r="E547" s="1037"/>
      <c r="F547" s="1038"/>
      <c r="G547" s="912"/>
      <c r="H547" s="1"/>
      <c r="I547" s="48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C548" s="1"/>
      <c r="D548" s="1"/>
      <c r="E548" s="1037"/>
      <c r="F548" s="1038"/>
      <c r="G548" s="912"/>
      <c r="H548" s="1"/>
      <c r="I548" s="48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C549" s="1"/>
      <c r="D549" s="1"/>
      <c r="E549" s="1037"/>
      <c r="F549" s="1038"/>
      <c r="G549" s="912"/>
      <c r="H549" s="1"/>
      <c r="I549" s="48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C550" s="1"/>
      <c r="D550" s="1"/>
      <c r="E550" s="1037"/>
      <c r="F550" s="1038"/>
      <c r="G550" s="912"/>
      <c r="H550" s="1"/>
      <c r="I550" s="48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C551" s="1"/>
      <c r="D551" s="1"/>
      <c r="E551" s="1037"/>
      <c r="F551" s="1038"/>
      <c r="G551" s="912"/>
      <c r="H551" s="1"/>
      <c r="I551" s="48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C552" s="1"/>
      <c r="D552" s="1"/>
      <c r="E552" s="1037"/>
      <c r="F552" s="1038"/>
      <c r="G552" s="912"/>
      <c r="H552" s="1"/>
      <c r="I552" s="48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C553" s="1"/>
      <c r="D553" s="1"/>
      <c r="E553" s="1037"/>
      <c r="F553" s="1038"/>
      <c r="G553" s="912"/>
      <c r="H553" s="1"/>
      <c r="I553" s="48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C554" s="1"/>
      <c r="D554" s="1"/>
      <c r="E554" s="1037"/>
      <c r="F554" s="1038"/>
      <c r="G554" s="912"/>
      <c r="H554" s="1"/>
      <c r="I554" s="48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C555" s="1"/>
      <c r="D555" s="1"/>
      <c r="E555" s="1037"/>
      <c r="F555" s="1038"/>
      <c r="G555" s="912"/>
      <c r="H555" s="1"/>
      <c r="I555" s="48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C556" s="1"/>
      <c r="D556" s="1"/>
      <c r="E556" s="1037"/>
      <c r="F556" s="1038"/>
      <c r="G556" s="912"/>
      <c r="H556" s="1"/>
      <c r="I556" s="48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C557" s="1"/>
      <c r="D557" s="1"/>
      <c r="E557" s="1037"/>
      <c r="F557" s="1038"/>
      <c r="G557" s="912"/>
      <c r="H557" s="1"/>
      <c r="I557" s="48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C558" s="1"/>
      <c r="D558" s="1"/>
      <c r="E558" s="1037"/>
      <c r="F558" s="1038"/>
      <c r="G558" s="912"/>
      <c r="H558" s="1"/>
      <c r="I558" s="48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C559" s="1"/>
      <c r="D559" s="1"/>
      <c r="E559" s="1037"/>
      <c r="F559" s="1038"/>
      <c r="G559" s="912"/>
      <c r="H559" s="1"/>
      <c r="I559" s="48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C560" s="1"/>
      <c r="D560" s="1"/>
      <c r="E560" s="1037"/>
      <c r="F560" s="1038"/>
      <c r="G560" s="912"/>
      <c r="H560" s="1"/>
      <c r="I560" s="48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C561" s="1"/>
      <c r="D561" s="1"/>
      <c r="E561" s="1037"/>
      <c r="F561" s="1038"/>
      <c r="G561" s="912"/>
      <c r="H561" s="1"/>
      <c r="I561" s="48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C562" s="1"/>
      <c r="D562" s="1"/>
      <c r="E562" s="1037"/>
      <c r="F562" s="1038"/>
      <c r="G562" s="912"/>
      <c r="H562" s="1"/>
      <c r="I562" s="48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C563" s="1"/>
      <c r="D563" s="1"/>
      <c r="E563" s="1037"/>
      <c r="F563" s="1038"/>
      <c r="G563" s="912"/>
      <c r="H563" s="1"/>
      <c r="I563" s="48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C564" s="1"/>
      <c r="D564" s="1"/>
      <c r="E564" s="1037"/>
      <c r="F564" s="1038"/>
      <c r="G564" s="912"/>
      <c r="H564" s="1"/>
      <c r="I564" s="48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C565" s="1"/>
      <c r="D565" s="1"/>
      <c r="E565" s="1037"/>
      <c r="F565" s="1038"/>
      <c r="G565" s="912"/>
      <c r="H565" s="1"/>
      <c r="I565" s="48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C566" s="1"/>
      <c r="D566" s="1"/>
      <c r="E566" s="1037"/>
      <c r="F566" s="1038"/>
      <c r="G566" s="912"/>
      <c r="H566" s="1"/>
      <c r="I566" s="48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C567" s="1"/>
      <c r="D567" s="1"/>
      <c r="E567" s="1037"/>
      <c r="F567" s="1038"/>
      <c r="G567" s="912"/>
      <c r="H567" s="1"/>
      <c r="I567" s="48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C568" s="1"/>
      <c r="D568" s="1"/>
      <c r="E568" s="1037"/>
      <c r="F568" s="1038"/>
      <c r="G568" s="912"/>
      <c r="H568" s="1"/>
      <c r="I568" s="48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C569" s="1"/>
      <c r="D569" s="1"/>
      <c r="E569" s="1037"/>
      <c r="F569" s="1038"/>
      <c r="G569" s="912"/>
      <c r="H569" s="1"/>
      <c r="I569" s="48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C570" s="1"/>
      <c r="D570" s="1"/>
      <c r="E570" s="1037"/>
      <c r="F570" s="1038"/>
      <c r="G570" s="912"/>
      <c r="H570" s="1"/>
      <c r="I570" s="48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C571" s="1"/>
      <c r="D571" s="1"/>
      <c r="E571" s="1037"/>
      <c r="F571" s="1038"/>
      <c r="G571" s="912"/>
      <c r="H571" s="1"/>
      <c r="I571" s="48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C572" s="1"/>
      <c r="D572" s="1"/>
      <c r="E572" s="1037"/>
      <c r="F572" s="1038"/>
      <c r="G572" s="912"/>
      <c r="H572" s="1"/>
      <c r="I572" s="48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C573" s="1"/>
      <c r="D573" s="1"/>
      <c r="E573" s="1037"/>
      <c r="F573" s="1038"/>
      <c r="G573" s="912"/>
      <c r="H573" s="1"/>
      <c r="I573" s="48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C574" s="1"/>
      <c r="D574" s="1"/>
      <c r="E574" s="1037"/>
      <c r="F574" s="1038"/>
      <c r="G574" s="912"/>
      <c r="H574" s="1"/>
      <c r="I574" s="48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C575" s="1"/>
      <c r="D575" s="1"/>
      <c r="E575" s="1037"/>
      <c r="F575" s="1038"/>
      <c r="G575" s="912"/>
      <c r="H575" s="1"/>
      <c r="I575" s="48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C576" s="1"/>
      <c r="D576" s="1"/>
      <c r="E576" s="1037"/>
      <c r="F576" s="1038"/>
      <c r="G576" s="912"/>
      <c r="H576" s="1"/>
      <c r="I576" s="48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C577" s="1"/>
      <c r="D577" s="1"/>
      <c r="E577" s="1037"/>
      <c r="F577" s="1038"/>
      <c r="G577" s="912"/>
      <c r="H577" s="1"/>
      <c r="I577" s="48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C578" s="1"/>
      <c r="D578" s="1"/>
      <c r="E578" s="1037"/>
      <c r="F578" s="1038"/>
      <c r="G578" s="912"/>
      <c r="H578" s="1"/>
      <c r="I578" s="48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C579" s="1"/>
      <c r="D579" s="1"/>
      <c r="E579" s="1037"/>
      <c r="F579" s="1038"/>
      <c r="G579" s="912"/>
      <c r="H579" s="1"/>
      <c r="I579" s="48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C580" s="1"/>
      <c r="D580" s="1"/>
      <c r="E580" s="1037"/>
      <c r="F580" s="1038"/>
      <c r="G580" s="912"/>
      <c r="H580" s="1"/>
      <c r="I580" s="48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C581" s="1"/>
      <c r="D581" s="1"/>
      <c r="E581" s="1037"/>
      <c r="F581" s="1038"/>
      <c r="G581" s="912"/>
      <c r="H581" s="1"/>
      <c r="I581" s="48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C582" s="1"/>
      <c r="D582" s="1"/>
      <c r="E582" s="1037"/>
      <c r="F582" s="1038"/>
      <c r="G582" s="912"/>
      <c r="H582" s="1"/>
      <c r="I582" s="48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C583" s="1"/>
      <c r="D583" s="1"/>
      <c r="E583" s="1037"/>
      <c r="F583" s="1038"/>
      <c r="G583" s="912"/>
      <c r="H583" s="1"/>
      <c r="I583" s="48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C584" s="1"/>
      <c r="D584" s="1"/>
      <c r="E584" s="1037"/>
      <c r="F584" s="1038"/>
      <c r="G584" s="912"/>
      <c r="H584" s="1"/>
      <c r="I584" s="48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C585" s="1"/>
      <c r="D585" s="1"/>
      <c r="E585" s="1037"/>
      <c r="F585" s="1038"/>
      <c r="G585" s="912"/>
      <c r="H585" s="1"/>
      <c r="I585" s="48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C586" s="1"/>
      <c r="D586" s="1"/>
      <c r="E586" s="1037"/>
      <c r="F586" s="1038"/>
      <c r="G586" s="912"/>
      <c r="H586" s="1"/>
      <c r="I586" s="48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C587" s="1"/>
      <c r="D587" s="1"/>
      <c r="E587" s="1037"/>
      <c r="F587" s="1038"/>
      <c r="G587" s="912"/>
      <c r="H587" s="1"/>
      <c r="I587" s="48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C588" s="1"/>
      <c r="D588" s="1"/>
      <c r="E588" s="1037"/>
      <c r="F588" s="1038"/>
      <c r="G588" s="912"/>
      <c r="H588" s="1"/>
      <c r="I588" s="48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C589" s="1"/>
      <c r="D589" s="1"/>
      <c r="E589" s="1037"/>
      <c r="F589" s="1038"/>
      <c r="G589" s="912"/>
      <c r="H589" s="1"/>
      <c r="I589" s="48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C590" s="1"/>
      <c r="D590" s="1"/>
      <c r="E590" s="1037"/>
      <c r="F590" s="1038"/>
      <c r="G590" s="912"/>
      <c r="H590" s="1"/>
      <c r="I590" s="48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C591" s="1"/>
      <c r="D591" s="1"/>
      <c r="E591" s="1037"/>
      <c r="F591" s="1038"/>
      <c r="G591" s="912"/>
      <c r="H591" s="1"/>
      <c r="I591" s="48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C592" s="1"/>
      <c r="D592" s="1"/>
      <c r="E592" s="1037"/>
      <c r="F592" s="1038"/>
      <c r="G592" s="912"/>
      <c r="H592" s="1"/>
      <c r="I592" s="48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C593" s="1"/>
      <c r="D593" s="1"/>
      <c r="E593" s="1037"/>
      <c r="F593" s="1038"/>
      <c r="G593" s="912"/>
      <c r="H593" s="1"/>
      <c r="I593" s="48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C594" s="1"/>
      <c r="D594" s="1"/>
      <c r="E594" s="1037"/>
      <c r="F594" s="1038"/>
      <c r="G594" s="912"/>
      <c r="H594" s="1"/>
      <c r="I594" s="48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C595" s="1"/>
      <c r="D595" s="1"/>
      <c r="E595" s="1037"/>
      <c r="F595" s="1038"/>
      <c r="G595" s="912"/>
      <c r="H595" s="1"/>
      <c r="I595" s="48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C596" s="1"/>
      <c r="D596" s="1"/>
      <c r="E596" s="1037"/>
      <c r="F596" s="1038"/>
      <c r="G596" s="912"/>
      <c r="H596" s="1"/>
      <c r="I596" s="48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C597" s="1"/>
      <c r="D597" s="1"/>
      <c r="E597" s="1037"/>
      <c r="F597" s="1038"/>
      <c r="G597" s="912"/>
      <c r="H597" s="1"/>
      <c r="I597" s="48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C598" s="1"/>
      <c r="D598" s="1"/>
      <c r="E598" s="1037"/>
      <c r="F598" s="1038"/>
      <c r="G598" s="912"/>
      <c r="H598" s="1"/>
      <c r="I598" s="48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C599" s="1"/>
      <c r="D599" s="1"/>
      <c r="E599" s="1037"/>
      <c r="F599" s="1038"/>
      <c r="G599" s="912"/>
      <c r="H599" s="1"/>
      <c r="I599" s="48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C600" s="1"/>
      <c r="D600" s="1"/>
      <c r="E600" s="1037"/>
      <c r="F600" s="1038"/>
      <c r="G600" s="912"/>
      <c r="H600" s="1"/>
      <c r="I600" s="48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C601" s="1"/>
      <c r="D601" s="1"/>
      <c r="E601" s="1037"/>
      <c r="F601" s="1038"/>
      <c r="G601" s="912"/>
      <c r="H601" s="1"/>
      <c r="I601" s="48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C602" s="1"/>
      <c r="D602" s="1"/>
      <c r="E602" s="1037"/>
      <c r="F602" s="1038"/>
      <c r="G602" s="912"/>
      <c r="H602" s="1"/>
      <c r="I602" s="48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C603" s="1"/>
      <c r="D603" s="1"/>
      <c r="E603" s="1037"/>
      <c r="F603" s="1038"/>
      <c r="G603" s="912"/>
      <c r="H603" s="1"/>
      <c r="I603" s="48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C604" s="1"/>
      <c r="D604" s="1"/>
      <c r="E604" s="1037"/>
      <c r="F604" s="1038"/>
      <c r="G604" s="912"/>
      <c r="H604" s="1"/>
      <c r="I604" s="48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C605" s="1"/>
      <c r="D605" s="1"/>
      <c r="E605" s="1037"/>
      <c r="F605" s="1038"/>
      <c r="G605" s="912"/>
      <c r="H605" s="1"/>
      <c r="I605" s="48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C606" s="1"/>
      <c r="D606" s="1"/>
      <c r="E606" s="1037"/>
      <c r="F606" s="1038"/>
      <c r="G606" s="912"/>
      <c r="H606" s="1"/>
      <c r="I606" s="48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C607" s="1"/>
      <c r="D607" s="1"/>
      <c r="E607" s="1037"/>
      <c r="F607" s="1038"/>
      <c r="G607" s="912"/>
      <c r="H607" s="1"/>
      <c r="I607" s="48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C608" s="1"/>
      <c r="D608" s="1"/>
      <c r="E608" s="1037"/>
      <c r="F608" s="1038"/>
      <c r="G608" s="912"/>
      <c r="H608" s="1"/>
      <c r="I608" s="48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C609" s="1"/>
      <c r="D609" s="1"/>
      <c r="E609" s="1037"/>
      <c r="F609" s="1038"/>
      <c r="G609" s="912"/>
      <c r="H609" s="1"/>
      <c r="I609" s="48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C610" s="1"/>
      <c r="D610" s="1"/>
      <c r="E610" s="1037"/>
      <c r="F610" s="1038"/>
      <c r="G610" s="912"/>
      <c r="H610" s="1"/>
      <c r="I610" s="48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C611" s="1"/>
      <c r="D611" s="1"/>
      <c r="E611" s="1037"/>
      <c r="F611" s="1038"/>
      <c r="G611" s="912"/>
      <c r="H611" s="1"/>
      <c r="I611" s="48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C612" s="1"/>
      <c r="D612" s="1"/>
      <c r="E612" s="1037"/>
      <c r="F612" s="1038"/>
      <c r="G612" s="912"/>
      <c r="H612" s="1"/>
      <c r="I612" s="48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C613" s="1"/>
      <c r="D613" s="1"/>
      <c r="E613" s="1037"/>
      <c r="F613" s="1038"/>
      <c r="G613" s="912"/>
      <c r="H613" s="1"/>
      <c r="I613" s="48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C614" s="1"/>
      <c r="D614" s="1"/>
      <c r="E614" s="1037"/>
      <c r="F614" s="1038"/>
      <c r="G614" s="912"/>
      <c r="H614" s="1"/>
      <c r="I614" s="48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C615" s="1"/>
      <c r="D615" s="1"/>
      <c r="E615" s="1037"/>
      <c r="F615" s="1038"/>
      <c r="G615" s="912"/>
      <c r="H615" s="1"/>
      <c r="I615" s="48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C616" s="1"/>
      <c r="D616" s="1"/>
      <c r="E616" s="1037"/>
      <c r="F616" s="1038"/>
      <c r="G616" s="912"/>
      <c r="H616" s="1"/>
      <c r="I616" s="48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C617" s="1"/>
      <c r="D617" s="1"/>
      <c r="E617" s="1037"/>
      <c r="F617" s="1038"/>
      <c r="G617" s="912"/>
      <c r="H617" s="1"/>
      <c r="I617" s="48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C618" s="1"/>
      <c r="D618" s="1"/>
      <c r="E618" s="1037"/>
      <c r="F618" s="1038"/>
      <c r="G618" s="912"/>
      <c r="H618" s="1"/>
      <c r="I618" s="48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C619" s="1"/>
      <c r="D619" s="1"/>
      <c r="E619" s="1037"/>
      <c r="F619" s="1038"/>
      <c r="G619" s="912"/>
      <c r="H619" s="1"/>
      <c r="I619" s="48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C620" s="1"/>
      <c r="D620" s="1"/>
      <c r="E620" s="1037"/>
      <c r="F620" s="1038"/>
      <c r="G620" s="912"/>
      <c r="H620" s="1"/>
      <c r="I620" s="48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C621" s="1"/>
      <c r="D621" s="1"/>
      <c r="E621" s="1037"/>
      <c r="F621" s="1038"/>
      <c r="G621" s="912"/>
      <c r="H621" s="1"/>
      <c r="I621" s="48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C622" s="1"/>
      <c r="D622" s="1"/>
      <c r="E622" s="1037"/>
      <c r="F622" s="1038"/>
      <c r="G622" s="912"/>
      <c r="H622" s="1"/>
      <c r="I622" s="48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C623" s="1"/>
      <c r="D623" s="1"/>
      <c r="E623" s="1037"/>
      <c r="F623" s="1038"/>
      <c r="G623" s="912"/>
      <c r="H623" s="1"/>
      <c r="I623" s="48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C624" s="1"/>
      <c r="D624" s="1"/>
      <c r="E624" s="1037"/>
      <c r="F624" s="1038"/>
      <c r="G624" s="912"/>
      <c r="H624" s="1"/>
      <c r="I624" s="48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C625" s="1"/>
      <c r="D625" s="1"/>
      <c r="E625" s="1037"/>
      <c r="F625" s="1038"/>
      <c r="G625" s="912"/>
      <c r="H625" s="1"/>
      <c r="I625" s="48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C626" s="1"/>
      <c r="D626" s="1"/>
      <c r="E626" s="1037"/>
      <c r="F626" s="1038"/>
      <c r="G626" s="912"/>
      <c r="H626" s="1"/>
      <c r="I626" s="48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C627" s="1"/>
      <c r="D627" s="1"/>
      <c r="E627" s="1037"/>
      <c r="F627" s="1038"/>
      <c r="G627" s="912"/>
      <c r="H627" s="1"/>
      <c r="I627" s="48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C628" s="1"/>
      <c r="D628" s="1"/>
      <c r="E628" s="1037"/>
      <c r="F628" s="1038"/>
      <c r="G628" s="912"/>
      <c r="H628" s="1"/>
      <c r="I628" s="48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C629" s="1"/>
      <c r="D629" s="1"/>
      <c r="E629" s="1037"/>
      <c r="F629" s="1038"/>
      <c r="G629" s="912"/>
      <c r="H629" s="1"/>
      <c r="I629" s="48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C630" s="1"/>
      <c r="D630" s="1"/>
      <c r="E630" s="1037"/>
      <c r="F630" s="1038"/>
      <c r="G630" s="912"/>
      <c r="H630" s="1"/>
      <c r="I630" s="48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C631" s="1"/>
      <c r="D631" s="1"/>
      <c r="E631" s="1037"/>
      <c r="F631" s="1038"/>
      <c r="G631" s="912"/>
      <c r="H631" s="1"/>
      <c r="I631" s="48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C632" s="1"/>
      <c r="D632" s="1"/>
      <c r="E632" s="1037"/>
      <c r="F632" s="1038"/>
      <c r="G632" s="912"/>
      <c r="H632" s="1"/>
      <c r="I632" s="48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C633" s="1"/>
      <c r="D633" s="1"/>
      <c r="E633" s="1037"/>
      <c r="F633" s="1038"/>
      <c r="G633" s="912"/>
      <c r="H633" s="1"/>
      <c r="I633" s="48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C634" s="1"/>
      <c r="D634" s="1"/>
      <c r="E634" s="1037"/>
      <c r="F634" s="1038"/>
      <c r="G634" s="912"/>
      <c r="H634" s="1"/>
      <c r="I634" s="48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C635" s="1"/>
      <c r="D635" s="1"/>
      <c r="E635" s="1037"/>
      <c r="F635" s="1038"/>
      <c r="G635" s="912"/>
      <c r="H635" s="1"/>
      <c r="I635" s="48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C636" s="1"/>
      <c r="D636" s="1"/>
      <c r="E636" s="1037"/>
      <c r="F636" s="1038"/>
      <c r="G636" s="912"/>
      <c r="H636" s="1"/>
      <c r="I636" s="48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C637" s="1"/>
      <c r="D637" s="1"/>
      <c r="E637" s="1037"/>
      <c r="F637" s="1038"/>
      <c r="G637" s="912"/>
      <c r="H637" s="1"/>
      <c r="I637" s="48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C638" s="1"/>
      <c r="D638" s="1"/>
      <c r="E638" s="1037"/>
      <c r="F638" s="1038"/>
      <c r="G638" s="912"/>
      <c r="H638" s="1"/>
      <c r="I638" s="48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C639" s="1"/>
      <c r="D639" s="1"/>
      <c r="E639" s="1037"/>
      <c r="F639" s="1038"/>
      <c r="G639" s="912"/>
      <c r="H639" s="1"/>
      <c r="I639" s="48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C640" s="1"/>
      <c r="D640" s="1"/>
      <c r="E640" s="1037"/>
      <c r="F640" s="1038"/>
      <c r="G640" s="912"/>
      <c r="H640" s="1"/>
      <c r="I640" s="48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C641" s="1"/>
      <c r="D641" s="1"/>
      <c r="E641" s="1037"/>
      <c r="F641" s="1038"/>
      <c r="G641" s="912"/>
      <c r="H641" s="1"/>
      <c r="I641" s="48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C642" s="1"/>
      <c r="D642" s="1"/>
      <c r="E642" s="1037"/>
      <c r="F642" s="1038"/>
      <c r="G642" s="912"/>
      <c r="H642" s="1"/>
      <c r="I642" s="48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C643" s="1"/>
      <c r="D643" s="1"/>
      <c r="E643" s="1037"/>
      <c r="F643" s="1038"/>
      <c r="G643" s="912"/>
      <c r="H643" s="1"/>
      <c r="I643" s="48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C644" s="1"/>
      <c r="D644" s="1"/>
      <c r="E644" s="1037"/>
      <c r="F644" s="1038"/>
      <c r="G644" s="912"/>
      <c r="H644" s="1"/>
      <c r="I644" s="48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C645" s="1"/>
      <c r="D645" s="1"/>
      <c r="E645" s="1037"/>
      <c r="F645" s="1038"/>
      <c r="G645" s="912"/>
      <c r="H645" s="1"/>
      <c r="I645" s="48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C646" s="1"/>
      <c r="D646" s="1"/>
      <c r="E646" s="1037"/>
      <c r="F646" s="1038"/>
      <c r="G646" s="912"/>
      <c r="H646" s="1"/>
      <c r="I646" s="48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C647" s="1"/>
      <c r="D647" s="1"/>
      <c r="E647" s="1037"/>
      <c r="F647" s="1038"/>
      <c r="G647" s="912"/>
      <c r="H647" s="1"/>
      <c r="I647" s="48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C648" s="1"/>
      <c r="D648" s="1"/>
      <c r="E648" s="1037"/>
      <c r="F648" s="1038"/>
      <c r="G648" s="912"/>
      <c r="H648" s="1"/>
      <c r="I648" s="48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C649" s="1"/>
      <c r="D649" s="1"/>
      <c r="E649" s="1037"/>
      <c r="F649" s="1038"/>
      <c r="G649" s="912"/>
      <c r="H649" s="1"/>
      <c r="I649" s="48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C650" s="1"/>
      <c r="D650" s="1"/>
      <c r="E650" s="1037"/>
      <c r="F650" s="1038"/>
      <c r="G650" s="912"/>
      <c r="H650" s="1"/>
      <c r="I650" s="48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C651" s="1"/>
      <c r="D651" s="1"/>
      <c r="E651" s="1037"/>
      <c r="F651" s="1038"/>
      <c r="G651" s="912"/>
      <c r="H651" s="1"/>
      <c r="I651" s="48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C652" s="1"/>
      <c r="D652" s="1"/>
      <c r="E652" s="1037"/>
      <c r="F652" s="1038"/>
      <c r="G652" s="912"/>
      <c r="H652" s="1"/>
      <c r="I652" s="48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C653" s="1"/>
      <c r="D653" s="1"/>
      <c r="E653" s="1037"/>
      <c r="F653" s="1038"/>
      <c r="G653" s="912"/>
      <c r="H653" s="1"/>
      <c r="I653" s="48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C654" s="1"/>
      <c r="D654" s="1"/>
      <c r="E654" s="1037"/>
      <c r="F654" s="1038"/>
      <c r="G654" s="912"/>
      <c r="H654" s="1"/>
      <c r="I654" s="48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C655" s="1"/>
      <c r="D655" s="1"/>
      <c r="E655" s="1037"/>
      <c r="F655" s="1038"/>
      <c r="G655" s="912"/>
      <c r="H655" s="1"/>
      <c r="I655" s="48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C656" s="1"/>
      <c r="D656" s="1"/>
      <c r="E656" s="1037"/>
      <c r="F656" s="1038"/>
      <c r="G656" s="912"/>
      <c r="H656" s="1"/>
      <c r="I656" s="48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C657" s="1"/>
      <c r="D657" s="1"/>
      <c r="E657" s="1037"/>
      <c r="F657" s="1038"/>
      <c r="G657" s="912"/>
      <c r="H657" s="1"/>
      <c r="I657" s="48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C658" s="1"/>
      <c r="D658" s="1"/>
      <c r="E658" s="1037"/>
      <c r="F658" s="1038"/>
      <c r="G658" s="912"/>
      <c r="H658" s="1"/>
      <c r="I658" s="48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C659" s="1"/>
      <c r="D659" s="1"/>
      <c r="E659" s="1037"/>
      <c r="F659" s="1038"/>
      <c r="G659" s="912"/>
      <c r="H659" s="1"/>
      <c r="I659" s="48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C660" s="1"/>
      <c r="D660" s="1"/>
      <c r="E660" s="1037"/>
      <c r="F660" s="1038"/>
      <c r="G660" s="912"/>
      <c r="H660" s="1"/>
      <c r="I660" s="48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C661" s="1"/>
      <c r="D661" s="1"/>
      <c r="E661" s="1037"/>
      <c r="F661" s="1038"/>
      <c r="G661" s="912"/>
      <c r="H661" s="1"/>
      <c r="I661" s="48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C662" s="1"/>
      <c r="D662" s="1"/>
      <c r="E662" s="1037"/>
      <c r="F662" s="1038"/>
      <c r="G662" s="912"/>
      <c r="H662" s="1"/>
      <c r="I662" s="48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C663" s="1"/>
      <c r="D663" s="1"/>
      <c r="E663" s="1037"/>
      <c r="F663" s="1038"/>
      <c r="G663" s="912"/>
      <c r="H663" s="1"/>
      <c r="I663" s="48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C664" s="1"/>
      <c r="D664" s="1"/>
      <c r="E664" s="1037"/>
      <c r="F664" s="1038"/>
      <c r="G664" s="912"/>
      <c r="H664" s="1"/>
      <c r="I664" s="48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C665" s="1"/>
      <c r="D665" s="1"/>
      <c r="E665" s="1037"/>
      <c r="F665" s="1038"/>
      <c r="G665" s="912"/>
      <c r="H665" s="1"/>
      <c r="I665" s="48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C666" s="1"/>
      <c r="D666" s="1"/>
      <c r="E666" s="1037"/>
      <c r="F666" s="1038"/>
      <c r="G666" s="912"/>
      <c r="H666" s="1"/>
      <c r="I666" s="48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C667" s="1"/>
      <c r="D667" s="1"/>
      <c r="E667" s="1037"/>
      <c r="F667" s="1038"/>
      <c r="G667" s="912"/>
      <c r="H667" s="1"/>
      <c r="I667" s="48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C668" s="1"/>
      <c r="D668" s="1"/>
      <c r="E668" s="1037"/>
      <c r="F668" s="1038"/>
      <c r="G668" s="912"/>
      <c r="H668" s="1"/>
      <c r="I668" s="48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C669" s="1"/>
      <c r="D669" s="1"/>
      <c r="E669" s="1037"/>
      <c r="F669" s="1038"/>
      <c r="G669" s="912"/>
      <c r="H669" s="1"/>
      <c r="I669" s="48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C670" s="1"/>
      <c r="D670" s="1"/>
      <c r="E670" s="1037"/>
      <c r="F670" s="1038"/>
      <c r="G670" s="912"/>
      <c r="H670" s="1"/>
      <c r="I670" s="48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C671" s="1"/>
      <c r="D671" s="1"/>
      <c r="E671" s="1037"/>
      <c r="F671" s="1038"/>
      <c r="G671" s="912"/>
      <c r="H671" s="1"/>
      <c r="I671" s="48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C672" s="1"/>
      <c r="D672" s="1"/>
      <c r="E672" s="1037"/>
      <c r="F672" s="1038"/>
      <c r="G672" s="912"/>
      <c r="H672" s="1"/>
      <c r="I672" s="48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C673" s="1"/>
      <c r="D673" s="1"/>
      <c r="E673" s="1037"/>
      <c r="F673" s="1038"/>
      <c r="G673" s="912"/>
      <c r="H673" s="1"/>
      <c r="I673" s="48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C674" s="1"/>
      <c r="D674" s="1"/>
      <c r="E674" s="1037"/>
      <c r="F674" s="1038"/>
      <c r="G674" s="912"/>
      <c r="H674" s="1"/>
      <c r="I674" s="48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C675" s="1"/>
      <c r="D675" s="1"/>
      <c r="E675" s="1037"/>
      <c r="F675" s="1038"/>
      <c r="G675" s="912"/>
      <c r="H675" s="1"/>
      <c r="I675" s="48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C676" s="1"/>
      <c r="D676" s="1"/>
      <c r="E676" s="1037"/>
      <c r="F676" s="1038"/>
      <c r="G676" s="912"/>
      <c r="H676" s="1"/>
      <c r="I676" s="48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C677" s="1"/>
      <c r="D677" s="1"/>
      <c r="E677" s="1037"/>
      <c r="F677" s="1038"/>
      <c r="G677" s="912"/>
      <c r="H677" s="1"/>
      <c r="I677" s="48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C678" s="1"/>
      <c r="D678" s="1"/>
      <c r="E678" s="1037"/>
      <c r="F678" s="1038"/>
      <c r="G678" s="912"/>
      <c r="H678" s="1"/>
      <c r="I678" s="48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C679" s="1"/>
      <c r="D679" s="1"/>
      <c r="E679" s="1037"/>
      <c r="F679" s="1038"/>
      <c r="G679" s="912"/>
      <c r="H679" s="1"/>
      <c r="I679" s="48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C680" s="1"/>
      <c r="D680" s="1"/>
      <c r="E680" s="1037"/>
      <c r="F680" s="1038"/>
      <c r="G680" s="912"/>
      <c r="H680" s="1"/>
      <c r="I680" s="48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C681" s="1"/>
      <c r="D681" s="1"/>
      <c r="E681" s="1037"/>
      <c r="F681" s="1038"/>
      <c r="G681" s="912"/>
      <c r="H681" s="1"/>
      <c r="I681" s="48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C682" s="1"/>
      <c r="D682" s="1"/>
      <c r="E682" s="1037"/>
      <c r="F682" s="1038"/>
      <c r="G682" s="912"/>
      <c r="H682" s="1"/>
      <c r="I682" s="48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C683" s="1"/>
      <c r="D683" s="1"/>
      <c r="E683" s="1037"/>
      <c r="F683" s="1038"/>
      <c r="G683" s="912"/>
      <c r="H683" s="1"/>
      <c r="I683" s="48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C684" s="1"/>
      <c r="D684" s="1"/>
      <c r="E684" s="1037"/>
      <c r="F684" s="1038"/>
      <c r="G684" s="912"/>
      <c r="H684" s="1"/>
      <c r="I684" s="48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C685" s="1"/>
      <c r="D685" s="1"/>
      <c r="E685" s="1037"/>
      <c r="F685" s="1038"/>
      <c r="G685" s="912"/>
      <c r="H685" s="1"/>
      <c r="I685" s="48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C686" s="1"/>
      <c r="D686" s="1"/>
      <c r="E686" s="1037"/>
      <c r="F686" s="1038"/>
      <c r="G686" s="912"/>
      <c r="H686" s="1"/>
      <c r="I686" s="48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C687" s="1"/>
      <c r="D687" s="1"/>
      <c r="E687" s="1037"/>
      <c r="F687" s="1038"/>
      <c r="G687" s="912"/>
      <c r="H687" s="1"/>
      <c r="I687" s="48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C688" s="1"/>
      <c r="D688" s="1"/>
      <c r="E688" s="1037"/>
      <c r="F688" s="1038"/>
      <c r="G688" s="912"/>
      <c r="H688" s="1"/>
      <c r="I688" s="48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C689" s="1"/>
      <c r="D689" s="1"/>
      <c r="E689" s="1037"/>
      <c r="F689" s="1038"/>
      <c r="G689" s="912"/>
      <c r="H689" s="1"/>
      <c r="I689" s="48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C690" s="1"/>
      <c r="D690" s="1"/>
      <c r="E690" s="1037"/>
      <c r="F690" s="1038"/>
      <c r="G690" s="912"/>
      <c r="H690" s="1"/>
      <c r="I690" s="48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C691" s="1"/>
      <c r="D691" s="1"/>
      <c r="E691" s="1037"/>
      <c r="F691" s="1038"/>
      <c r="G691" s="912"/>
      <c r="H691" s="1"/>
      <c r="I691" s="48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C692" s="1"/>
      <c r="D692" s="1"/>
      <c r="E692" s="1037"/>
      <c r="F692" s="1038"/>
      <c r="G692" s="912"/>
      <c r="H692" s="1"/>
      <c r="I692" s="48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C693" s="1"/>
      <c r="D693" s="1"/>
      <c r="E693" s="1037"/>
      <c r="F693" s="1038"/>
      <c r="G693" s="912"/>
      <c r="H693" s="1"/>
      <c r="I693" s="48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C694" s="1"/>
      <c r="D694" s="1"/>
      <c r="E694" s="1037"/>
      <c r="F694" s="1038"/>
      <c r="G694" s="912"/>
      <c r="H694" s="1"/>
      <c r="I694" s="48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C695" s="1"/>
      <c r="D695" s="1"/>
      <c r="E695" s="1037"/>
      <c r="F695" s="1038"/>
      <c r="G695" s="912"/>
      <c r="H695" s="1"/>
      <c r="I695" s="48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C696" s="1"/>
      <c r="D696" s="1"/>
      <c r="E696" s="1037"/>
      <c r="F696" s="1038"/>
      <c r="G696" s="912"/>
      <c r="H696" s="1"/>
      <c r="I696" s="48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C697" s="1"/>
      <c r="D697" s="1"/>
      <c r="E697" s="1037"/>
      <c r="F697" s="1038"/>
      <c r="G697" s="912"/>
      <c r="H697" s="1"/>
      <c r="I697" s="48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C698" s="1"/>
      <c r="D698" s="1"/>
      <c r="E698" s="1037"/>
      <c r="F698" s="1038"/>
      <c r="G698" s="912"/>
      <c r="H698" s="1"/>
      <c r="I698" s="48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C699" s="1"/>
      <c r="D699" s="1"/>
      <c r="E699" s="1037"/>
      <c r="F699" s="1038"/>
      <c r="G699" s="912"/>
      <c r="H699" s="1"/>
      <c r="I699" s="48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C700" s="1"/>
      <c r="D700" s="1"/>
      <c r="E700" s="1037"/>
      <c r="F700" s="1038"/>
      <c r="G700" s="912"/>
      <c r="H700" s="1"/>
      <c r="I700" s="48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C701" s="1"/>
      <c r="D701" s="1"/>
      <c r="E701" s="1037"/>
      <c r="F701" s="1038"/>
      <c r="G701" s="912"/>
      <c r="H701" s="1"/>
      <c r="I701" s="48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C702" s="1"/>
      <c r="D702" s="1"/>
      <c r="E702" s="1037"/>
      <c r="F702" s="1038"/>
      <c r="G702" s="912"/>
      <c r="H702" s="1"/>
      <c r="I702" s="48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C703" s="1"/>
      <c r="D703" s="1"/>
      <c r="E703" s="1037"/>
      <c r="F703" s="1038"/>
      <c r="G703" s="912"/>
      <c r="H703" s="1"/>
      <c r="I703" s="48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C704" s="1"/>
      <c r="D704" s="1"/>
      <c r="E704" s="1037"/>
      <c r="F704" s="1038"/>
      <c r="G704" s="912"/>
      <c r="H704" s="1"/>
      <c r="I704" s="48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C705" s="1"/>
      <c r="D705" s="1"/>
      <c r="E705" s="1037"/>
      <c r="F705" s="1038"/>
      <c r="G705" s="912"/>
      <c r="H705" s="1"/>
      <c r="I705" s="48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C706" s="1"/>
      <c r="D706" s="1"/>
      <c r="E706" s="1037"/>
      <c r="F706" s="1038"/>
      <c r="G706" s="912"/>
      <c r="H706" s="1"/>
      <c r="I706" s="48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C707" s="1"/>
      <c r="D707" s="1"/>
      <c r="E707" s="1037"/>
      <c r="F707" s="1038"/>
      <c r="G707" s="912"/>
      <c r="H707" s="1"/>
      <c r="I707" s="48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C708" s="1"/>
      <c r="D708" s="1"/>
      <c r="E708" s="1037"/>
      <c r="F708" s="1038"/>
      <c r="G708" s="912"/>
      <c r="H708" s="1"/>
      <c r="I708" s="48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C709" s="1"/>
      <c r="D709" s="1"/>
      <c r="E709" s="1037"/>
      <c r="F709" s="1038"/>
      <c r="G709" s="912"/>
      <c r="H709" s="1"/>
      <c r="I709" s="48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C710" s="1"/>
      <c r="D710" s="1"/>
      <c r="E710" s="1037"/>
      <c r="F710" s="1038"/>
      <c r="G710" s="912"/>
      <c r="H710" s="1"/>
      <c r="I710" s="48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C711" s="1"/>
      <c r="D711" s="1"/>
      <c r="E711" s="1037"/>
      <c r="F711" s="1038"/>
      <c r="G711" s="912"/>
      <c r="H711" s="1"/>
      <c r="I711" s="48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C712" s="1"/>
      <c r="D712" s="1"/>
      <c r="E712" s="1037"/>
      <c r="F712" s="1038"/>
      <c r="G712" s="912"/>
      <c r="H712" s="1"/>
      <c r="I712" s="48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C713" s="1"/>
      <c r="D713" s="1"/>
      <c r="E713" s="1037"/>
      <c r="F713" s="1038"/>
      <c r="G713" s="912"/>
      <c r="H713" s="1"/>
      <c r="I713" s="48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C714" s="1"/>
      <c r="D714" s="1"/>
      <c r="E714" s="1037"/>
      <c r="F714" s="1038"/>
      <c r="G714" s="912"/>
      <c r="H714" s="1"/>
      <c r="I714" s="48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C715" s="1"/>
      <c r="D715" s="1"/>
      <c r="E715" s="1037"/>
      <c r="F715" s="1038"/>
      <c r="G715" s="912"/>
      <c r="H715" s="1"/>
      <c r="I715" s="48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C716" s="1"/>
      <c r="D716" s="1"/>
      <c r="E716" s="1037"/>
      <c r="F716" s="1038"/>
      <c r="G716" s="912"/>
      <c r="H716" s="1"/>
      <c r="I716" s="48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C717" s="1"/>
      <c r="D717" s="1"/>
      <c r="E717" s="1037"/>
      <c r="F717" s="1038"/>
      <c r="G717" s="912"/>
      <c r="H717" s="1"/>
      <c r="I717" s="48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C718" s="1"/>
      <c r="D718" s="1"/>
      <c r="E718" s="1037"/>
      <c r="F718" s="1038"/>
      <c r="G718" s="912"/>
      <c r="H718" s="1"/>
      <c r="I718" s="48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C719" s="1"/>
      <c r="D719" s="1"/>
      <c r="E719" s="1037"/>
      <c r="F719" s="1038"/>
      <c r="G719" s="912"/>
      <c r="H719" s="1"/>
      <c r="I719" s="48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C720" s="1"/>
      <c r="D720" s="1"/>
      <c r="E720" s="1037"/>
      <c r="F720" s="1038"/>
      <c r="G720" s="912"/>
      <c r="H720" s="1"/>
      <c r="I720" s="48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C721" s="1"/>
      <c r="D721" s="1"/>
      <c r="E721" s="1037"/>
      <c r="F721" s="1038"/>
      <c r="G721" s="912"/>
      <c r="H721" s="1"/>
      <c r="I721" s="48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C722" s="1"/>
      <c r="D722" s="1"/>
      <c r="E722" s="1037"/>
      <c r="F722" s="1038"/>
      <c r="G722" s="912"/>
      <c r="H722" s="1"/>
      <c r="I722" s="48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C723" s="1"/>
      <c r="D723" s="1"/>
      <c r="E723" s="1037"/>
      <c r="F723" s="1038"/>
      <c r="G723" s="912"/>
      <c r="H723" s="1"/>
      <c r="I723" s="48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C724" s="1"/>
      <c r="D724" s="1"/>
      <c r="E724" s="1037"/>
      <c r="F724" s="1038"/>
      <c r="G724" s="912"/>
      <c r="H724" s="1"/>
      <c r="I724" s="48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C725" s="1"/>
      <c r="D725" s="1"/>
      <c r="E725" s="1037"/>
      <c r="F725" s="1038"/>
      <c r="G725" s="912"/>
      <c r="H725" s="1"/>
      <c r="I725" s="48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C726" s="1"/>
      <c r="D726" s="1"/>
      <c r="E726" s="1037"/>
      <c r="F726" s="1038"/>
      <c r="G726" s="912"/>
      <c r="H726" s="1"/>
      <c r="I726" s="48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C727" s="1"/>
      <c r="D727" s="1"/>
      <c r="E727" s="1037"/>
      <c r="F727" s="1038"/>
      <c r="G727" s="912"/>
      <c r="H727" s="1"/>
      <c r="I727" s="48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C728" s="1"/>
      <c r="D728" s="1"/>
      <c r="E728" s="1037"/>
      <c r="F728" s="1038"/>
      <c r="G728" s="912"/>
      <c r="H728" s="1"/>
      <c r="I728" s="48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C729" s="1"/>
      <c r="D729" s="1"/>
      <c r="E729" s="1037"/>
      <c r="F729" s="1038"/>
      <c r="G729" s="912"/>
      <c r="H729" s="1"/>
      <c r="I729" s="48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C730" s="1"/>
      <c r="D730" s="1"/>
      <c r="E730" s="1037"/>
      <c r="F730" s="1038"/>
      <c r="G730" s="912"/>
      <c r="H730" s="1"/>
      <c r="I730" s="48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C731" s="1"/>
      <c r="D731" s="1"/>
      <c r="E731" s="1037"/>
      <c r="F731" s="1038"/>
      <c r="G731" s="912"/>
      <c r="H731" s="1"/>
      <c r="I731" s="48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C732" s="1"/>
      <c r="D732" s="1"/>
      <c r="E732" s="1037"/>
      <c r="F732" s="1038"/>
      <c r="G732" s="912"/>
      <c r="H732" s="1"/>
      <c r="I732" s="48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C733" s="1"/>
      <c r="D733" s="1"/>
      <c r="E733" s="1037"/>
      <c r="F733" s="1038"/>
      <c r="G733" s="912"/>
      <c r="H733" s="1"/>
      <c r="I733" s="48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C734" s="1"/>
      <c r="D734" s="1"/>
      <c r="E734" s="1037"/>
      <c r="F734" s="1038"/>
      <c r="G734" s="912"/>
      <c r="H734" s="1"/>
      <c r="I734" s="48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C735" s="1"/>
      <c r="D735" s="1"/>
      <c r="E735" s="1037"/>
      <c r="F735" s="1038"/>
      <c r="G735" s="912"/>
      <c r="H735" s="1"/>
      <c r="I735" s="48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C736" s="1"/>
      <c r="D736" s="1"/>
      <c r="E736" s="1037"/>
      <c r="F736" s="1038"/>
      <c r="G736" s="912"/>
      <c r="H736" s="1"/>
      <c r="I736" s="48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C737" s="1"/>
      <c r="D737" s="1"/>
      <c r="E737" s="1037"/>
      <c r="F737" s="1038"/>
      <c r="G737" s="912"/>
      <c r="H737" s="1"/>
      <c r="I737" s="48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C738" s="1"/>
      <c r="D738" s="1"/>
      <c r="E738" s="1037"/>
      <c r="F738" s="1038"/>
      <c r="G738" s="912"/>
      <c r="H738" s="1"/>
      <c r="I738" s="48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C739" s="1"/>
      <c r="D739" s="1"/>
      <c r="E739" s="1037"/>
      <c r="F739" s="1038"/>
      <c r="G739" s="912"/>
      <c r="H739" s="1"/>
      <c r="I739" s="48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C740" s="1"/>
      <c r="D740" s="1"/>
      <c r="E740" s="1037"/>
      <c r="F740" s="1038"/>
      <c r="G740" s="912"/>
      <c r="H740" s="1"/>
      <c r="I740" s="48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C741" s="1"/>
      <c r="D741" s="1"/>
      <c r="E741" s="1037"/>
      <c r="F741" s="1038"/>
      <c r="G741" s="912"/>
      <c r="H741" s="1"/>
      <c r="I741" s="48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C742" s="1"/>
      <c r="D742" s="1"/>
      <c r="E742" s="1037"/>
      <c r="F742" s="1038"/>
      <c r="G742" s="912"/>
      <c r="H742" s="1"/>
      <c r="I742" s="48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C743" s="1"/>
      <c r="D743" s="1"/>
      <c r="E743" s="1037"/>
      <c r="F743" s="1038"/>
      <c r="G743" s="912"/>
      <c r="H743" s="1"/>
      <c r="I743" s="48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C744" s="1"/>
      <c r="D744" s="1"/>
      <c r="E744" s="1037"/>
      <c r="F744" s="1038"/>
      <c r="G744" s="912"/>
      <c r="H744" s="1"/>
      <c r="I744" s="48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C745" s="1"/>
      <c r="D745" s="1"/>
      <c r="E745" s="1037"/>
      <c r="F745" s="1038"/>
      <c r="G745" s="912"/>
      <c r="H745" s="1"/>
      <c r="I745" s="48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C746" s="1"/>
      <c r="D746" s="1"/>
      <c r="E746" s="1037"/>
      <c r="F746" s="1038"/>
      <c r="G746" s="912"/>
      <c r="H746" s="1"/>
      <c r="I746" s="48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C747" s="1"/>
      <c r="D747" s="1"/>
      <c r="E747" s="1037"/>
      <c r="F747" s="1038"/>
      <c r="G747" s="912"/>
      <c r="H747" s="1"/>
      <c r="I747" s="48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C748" s="1"/>
      <c r="D748" s="1"/>
      <c r="E748" s="1037"/>
      <c r="F748" s="1038"/>
      <c r="G748" s="912"/>
      <c r="H748" s="1"/>
      <c r="I748" s="48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C749" s="1"/>
      <c r="D749" s="1"/>
      <c r="E749" s="1037"/>
      <c r="F749" s="1038"/>
      <c r="G749" s="912"/>
      <c r="H749" s="1"/>
      <c r="I749" s="48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C750" s="1"/>
      <c r="D750" s="1"/>
      <c r="E750" s="1037"/>
      <c r="F750" s="1038"/>
      <c r="G750" s="912"/>
      <c r="H750" s="1"/>
      <c r="I750" s="48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C751" s="1"/>
      <c r="D751" s="1"/>
      <c r="E751" s="1037"/>
      <c r="F751" s="1038"/>
      <c r="G751" s="912"/>
      <c r="H751" s="1"/>
      <c r="I751" s="48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C752" s="1"/>
      <c r="D752" s="1"/>
      <c r="E752" s="1037"/>
      <c r="F752" s="1038"/>
      <c r="G752" s="912"/>
      <c r="H752" s="1"/>
      <c r="I752" s="48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C753" s="1"/>
      <c r="D753" s="1"/>
      <c r="E753" s="1037"/>
      <c r="F753" s="1038"/>
      <c r="G753" s="912"/>
      <c r="H753" s="1"/>
      <c r="I753" s="48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C754" s="1"/>
      <c r="D754" s="1"/>
      <c r="E754" s="1037"/>
      <c r="F754" s="1038"/>
      <c r="G754" s="912"/>
      <c r="H754" s="1"/>
      <c r="I754" s="48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C755" s="1"/>
      <c r="D755" s="1"/>
      <c r="E755" s="1037"/>
      <c r="F755" s="1038"/>
      <c r="G755" s="912"/>
      <c r="H755" s="1"/>
      <c r="I755" s="48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C756" s="1"/>
      <c r="D756" s="1"/>
      <c r="E756" s="1037"/>
      <c r="F756" s="1038"/>
      <c r="G756" s="912"/>
      <c r="H756" s="1"/>
      <c r="I756" s="48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C757" s="1"/>
      <c r="D757" s="1"/>
      <c r="E757" s="1037"/>
      <c r="F757" s="1038"/>
      <c r="G757" s="912"/>
      <c r="H757" s="1"/>
      <c r="I757" s="48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C758" s="1"/>
      <c r="D758" s="1"/>
      <c r="E758" s="1037"/>
      <c r="F758" s="1038"/>
      <c r="G758" s="912"/>
      <c r="H758" s="1"/>
      <c r="I758" s="48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C759" s="1"/>
      <c r="D759" s="1"/>
      <c r="E759" s="1037"/>
      <c r="F759" s="1038"/>
      <c r="G759" s="912"/>
      <c r="H759" s="1"/>
      <c r="I759" s="48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C760" s="1"/>
      <c r="D760" s="1"/>
      <c r="E760" s="1037"/>
      <c r="F760" s="1038"/>
      <c r="G760" s="912"/>
      <c r="H760" s="1"/>
      <c r="I760" s="48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C761" s="1"/>
      <c r="D761" s="1"/>
      <c r="E761" s="1037"/>
      <c r="F761" s="1038"/>
      <c r="G761" s="912"/>
      <c r="H761" s="1"/>
      <c r="I761" s="48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C762" s="1"/>
      <c r="D762" s="1"/>
      <c r="E762" s="1037"/>
      <c r="F762" s="1038"/>
      <c r="G762" s="912"/>
      <c r="H762" s="1"/>
      <c r="I762" s="48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C763" s="1"/>
      <c r="D763" s="1"/>
      <c r="E763" s="1037"/>
      <c r="F763" s="1038"/>
      <c r="G763" s="912"/>
      <c r="H763" s="1"/>
      <c r="I763" s="48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C764" s="1"/>
      <c r="D764" s="1"/>
      <c r="E764" s="1037"/>
      <c r="F764" s="1038"/>
      <c r="G764" s="912"/>
      <c r="H764" s="1"/>
      <c r="I764" s="48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C765" s="1"/>
      <c r="D765" s="1"/>
      <c r="E765" s="1037"/>
      <c r="F765" s="1038"/>
      <c r="G765" s="912"/>
      <c r="H765" s="1"/>
      <c r="I765" s="48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C766" s="1"/>
      <c r="D766" s="1"/>
      <c r="E766" s="1037"/>
      <c r="F766" s="1038"/>
      <c r="G766" s="912"/>
      <c r="H766" s="1"/>
      <c r="I766" s="48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C767" s="1"/>
      <c r="D767" s="1"/>
      <c r="E767" s="1037"/>
      <c r="F767" s="1038"/>
      <c r="G767" s="912"/>
      <c r="H767" s="1"/>
      <c r="I767" s="48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C768" s="1"/>
      <c r="D768" s="1"/>
      <c r="E768" s="1037"/>
      <c r="F768" s="1038"/>
      <c r="G768" s="912"/>
      <c r="H768" s="1"/>
      <c r="I768" s="48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C769" s="1"/>
      <c r="D769" s="1"/>
      <c r="E769" s="1037"/>
      <c r="F769" s="1038"/>
      <c r="G769" s="912"/>
      <c r="H769" s="1"/>
      <c r="I769" s="48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C770" s="1"/>
      <c r="D770" s="1"/>
      <c r="E770" s="1037"/>
      <c r="F770" s="1038"/>
      <c r="G770" s="912"/>
      <c r="H770" s="1"/>
      <c r="I770" s="48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C771" s="1"/>
      <c r="D771" s="1"/>
      <c r="E771" s="1037"/>
      <c r="F771" s="1038"/>
      <c r="G771" s="912"/>
      <c r="H771" s="1"/>
      <c r="I771" s="48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C772" s="1"/>
      <c r="D772" s="1"/>
      <c r="E772" s="1037"/>
      <c r="F772" s="1038"/>
      <c r="G772" s="912"/>
      <c r="H772" s="1"/>
      <c r="I772" s="48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C773" s="1"/>
      <c r="D773" s="1"/>
      <c r="E773" s="1037"/>
      <c r="F773" s="1038"/>
      <c r="G773" s="912"/>
      <c r="H773" s="1"/>
      <c r="I773" s="48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C774" s="1"/>
      <c r="D774" s="1"/>
      <c r="E774" s="1037"/>
      <c r="F774" s="1038"/>
      <c r="G774" s="912"/>
      <c r="H774" s="1"/>
      <c r="I774" s="48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C775" s="1"/>
      <c r="D775" s="1"/>
      <c r="E775" s="1037"/>
      <c r="F775" s="1038"/>
      <c r="G775" s="912"/>
      <c r="H775" s="1"/>
      <c r="I775" s="48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C776" s="1"/>
      <c r="D776" s="1"/>
      <c r="E776" s="1037"/>
      <c r="F776" s="1038"/>
      <c r="G776" s="912"/>
      <c r="H776" s="1"/>
      <c r="I776" s="48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C777" s="1"/>
      <c r="D777" s="1"/>
      <c r="E777" s="1037"/>
      <c r="F777" s="1038"/>
      <c r="G777" s="912"/>
      <c r="H777" s="1"/>
      <c r="I777" s="48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C778" s="1"/>
      <c r="D778" s="1"/>
      <c r="E778" s="1037"/>
      <c r="F778" s="1038"/>
      <c r="G778" s="912"/>
      <c r="H778" s="1"/>
      <c r="I778" s="48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C779" s="1"/>
      <c r="D779" s="1"/>
      <c r="E779" s="1037"/>
      <c r="F779" s="1038"/>
      <c r="G779" s="912"/>
      <c r="H779" s="1"/>
      <c r="I779" s="48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C780" s="1"/>
      <c r="D780" s="1"/>
      <c r="E780" s="1037"/>
      <c r="F780" s="1038"/>
      <c r="G780" s="912"/>
      <c r="H780" s="1"/>
      <c r="I780" s="48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C781" s="1"/>
      <c r="D781" s="1"/>
      <c r="E781" s="1037"/>
      <c r="F781" s="1038"/>
      <c r="G781" s="912"/>
      <c r="H781" s="1"/>
      <c r="I781" s="48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C782" s="1"/>
      <c r="D782" s="1"/>
      <c r="E782" s="1037"/>
      <c r="F782" s="1038"/>
      <c r="G782" s="912"/>
      <c r="H782" s="1"/>
      <c r="I782" s="48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C783" s="1"/>
      <c r="D783" s="1"/>
      <c r="E783" s="1037"/>
      <c r="F783" s="1038"/>
      <c r="G783" s="912"/>
      <c r="H783" s="1"/>
      <c r="I783" s="48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C784" s="1"/>
      <c r="D784" s="1"/>
      <c r="E784" s="1037"/>
      <c r="F784" s="1038"/>
      <c r="G784" s="912"/>
      <c r="H784" s="1"/>
      <c r="I784" s="48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C785" s="1"/>
      <c r="D785" s="1"/>
      <c r="E785" s="1037"/>
      <c r="F785" s="1038"/>
      <c r="G785" s="912"/>
      <c r="H785" s="1"/>
      <c r="I785" s="48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C786" s="1"/>
      <c r="D786" s="1"/>
      <c r="E786" s="1037"/>
      <c r="F786" s="1038"/>
      <c r="G786" s="912"/>
      <c r="H786" s="1"/>
      <c r="I786" s="48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C787" s="1"/>
      <c r="D787" s="1"/>
      <c r="E787" s="1037"/>
      <c r="F787" s="1038"/>
      <c r="G787" s="912"/>
      <c r="H787" s="1"/>
      <c r="I787" s="48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C788" s="1"/>
      <c r="D788" s="1"/>
      <c r="E788" s="1037"/>
      <c r="F788" s="1038"/>
      <c r="G788" s="912"/>
      <c r="H788" s="1"/>
      <c r="I788" s="48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C789" s="1"/>
      <c r="D789" s="1"/>
      <c r="E789" s="1037"/>
      <c r="F789" s="1038"/>
      <c r="G789" s="912"/>
      <c r="H789" s="1"/>
      <c r="I789" s="48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C790" s="1"/>
      <c r="D790" s="1"/>
      <c r="E790" s="1037"/>
      <c r="F790" s="1038"/>
      <c r="G790" s="912"/>
      <c r="H790" s="1"/>
      <c r="I790" s="48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C791" s="1"/>
      <c r="D791" s="1"/>
      <c r="E791" s="1037"/>
      <c r="F791" s="1038"/>
      <c r="G791" s="912"/>
      <c r="H791" s="1"/>
      <c r="I791" s="48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C792" s="1"/>
      <c r="D792" s="1"/>
      <c r="E792" s="1037"/>
      <c r="F792" s="1038"/>
      <c r="G792" s="912"/>
      <c r="H792" s="1"/>
      <c r="I792" s="48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C793" s="1"/>
      <c r="D793" s="1"/>
      <c r="E793" s="1037"/>
      <c r="F793" s="1038"/>
      <c r="G793" s="912"/>
      <c r="H793" s="1"/>
      <c r="I793" s="48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C794" s="1"/>
      <c r="D794" s="1"/>
      <c r="E794" s="1037"/>
      <c r="F794" s="1038"/>
      <c r="G794" s="912"/>
      <c r="H794" s="1"/>
      <c r="I794" s="48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C795" s="1"/>
      <c r="D795" s="1"/>
      <c r="E795" s="1037"/>
      <c r="F795" s="1038"/>
      <c r="G795" s="912"/>
      <c r="H795" s="1"/>
      <c r="I795" s="48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C796" s="1"/>
      <c r="D796" s="1"/>
      <c r="E796" s="1037"/>
      <c r="F796" s="1038"/>
      <c r="G796" s="912"/>
      <c r="H796" s="1"/>
      <c r="I796" s="48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C797" s="1"/>
      <c r="D797" s="1"/>
      <c r="E797" s="1037"/>
      <c r="F797" s="1038"/>
      <c r="G797" s="912"/>
      <c r="H797" s="1"/>
      <c r="I797" s="48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C798" s="1"/>
      <c r="D798" s="1"/>
      <c r="E798" s="1037"/>
      <c r="F798" s="1038"/>
      <c r="G798" s="912"/>
      <c r="H798" s="1"/>
      <c r="I798" s="48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C799" s="1"/>
      <c r="D799" s="1"/>
      <c r="E799" s="1037"/>
      <c r="F799" s="1038"/>
      <c r="G799" s="912"/>
      <c r="H799" s="1"/>
      <c r="I799" s="48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C800" s="1"/>
      <c r="D800" s="1"/>
      <c r="E800" s="1037"/>
      <c r="F800" s="1038"/>
      <c r="G800" s="912"/>
      <c r="H800" s="1"/>
      <c r="I800" s="48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C801" s="1"/>
      <c r="D801" s="1"/>
      <c r="E801" s="1037"/>
      <c r="F801" s="1038"/>
      <c r="G801" s="912"/>
      <c r="H801" s="1"/>
      <c r="I801" s="48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C802" s="1"/>
      <c r="D802" s="1"/>
      <c r="E802" s="1037"/>
      <c r="F802" s="1038"/>
      <c r="G802" s="912"/>
      <c r="H802" s="1"/>
      <c r="I802" s="48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C803" s="1"/>
      <c r="D803" s="1"/>
      <c r="E803" s="1037"/>
      <c r="F803" s="1038"/>
      <c r="G803" s="912"/>
      <c r="H803" s="1"/>
      <c r="I803" s="48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C804" s="1"/>
      <c r="D804" s="1"/>
      <c r="E804" s="1037"/>
      <c r="F804" s="1038"/>
      <c r="G804" s="912"/>
      <c r="H804" s="1"/>
      <c r="I804" s="48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C805" s="1"/>
      <c r="D805" s="1"/>
      <c r="E805" s="1037"/>
      <c r="F805" s="1038"/>
      <c r="G805" s="912"/>
      <c r="H805" s="1"/>
      <c r="I805" s="48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C806" s="1"/>
      <c r="D806" s="1"/>
      <c r="E806" s="1037"/>
      <c r="F806" s="1038"/>
      <c r="G806" s="912"/>
      <c r="H806" s="1"/>
      <c r="I806" s="48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C807" s="1"/>
      <c r="D807" s="1"/>
      <c r="E807" s="1037"/>
      <c r="F807" s="1038"/>
      <c r="G807" s="912"/>
      <c r="H807" s="1"/>
      <c r="I807" s="48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C808" s="1"/>
      <c r="D808" s="1"/>
      <c r="E808" s="1037"/>
      <c r="F808" s="1038"/>
      <c r="G808" s="912"/>
      <c r="H808" s="1"/>
      <c r="I808" s="48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C809" s="1"/>
      <c r="D809" s="1"/>
      <c r="E809" s="1037"/>
      <c r="F809" s="1038"/>
      <c r="G809" s="912"/>
      <c r="H809" s="1"/>
      <c r="I809" s="48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C810" s="1"/>
      <c r="D810" s="1"/>
      <c r="E810" s="1037"/>
      <c r="F810" s="1038"/>
      <c r="G810" s="912"/>
      <c r="H810" s="1"/>
      <c r="I810" s="48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C811" s="1"/>
      <c r="D811" s="1"/>
      <c r="E811" s="1037"/>
      <c r="F811" s="1038"/>
      <c r="G811" s="912"/>
      <c r="H811" s="1"/>
      <c r="I811" s="48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C812" s="1"/>
      <c r="D812" s="1"/>
      <c r="E812" s="1037"/>
      <c r="F812" s="1038"/>
      <c r="G812" s="912"/>
      <c r="H812" s="1"/>
      <c r="I812" s="48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C813" s="1"/>
      <c r="D813" s="1"/>
      <c r="E813" s="1037"/>
      <c r="F813" s="1038"/>
      <c r="G813" s="912"/>
      <c r="H813" s="1"/>
      <c r="I813" s="48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C814" s="1"/>
      <c r="D814" s="1"/>
      <c r="E814" s="1037"/>
      <c r="F814" s="1038"/>
      <c r="G814" s="912"/>
      <c r="H814" s="1"/>
      <c r="I814" s="48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C815" s="1"/>
      <c r="D815" s="1"/>
      <c r="E815" s="1037"/>
      <c r="F815" s="1038"/>
      <c r="G815" s="912"/>
      <c r="H815" s="1"/>
      <c r="I815" s="48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C816" s="1"/>
      <c r="D816" s="1"/>
      <c r="E816" s="1037"/>
      <c r="F816" s="1038"/>
      <c r="G816" s="912"/>
      <c r="H816" s="1"/>
      <c r="I816" s="48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C817" s="1"/>
      <c r="D817" s="1"/>
      <c r="E817" s="1037"/>
      <c r="F817" s="1038"/>
      <c r="G817" s="912"/>
      <c r="H817" s="1"/>
      <c r="I817" s="48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C818" s="1"/>
      <c r="D818" s="1"/>
      <c r="E818" s="1037"/>
      <c r="F818" s="1038"/>
      <c r="G818" s="912"/>
      <c r="H818" s="1"/>
      <c r="I818" s="48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C819" s="1"/>
      <c r="D819" s="1"/>
      <c r="E819" s="1037"/>
      <c r="F819" s="1038"/>
      <c r="G819" s="912"/>
      <c r="H819" s="1"/>
      <c r="I819" s="48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C820" s="1"/>
      <c r="D820" s="1"/>
      <c r="E820" s="1037"/>
      <c r="F820" s="1038"/>
      <c r="G820" s="912"/>
      <c r="H820" s="1"/>
      <c r="I820" s="48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C821" s="1"/>
      <c r="D821" s="1"/>
      <c r="E821" s="1037"/>
      <c r="F821" s="1038"/>
      <c r="G821" s="912"/>
      <c r="H821" s="1"/>
      <c r="I821" s="48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C822" s="1"/>
      <c r="D822" s="1"/>
      <c r="E822" s="1037"/>
      <c r="F822" s="1038"/>
      <c r="G822" s="912"/>
      <c r="H822" s="1"/>
      <c r="I822" s="48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C823" s="1"/>
      <c r="D823" s="1"/>
      <c r="E823" s="1037"/>
      <c r="F823" s="1038"/>
      <c r="G823" s="912"/>
      <c r="H823" s="1"/>
      <c r="I823" s="48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C824" s="1"/>
      <c r="D824" s="1"/>
      <c r="E824" s="1037"/>
      <c r="F824" s="1038"/>
      <c r="G824" s="912"/>
      <c r="H824" s="1"/>
      <c r="I824" s="48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C825" s="1"/>
      <c r="D825" s="1"/>
      <c r="E825" s="1037"/>
      <c r="F825" s="1038"/>
      <c r="G825" s="912"/>
      <c r="H825" s="1"/>
      <c r="I825" s="48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C826" s="1"/>
      <c r="D826" s="1"/>
      <c r="E826" s="1037"/>
      <c r="F826" s="1038"/>
      <c r="G826" s="912"/>
      <c r="H826" s="1"/>
      <c r="I826" s="48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C827" s="1"/>
      <c r="D827" s="1"/>
      <c r="E827" s="1037"/>
      <c r="F827" s="1038"/>
      <c r="G827" s="912"/>
      <c r="H827" s="1"/>
      <c r="I827" s="48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C828" s="1"/>
      <c r="D828" s="1"/>
      <c r="E828" s="1037"/>
      <c r="F828" s="1038"/>
      <c r="G828" s="912"/>
      <c r="H828" s="1"/>
      <c r="I828" s="48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C829" s="1"/>
      <c r="D829" s="1"/>
      <c r="E829" s="1037"/>
      <c r="F829" s="1038"/>
      <c r="G829" s="912"/>
      <c r="H829" s="1"/>
      <c r="I829" s="48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C830" s="1"/>
      <c r="D830" s="1"/>
      <c r="E830" s="1037"/>
      <c r="F830" s="1038"/>
      <c r="G830" s="912"/>
      <c r="H830" s="1"/>
      <c r="I830" s="48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C831" s="1"/>
      <c r="D831" s="1"/>
      <c r="E831" s="1037"/>
      <c r="F831" s="1038"/>
      <c r="G831" s="912"/>
      <c r="H831" s="1"/>
      <c r="I831" s="48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C832" s="1"/>
      <c r="D832" s="1"/>
      <c r="E832" s="1037"/>
      <c r="F832" s="1038"/>
      <c r="G832" s="912"/>
      <c r="H832" s="1"/>
      <c r="I832" s="48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C833" s="1"/>
      <c r="D833" s="1"/>
      <c r="E833" s="1037"/>
      <c r="F833" s="1038"/>
      <c r="G833" s="912"/>
      <c r="H833" s="1"/>
      <c r="I833" s="48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C834" s="1"/>
      <c r="D834" s="1"/>
      <c r="E834" s="1037"/>
      <c r="F834" s="1038"/>
      <c r="G834" s="912"/>
      <c r="H834" s="1"/>
      <c r="I834" s="48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C835" s="1"/>
      <c r="D835" s="1"/>
      <c r="E835" s="1037"/>
      <c r="F835" s="1038"/>
      <c r="G835" s="912"/>
      <c r="H835" s="1"/>
      <c r="I835" s="48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C836" s="1"/>
      <c r="D836" s="1"/>
      <c r="E836" s="1037"/>
      <c r="F836" s="1038"/>
      <c r="G836" s="912"/>
      <c r="H836" s="1"/>
      <c r="I836" s="48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C837" s="1"/>
      <c r="D837" s="1"/>
      <c r="E837" s="1037"/>
      <c r="F837" s="1038"/>
      <c r="G837" s="912"/>
      <c r="H837" s="1"/>
      <c r="I837" s="48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C838" s="1"/>
      <c r="D838" s="1"/>
      <c r="E838" s="1037"/>
      <c r="F838" s="1038"/>
      <c r="G838" s="912"/>
      <c r="H838" s="1"/>
      <c r="I838" s="48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C839" s="1"/>
      <c r="D839" s="1"/>
      <c r="E839" s="1037"/>
      <c r="F839" s="1038"/>
      <c r="G839" s="912"/>
      <c r="H839" s="1"/>
      <c r="I839" s="48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C840" s="1"/>
      <c r="D840" s="1"/>
      <c r="E840" s="1037"/>
      <c r="F840" s="1038"/>
      <c r="G840" s="912"/>
      <c r="H840" s="1"/>
      <c r="I840" s="48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C841" s="1"/>
      <c r="D841" s="1"/>
      <c r="E841" s="1037"/>
      <c r="F841" s="1038"/>
      <c r="G841" s="912"/>
      <c r="H841" s="1"/>
      <c r="I841" s="48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C842" s="1"/>
      <c r="D842" s="1"/>
      <c r="E842" s="1037"/>
      <c r="F842" s="1038"/>
      <c r="G842" s="912"/>
      <c r="H842" s="1"/>
      <c r="I842" s="48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C843" s="1"/>
      <c r="D843" s="1"/>
      <c r="E843" s="1037"/>
      <c r="F843" s="1038"/>
      <c r="G843" s="912"/>
      <c r="H843" s="1"/>
      <c r="I843" s="48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C844" s="1"/>
      <c r="D844" s="1"/>
      <c r="E844" s="1037"/>
      <c r="F844" s="1038"/>
      <c r="G844" s="912"/>
      <c r="H844" s="1"/>
      <c r="I844" s="48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C845" s="1"/>
      <c r="D845" s="1"/>
      <c r="E845" s="1037"/>
      <c r="F845" s="1038"/>
      <c r="G845" s="912"/>
      <c r="H845" s="1"/>
      <c r="I845" s="48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C846" s="1"/>
      <c r="D846" s="1"/>
      <c r="E846" s="1037"/>
      <c r="F846" s="1038"/>
      <c r="G846" s="912"/>
      <c r="H846" s="1"/>
      <c r="I846" s="48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C847" s="1"/>
      <c r="D847" s="1"/>
      <c r="E847" s="1037"/>
      <c r="F847" s="1038"/>
      <c r="G847" s="912"/>
      <c r="H847" s="1"/>
      <c r="I847" s="48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C848" s="1"/>
      <c r="D848" s="1"/>
      <c r="E848" s="1037"/>
      <c r="F848" s="1038"/>
      <c r="G848" s="912"/>
      <c r="H848" s="1"/>
      <c r="I848" s="48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C849" s="1"/>
      <c r="D849" s="1"/>
      <c r="E849" s="1037"/>
      <c r="F849" s="1038"/>
      <c r="G849" s="912"/>
      <c r="H849" s="1"/>
      <c r="I849" s="48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C850" s="1"/>
      <c r="D850" s="1"/>
      <c r="E850" s="1037"/>
      <c r="F850" s="1038"/>
      <c r="G850" s="912"/>
      <c r="H850" s="1"/>
      <c r="I850" s="48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C851" s="1"/>
      <c r="D851" s="1"/>
      <c r="E851" s="1037"/>
      <c r="F851" s="1038"/>
      <c r="G851" s="912"/>
      <c r="H851" s="1"/>
      <c r="I851" s="48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C852" s="1"/>
      <c r="D852" s="1"/>
      <c r="E852" s="1037"/>
      <c r="F852" s="1038"/>
      <c r="G852" s="912"/>
      <c r="H852" s="1"/>
      <c r="I852" s="48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C853" s="1"/>
      <c r="D853" s="1"/>
      <c r="E853" s="1037"/>
      <c r="F853" s="1038"/>
      <c r="G853" s="912"/>
      <c r="H853" s="1"/>
      <c r="I853" s="48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C854" s="1"/>
      <c r="D854" s="1"/>
      <c r="E854" s="1037"/>
      <c r="F854" s="1038"/>
      <c r="G854" s="912"/>
      <c r="H854" s="1"/>
      <c r="I854" s="48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C855" s="1"/>
      <c r="D855" s="1"/>
      <c r="E855" s="1037"/>
      <c r="F855" s="1038"/>
      <c r="G855" s="912"/>
      <c r="H855" s="1"/>
      <c r="I855" s="48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C856" s="1"/>
      <c r="D856" s="1"/>
      <c r="E856" s="1037"/>
      <c r="F856" s="1038"/>
      <c r="G856" s="912"/>
      <c r="H856" s="1"/>
      <c r="I856" s="48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C857" s="1"/>
      <c r="D857" s="1"/>
      <c r="E857" s="1037"/>
      <c r="F857" s="1038"/>
      <c r="G857" s="912"/>
      <c r="H857" s="1"/>
      <c r="I857" s="48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C858" s="1"/>
      <c r="D858" s="1"/>
      <c r="E858" s="1037"/>
      <c r="F858" s="1038"/>
      <c r="G858" s="912"/>
      <c r="H858" s="1"/>
      <c r="I858" s="48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C859" s="1"/>
      <c r="D859" s="1"/>
      <c r="E859" s="1037"/>
      <c r="F859" s="1038"/>
      <c r="G859" s="912"/>
      <c r="H859" s="1"/>
      <c r="I859" s="48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C860" s="1"/>
      <c r="D860" s="1"/>
      <c r="E860" s="1037"/>
      <c r="F860" s="1038"/>
      <c r="G860" s="912"/>
      <c r="H860" s="1"/>
      <c r="I860" s="48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C861" s="1"/>
      <c r="D861" s="1"/>
      <c r="E861" s="1037"/>
      <c r="F861" s="1038"/>
      <c r="G861" s="912"/>
      <c r="H861" s="1"/>
      <c r="I861" s="48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C862" s="1"/>
      <c r="D862" s="1"/>
      <c r="E862" s="1037"/>
      <c r="F862" s="1038"/>
      <c r="G862" s="912"/>
      <c r="H862" s="1"/>
      <c r="I862" s="48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C863" s="1"/>
      <c r="D863" s="1"/>
      <c r="E863" s="1037"/>
      <c r="F863" s="1038"/>
      <c r="G863" s="912"/>
      <c r="H863" s="1"/>
      <c r="I863" s="48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C864" s="1"/>
      <c r="D864" s="1"/>
      <c r="E864" s="1037"/>
      <c r="F864" s="1038"/>
      <c r="G864" s="912"/>
      <c r="H864" s="1"/>
      <c r="I864" s="48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C865" s="1"/>
      <c r="D865" s="1"/>
      <c r="E865" s="1037"/>
      <c r="F865" s="1038"/>
      <c r="G865" s="912"/>
      <c r="H865" s="1"/>
      <c r="I865" s="48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C866" s="1"/>
      <c r="D866" s="1"/>
      <c r="E866" s="1037"/>
      <c r="F866" s="1038"/>
      <c r="G866" s="912"/>
      <c r="H866" s="1"/>
      <c r="I866" s="48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C867" s="1"/>
      <c r="D867" s="1"/>
      <c r="E867" s="1037"/>
      <c r="F867" s="1038"/>
      <c r="G867" s="912"/>
      <c r="H867" s="1"/>
      <c r="I867" s="48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C868" s="1"/>
      <c r="D868" s="1"/>
      <c r="E868" s="1037"/>
      <c r="F868" s="1038"/>
      <c r="G868" s="912"/>
      <c r="H868" s="1"/>
      <c r="I868" s="48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C869" s="1"/>
      <c r="D869" s="1"/>
      <c r="E869" s="1037"/>
      <c r="F869" s="1038"/>
      <c r="G869" s="912"/>
      <c r="H869" s="1"/>
      <c r="I869" s="48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C870" s="1"/>
      <c r="D870" s="1"/>
      <c r="E870" s="1037"/>
      <c r="F870" s="1038"/>
      <c r="G870" s="912"/>
      <c r="H870" s="1"/>
      <c r="I870" s="48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C871" s="1"/>
      <c r="D871" s="1"/>
      <c r="E871" s="1037"/>
      <c r="F871" s="1038"/>
      <c r="G871" s="912"/>
      <c r="H871" s="1"/>
      <c r="I871" s="48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C872" s="1"/>
      <c r="D872" s="1"/>
      <c r="E872" s="1037"/>
      <c r="F872" s="1038"/>
      <c r="G872" s="912"/>
      <c r="H872" s="1"/>
      <c r="I872" s="48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C873" s="1"/>
      <c r="D873" s="1"/>
      <c r="E873" s="1037"/>
      <c r="F873" s="1038"/>
      <c r="G873" s="912"/>
      <c r="H873" s="1"/>
      <c r="I873" s="48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C874" s="1"/>
      <c r="D874" s="1"/>
      <c r="E874" s="1037"/>
      <c r="F874" s="1038"/>
      <c r="G874" s="912"/>
      <c r="H874" s="1"/>
      <c r="I874" s="48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C875" s="1"/>
      <c r="D875" s="1"/>
      <c r="E875" s="1037"/>
      <c r="F875" s="1038"/>
      <c r="G875" s="912"/>
      <c r="H875" s="1"/>
      <c r="I875" s="48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C876" s="1"/>
      <c r="D876" s="1"/>
      <c r="E876" s="1037"/>
      <c r="F876" s="1038"/>
      <c r="G876" s="912"/>
      <c r="H876" s="1"/>
      <c r="I876" s="48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C877" s="1"/>
      <c r="D877" s="1"/>
      <c r="E877" s="1037"/>
      <c r="F877" s="1038"/>
      <c r="G877" s="912"/>
      <c r="H877" s="1"/>
      <c r="I877" s="48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C878" s="1"/>
      <c r="D878" s="1"/>
      <c r="E878" s="1037"/>
      <c r="F878" s="1038"/>
      <c r="G878" s="912"/>
      <c r="H878" s="1"/>
      <c r="I878" s="48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C879" s="1"/>
      <c r="D879" s="1"/>
      <c r="E879" s="1037"/>
      <c r="F879" s="1038"/>
      <c r="G879" s="912"/>
      <c r="H879" s="1"/>
      <c r="I879" s="48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C880" s="1"/>
      <c r="D880" s="1"/>
      <c r="E880" s="1037"/>
      <c r="F880" s="1038"/>
      <c r="G880" s="912"/>
      <c r="H880" s="1"/>
      <c r="I880" s="48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C881" s="1"/>
      <c r="D881" s="1"/>
      <c r="E881" s="1037"/>
      <c r="F881" s="1038"/>
      <c r="G881" s="912"/>
      <c r="H881" s="1"/>
      <c r="I881" s="48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C882" s="1"/>
      <c r="D882" s="1"/>
      <c r="E882" s="1037"/>
      <c r="F882" s="1038"/>
      <c r="G882" s="912"/>
      <c r="H882" s="1"/>
      <c r="I882" s="48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C883" s="1"/>
      <c r="D883" s="1"/>
      <c r="E883" s="1037"/>
      <c r="F883" s="1038"/>
      <c r="G883" s="912"/>
      <c r="H883" s="1"/>
      <c r="I883" s="48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C884" s="1"/>
      <c r="D884" s="1"/>
      <c r="E884" s="1037"/>
      <c r="F884" s="1038"/>
      <c r="G884" s="912"/>
      <c r="H884" s="1"/>
      <c r="I884" s="48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C885" s="1"/>
      <c r="D885" s="1"/>
      <c r="E885" s="1037"/>
      <c r="F885" s="1038"/>
      <c r="G885" s="912"/>
      <c r="H885" s="1"/>
      <c r="I885" s="48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C886" s="1"/>
      <c r="D886" s="1"/>
      <c r="E886" s="1037"/>
      <c r="F886" s="1038"/>
      <c r="G886" s="912"/>
      <c r="H886" s="1"/>
      <c r="I886" s="48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C887" s="1"/>
      <c r="D887" s="1"/>
      <c r="E887" s="1037"/>
      <c r="F887" s="1038"/>
      <c r="G887" s="912"/>
      <c r="H887" s="1"/>
      <c r="I887" s="48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C888" s="1"/>
      <c r="D888" s="1"/>
      <c r="E888" s="1037"/>
      <c r="F888" s="1038"/>
      <c r="G888" s="912"/>
      <c r="H888" s="1"/>
      <c r="I888" s="48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C889" s="1"/>
      <c r="D889" s="1"/>
      <c r="E889" s="1037"/>
      <c r="F889" s="1038"/>
      <c r="G889" s="912"/>
      <c r="H889" s="1"/>
      <c r="I889" s="48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C890" s="1"/>
      <c r="D890" s="1"/>
      <c r="E890" s="1037"/>
      <c r="F890" s="1038"/>
      <c r="G890" s="912"/>
      <c r="H890" s="1"/>
      <c r="I890" s="48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C891" s="1"/>
      <c r="D891" s="1"/>
      <c r="E891" s="1037"/>
      <c r="F891" s="1038"/>
      <c r="G891" s="912"/>
      <c r="H891" s="1"/>
      <c r="I891" s="48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C892" s="1"/>
      <c r="D892" s="1"/>
      <c r="E892" s="1037"/>
      <c r="F892" s="1038"/>
      <c r="G892" s="912"/>
      <c r="H892" s="1"/>
      <c r="I892" s="48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C893" s="1"/>
      <c r="D893" s="1"/>
      <c r="E893" s="1037"/>
      <c r="F893" s="1038"/>
      <c r="G893" s="912"/>
      <c r="H893" s="1"/>
      <c r="I893" s="48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C894" s="1"/>
      <c r="D894" s="1"/>
      <c r="E894" s="1037"/>
      <c r="F894" s="1038"/>
      <c r="G894" s="912"/>
      <c r="H894" s="1"/>
      <c r="I894" s="48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C895" s="1"/>
      <c r="D895" s="1"/>
      <c r="E895" s="1037"/>
      <c r="F895" s="1038"/>
      <c r="G895" s="912"/>
      <c r="H895" s="1"/>
      <c r="I895" s="48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C896" s="1"/>
      <c r="D896" s="1"/>
      <c r="E896" s="1037"/>
      <c r="F896" s="1038"/>
      <c r="G896" s="912"/>
      <c r="H896" s="1"/>
      <c r="I896" s="48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C897" s="1"/>
      <c r="D897" s="1"/>
      <c r="E897" s="1037"/>
      <c r="F897" s="1038"/>
      <c r="G897" s="912"/>
      <c r="H897" s="1"/>
      <c r="I897" s="48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C898" s="1"/>
      <c r="D898" s="1"/>
      <c r="E898" s="1037"/>
      <c r="F898" s="1038"/>
      <c r="G898" s="912"/>
      <c r="H898" s="1"/>
      <c r="I898" s="48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C899" s="1"/>
      <c r="D899" s="1"/>
      <c r="E899" s="1037"/>
      <c r="F899" s="1038"/>
      <c r="G899" s="912"/>
      <c r="H899" s="1"/>
      <c r="I899" s="48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C900" s="1"/>
      <c r="D900" s="1"/>
      <c r="E900" s="1037"/>
      <c r="F900" s="1038"/>
      <c r="G900" s="912"/>
      <c r="H900" s="1"/>
      <c r="I900" s="48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C901" s="1"/>
      <c r="D901" s="1"/>
      <c r="E901" s="1037"/>
      <c r="F901" s="1038"/>
      <c r="G901" s="912"/>
      <c r="H901" s="1"/>
      <c r="I901" s="48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C902" s="1"/>
      <c r="D902" s="1"/>
      <c r="E902" s="1037"/>
      <c r="F902" s="1038"/>
      <c r="G902" s="912"/>
      <c r="H902" s="1"/>
      <c r="I902" s="48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C903" s="1"/>
      <c r="D903" s="1"/>
      <c r="E903" s="1037"/>
      <c r="F903" s="1038"/>
      <c r="G903" s="912"/>
      <c r="H903" s="1"/>
      <c r="I903" s="48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C904" s="1"/>
      <c r="D904" s="1"/>
      <c r="E904" s="1037"/>
      <c r="F904" s="1038"/>
      <c r="G904" s="912"/>
      <c r="H904" s="1"/>
      <c r="I904" s="48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C905" s="1"/>
      <c r="D905" s="1"/>
      <c r="E905" s="1037"/>
      <c r="F905" s="1038"/>
      <c r="G905" s="912"/>
      <c r="H905" s="1"/>
      <c r="I905" s="48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C906" s="1"/>
      <c r="D906" s="1"/>
      <c r="E906" s="1037"/>
      <c r="F906" s="1038"/>
      <c r="G906" s="912"/>
      <c r="H906" s="1"/>
      <c r="I906" s="48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C907" s="1"/>
      <c r="D907" s="1"/>
      <c r="E907" s="1037"/>
      <c r="F907" s="1038"/>
      <c r="G907" s="912"/>
      <c r="H907" s="1"/>
      <c r="I907" s="48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C908" s="1"/>
      <c r="D908" s="1"/>
      <c r="E908" s="1037"/>
      <c r="F908" s="1038"/>
      <c r="G908" s="912"/>
      <c r="H908" s="1"/>
      <c r="I908" s="48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C909" s="1"/>
      <c r="D909" s="1"/>
      <c r="E909" s="1037"/>
      <c r="F909" s="1038"/>
      <c r="G909" s="912"/>
      <c r="H909" s="1"/>
      <c r="I909" s="48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C910" s="1"/>
      <c r="D910" s="1"/>
      <c r="E910" s="1037"/>
      <c r="F910" s="1038"/>
      <c r="G910" s="912"/>
      <c r="H910" s="1"/>
      <c r="I910" s="48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C911" s="1"/>
      <c r="D911" s="1"/>
      <c r="E911" s="1037"/>
      <c r="F911" s="1038"/>
      <c r="G911" s="912"/>
      <c r="H911" s="1"/>
      <c r="I911" s="48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C912" s="1"/>
      <c r="D912" s="1"/>
      <c r="E912" s="1037"/>
      <c r="F912" s="1038"/>
      <c r="G912" s="912"/>
      <c r="H912" s="1"/>
      <c r="I912" s="48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C913" s="1"/>
      <c r="D913" s="1"/>
      <c r="E913" s="1037"/>
      <c r="F913" s="1038"/>
      <c r="G913" s="912"/>
      <c r="H913" s="1"/>
      <c r="I913" s="48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C914" s="1"/>
      <c r="D914" s="1"/>
      <c r="E914" s="1037"/>
      <c r="F914" s="1038"/>
      <c r="G914" s="912"/>
      <c r="H914" s="1"/>
      <c r="I914" s="48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C915" s="1"/>
      <c r="D915" s="1"/>
      <c r="E915" s="1037"/>
      <c r="F915" s="1038"/>
      <c r="G915" s="912"/>
      <c r="H915" s="1"/>
      <c r="I915" s="48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C916" s="1"/>
      <c r="D916" s="1"/>
      <c r="E916" s="1037"/>
      <c r="F916" s="1038"/>
      <c r="G916" s="912"/>
      <c r="H916" s="1"/>
      <c r="I916" s="48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C917" s="1"/>
      <c r="D917" s="1"/>
      <c r="E917" s="1037"/>
      <c r="F917" s="1038"/>
      <c r="G917" s="912"/>
      <c r="H917" s="1"/>
      <c r="I917" s="48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C918" s="1"/>
      <c r="D918" s="1"/>
      <c r="E918" s="1037"/>
      <c r="F918" s="1038"/>
      <c r="G918" s="912"/>
      <c r="H918" s="1"/>
      <c r="I918" s="48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C919" s="1"/>
      <c r="D919" s="1"/>
      <c r="E919" s="1037"/>
      <c r="F919" s="1038"/>
      <c r="G919" s="912"/>
      <c r="H919" s="1"/>
      <c r="I919" s="48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C920" s="1"/>
      <c r="D920" s="1"/>
      <c r="E920" s="1037"/>
      <c r="F920" s="1038"/>
      <c r="G920" s="912"/>
      <c r="H920" s="1"/>
      <c r="I920" s="48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C921" s="1"/>
      <c r="D921" s="1"/>
      <c r="E921" s="1037"/>
      <c r="F921" s="1038"/>
      <c r="G921" s="912"/>
      <c r="H921" s="1"/>
      <c r="I921" s="48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C922" s="1"/>
      <c r="D922" s="1"/>
      <c r="E922" s="1037"/>
      <c r="F922" s="1038"/>
      <c r="G922" s="912"/>
      <c r="H922" s="1"/>
      <c r="I922" s="48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C923" s="1"/>
      <c r="D923" s="1"/>
      <c r="E923" s="1037"/>
      <c r="F923" s="1038"/>
      <c r="G923" s="912"/>
      <c r="H923" s="1"/>
      <c r="I923" s="48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C924" s="1"/>
      <c r="D924" s="1"/>
      <c r="E924" s="1037"/>
      <c r="F924" s="1038"/>
      <c r="G924" s="912"/>
      <c r="H924" s="1"/>
      <c r="I924" s="48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C925" s="1"/>
      <c r="D925" s="1"/>
      <c r="E925" s="1037"/>
      <c r="F925" s="1038"/>
      <c r="G925" s="912"/>
      <c r="H925" s="1"/>
      <c r="I925" s="48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C926" s="1"/>
      <c r="D926" s="1"/>
      <c r="E926" s="1037"/>
      <c r="F926" s="1038"/>
      <c r="G926" s="912"/>
      <c r="H926" s="1"/>
      <c r="I926" s="48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C927" s="1"/>
      <c r="D927" s="1"/>
      <c r="E927" s="1037"/>
      <c r="F927" s="1038"/>
      <c r="G927" s="912"/>
      <c r="H927" s="1"/>
      <c r="I927" s="48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C928" s="1"/>
      <c r="D928" s="1"/>
      <c r="E928" s="1037"/>
      <c r="F928" s="1038"/>
      <c r="G928" s="912"/>
      <c r="H928" s="1"/>
      <c r="I928" s="48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C929" s="1"/>
      <c r="D929" s="1"/>
      <c r="E929" s="1037"/>
      <c r="F929" s="1038"/>
      <c r="G929" s="912"/>
      <c r="H929" s="1"/>
      <c r="I929" s="48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</sheetData>
  <mergeCells count="39">
    <mergeCell ref="I4:I5"/>
    <mergeCell ref="J4:J5"/>
    <mergeCell ref="A1:K2"/>
    <mergeCell ref="A4:A5"/>
    <mergeCell ref="B4:B5"/>
    <mergeCell ref="C4:C5"/>
    <mergeCell ref="D4:D5"/>
    <mergeCell ref="E4:E5"/>
    <mergeCell ref="F4:F5"/>
    <mergeCell ref="K4:K5"/>
    <mergeCell ref="F15:F16"/>
    <mergeCell ref="G15:G16"/>
    <mergeCell ref="I15:I16"/>
    <mergeCell ref="J15:J16"/>
    <mergeCell ref="K15:K16"/>
    <mergeCell ref="C15:C16"/>
    <mergeCell ref="B17:G17"/>
    <mergeCell ref="G4:G5"/>
    <mergeCell ref="H4:H5"/>
    <mergeCell ref="B8:G8"/>
    <mergeCell ref="B10:G10"/>
    <mergeCell ref="A15:A16"/>
    <mergeCell ref="B15:B16"/>
    <mergeCell ref="H15:H16"/>
    <mergeCell ref="F37:F38"/>
    <mergeCell ref="G37:G38"/>
    <mergeCell ref="H37:H38"/>
    <mergeCell ref="I37:I38"/>
    <mergeCell ref="J37:J38"/>
    <mergeCell ref="K37:K38"/>
    <mergeCell ref="B39:G39"/>
    <mergeCell ref="B54:K54"/>
    <mergeCell ref="D15:D16"/>
    <mergeCell ref="E15:E16"/>
    <mergeCell ref="A37:A38"/>
    <mergeCell ref="B37:B38"/>
    <mergeCell ref="C37:C38"/>
    <mergeCell ref="D37:D38"/>
    <mergeCell ref="E37:E38"/>
  </mergeCells>
  <hyperlinks>
    <hyperlink r:id="rId1" ref="E7"/>
    <hyperlink r:id="rId2" ref="G7"/>
    <hyperlink r:id="rId3" ref="E9"/>
    <hyperlink r:id="rId4" ref="G9"/>
    <hyperlink r:id="rId5" ref="B10"/>
    <hyperlink r:id="rId6" ref="E11"/>
    <hyperlink r:id="rId7" ref="G11"/>
    <hyperlink r:id="rId8" ref="E12"/>
    <hyperlink r:id="rId9" ref="G12"/>
    <hyperlink r:id="rId10" ref="E13"/>
    <hyperlink r:id="rId11" ref="G13"/>
    <hyperlink r:id="rId12" ref="E14"/>
    <hyperlink r:id="rId13" ref="B17"/>
    <hyperlink r:id="rId14" ref="E18"/>
    <hyperlink r:id="rId15" ref="G18"/>
    <hyperlink r:id="rId16" ref="E19"/>
    <hyperlink r:id="rId17" ref="G19"/>
    <hyperlink r:id="rId18" ref="E20"/>
    <hyperlink r:id="rId19" ref="G20"/>
    <hyperlink r:id="rId20" ref="E21"/>
    <hyperlink r:id="rId21" ref="G21"/>
    <hyperlink r:id="rId22" ref="E22"/>
    <hyperlink r:id="rId23" ref="G22"/>
    <hyperlink r:id="rId24" ref="G23"/>
    <hyperlink r:id="rId25" ref="E24"/>
    <hyperlink r:id="rId26" ref="E25"/>
    <hyperlink r:id="rId27" ref="E26"/>
    <hyperlink r:id="rId28" ref="E27"/>
    <hyperlink r:id="rId29" ref="E28"/>
    <hyperlink r:id="rId30" ref="E29"/>
    <hyperlink r:id="rId31" ref="G29"/>
    <hyperlink r:id="rId32" ref="E30"/>
    <hyperlink r:id="rId33" ref="G30"/>
    <hyperlink r:id="rId34" ref="E31"/>
    <hyperlink r:id="rId35" ref="G31"/>
  </hyperlinks>
  <printOptions/>
  <pageMargins bottom="0.7" footer="0.0" header="0.0" left="0.5319426336375489" right="0.6273209549071618" top="0.4986962190352021"/>
  <pageSetup fitToHeight="0" orientation="portrait"/>
  <drawing r:id="rId3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 outlineLevelCol="1"/>
  <cols>
    <col customWidth="1" min="1" max="1" width="8.0"/>
    <col customWidth="1" min="2" max="2" width="5.29"/>
    <col customWidth="1" min="3" max="3" width="4.43"/>
    <col customWidth="1" min="4" max="4" width="8.86"/>
    <col customWidth="1" min="5" max="5" width="7.0"/>
    <col customWidth="1" min="25" max="25" width="14.14"/>
    <col customWidth="1" min="26" max="26" width="20.43"/>
  </cols>
  <sheetData>
    <row r="1">
      <c r="A1" s="643"/>
      <c r="B1" s="643"/>
      <c r="C1" s="643"/>
      <c r="D1" s="643"/>
      <c r="E1" s="643"/>
      <c r="Y1" s="1046"/>
    </row>
    <row r="2">
      <c r="A2" s="1047" t="s">
        <v>2163</v>
      </c>
      <c r="B2" s="1047"/>
      <c r="C2" s="1047"/>
      <c r="D2" s="1047"/>
      <c r="E2" s="1047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48"/>
      <c r="W2" s="1048"/>
      <c r="X2" s="1048"/>
      <c r="Y2" s="1047"/>
      <c r="Z2" s="1048"/>
    </row>
    <row r="3">
      <c r="A3" s="1049"/>
      <c r="B3" s="1049"/>
      <c r="C3" s="1049"/>
      <c r="D3" s="1049"/>
      <c r="E3" s="1049"/>
      <c r="F3" s="1050"/>
      <c r="G3" s="1050"/>
      <c r="H3" s="1050"/>
      <c r="I3" s="1050"/>
      <c r="J3" s="1050"/>
      <c r="K3" s="1050"/>
      <c r="L3" s="1050"/>
      <c r="M3" s="1050"/>
      <c r="N3" s="1050"/>
      <c r="O3" s="1050"/>
      <c r="P3" s="1050"/>
      <c r="Q3" s="1050"/>
      <c r="R3" s="1050"/>
      <c r="S3" s="1050"/>
      <c r="T3" s="1050"/>
      <c r="U3" s="1050"/>
      <c r="V3" s="1050"/>
      <c r="W3" s="1050"/>
      <c r="X3" s="1050"/>
      <c r="Y3" s="1051"/>
      <c r="Z3" s="1050"/>
    </row>
    <row r="4">
      <c r="A4" s="1052" t="s">
        <v>1460</v>
      </c>
      <c r="B4" s="1052" t="s">
        <v>843</v>
      </c>
      <c r="C4" s="1052" t="s">
        <v>42</v>
      </c>
      <c r="D4" s="1052" t="s">
        <v>2164</v>
      </c>
      <c r="E4" s="1052" t="s">
        <v>2165</v>
      </c>
      <c r="F4" s="1052" t="s">
        <v>2166</v>
      </c>
      <c r="G4" s="1052" t="s">
        <v>2167</v>
      </c>
      <c r="H4" s="1053" t="s">
        <v>2168</v>
      </c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3"/>
      <c r="U4" s="353"/>
      <c r="V4" s="354"/>
      <c r="W4" s="1054"/>
      <c r="X4" s="1055" t="s">
        <v>2169</v>
      </c>
      <c r="Y4" s="1056" t="s">
        <v>2170</v>
      </c>
      <c r="Z4" s="1056" t="s">
        <v>18</v>
      </c>
    </row>
    <row r="5">
      <c r="A5" s="180"/>
      <c r="B5" s="180"/>
      <c r="C5" s="180"/>
      <c r="D5" s="180"/>
      <c r="E5" s="180"/>
      <c r="F5" s="180"/>
      <c r="G5" s="180"/>
      <c r="H5" s="1057" t="s">
        <v>2171</v>
      </c>
      <c r="I5" s="1058" t="s">
        <v>2172</v>
      </c>
      <c r="J5" s="1058" t="s">
        <v>2173</v>
      </c>
      <c r="K5" s="1058" t="s">
        <v>2174</v>
      </c>
      <c r="L5" s="1058" t="s">
        <v>2175</v>
      </c>
      <c r="M5" s="1058" t="s">
        <v>2176</v>
      </c>
      <c r="N5" s="1058" t="s">
        <v>2177</v>
      </c>
      <c r="O5" s="1058" t="s">
        <v>2178</v>
      </c>
      <c r="P5" s="1058" t="s">
        <v>2179</v>
      </c>
      <c r="Q5" s="1058" t="s">
        <v>2180</v>
      </c>
      <c r="R5" s="1058" t="s">
        <v>2181</v>
      </c>
      <c r="S5" s="1058" t="s">
        <v>2182</v>
      </c>
      <c r="T5" s="1058" t="s">
        <v>2183</v>
      </c>
      <c r="U5" s="1058" t="s">
        <v>2184</v>
      </c>
      <c r="V5" s="1058" t="s">
        <v>2185</v>
      </c>
      <c r="W5" s="1058" t="s">
        <v>2186</v>
      </c>
      <c r="X5" s="1059" t="s">
        <v>2187</v>
      </c>
      <c r="Y5" s="180"/>
      <c r="Z5" s="180"/>
    </row>
    <row r="6">
      <c r="A6" s="1060">
        <v>1.0</v>
      </c>
      <c r="B6" s="1061">
        <v>2011.0</v>
      </c>
      <c r="C6" s="1061">
        <v>-14.0</v>
      </c>
      <c r="D6" s="1061" t="s">
        <v>2188</v>
      </c>
      <c r="E6" s="1062" t="s">
        <v>2189</v>
      </c>
      <c r="F6" s="1063"/>
      <c r="G6" s="1063"/>
      <c r="H6" s="1064">
        <v>2.0</v>
      </c>
      <c r="I6" s="1065"/>
      <c r="J6" s="1065"/>
      <c r="K6" s="1065"/>
      <c r="L6" s="1065"/>
      <c r="M6" s="1066">
        <v>1.0</v>
      </c>
      <c r="N6" s="1066">
        <v>1.0</v>
      </c>
      <c r="O6" s="1065"/>
      <c r="P6" s="1065"/>
      <c r="Q6" s="1065"/>
      <c r="R6" s="1065"/>
      <c r="S6" s="1065"/>
      <c r="T6" s="1065"/>
      <c r="U6" s="1065"/>
      <c r="V6" s="1067"/>
      <c r="W6" s="1068">
        <v>5.0</v>
      </c>
      <c r="X6" s="1066">
        <v>1.0</v>
      </c>
      <c r="Y6" s="1069">
        <v>3830000.0</v>
      </c>
      <c r="Z6" s="1070" t="s">
        <v>2190</v>
      </c>
    </row>
    <row r="7">
      <c r="A7" s="1060">
        <v>3.0</v>
      </c>
      <c r="B7" s="1061">
        <v>2011.0</v>
      </c>
      <c r="C7" s="1061">
        <v>-14.0</v>
      </c>
      <c r="D7" s="1061" t="s">
        <v>861</v>
      </c>
      <c r="E7" s="1061" t="s">
        <v>2191</v>
      </c>
      <c r="F7" s="1071"/>
      <c r="G7" s="1071"/>
      <c r="H7" s="1064">
        <v>1.0</v>
      </c>
      <c r="I7" s="1072"/>
      <c r="J7" s="1064">
        <v>1.0</v>
      </c>
      <c r="K7" s="1072"/>
      <c r="L7" s="1064">
        <v>2.0</v>
      </c>
      <c r="M7" s="1072"/>
      <c r="N7" s="1072"/>
      <c r="O7" s="1072"/>
      <c r="P7" s="1072"/>
      <c r="Q7" s="1072"/>
      <c r="R7" s="1072"/>
      <c r="S7" s="1064">
        <v>1.0</v>
      </c>
      <c r="T7" s="1072"/>
      <c r="U7" s="1064">
        <v>1.0</v>
      </c>
      <c r="V7" s="1073"/>
      <c r="W7" s="1074">
        <f t="shared" ref="W7:W20" si="1">sum(H7:V7)</f>
        <v>6</v>
      </c>
      <c r="X7" s="1064">
        <v>0.0</v>
      </c>
      <c r="Y7" s="1075">
        <v>4300000.0</v>
      </c>
      <c r="Z7" s="1076" t="s">
        <v>2192</v>
      </c>
    </row>
    <row r="8">
      <c r="A8" s="1060">
        <v>10.0</v>
      </c>
      <c r="B8" s="1061">
        <v>2013.0</v>
      </c>
      <c r="C8" s="1061">
        <v>-12.0</v>
      </c>
      <c r="D8" s="1061" t="s">
        <v>2193</v>
      </c>
      <c r="E8" s="1061" t="s">
        <v>2194</v>
      </c>
      <c r="F8" s="1071"/>
      <c r="G8" s="1071"/>
      <c r="H8" s="1072"/>
      <c r="I8" s="1072"/>
      <c r="J8" s="1072"/>
      <c r="K8" s="1072"/>
      <c r="L8" s="1072"/>
      <c r="M8" s="1072"/>
      <c r="N8" s="1072"/>
      <c r="O8" s="1072"/>
      <c r="P8" s="1072"/>
      <c r="Q8" s="1072"/>
      <c r="R8" s="1072"/>
      <c r="S8" s="1064">
        <v>1.0</v>
      </c>
      <c r="T8" s="1072"/>
      <c r="U8" s="1072"/>
      <c r="V8" s="1073"/>
      <c r="W8" s="1074">
        <f t="shared" si="1"/>
        <v>1</v>
      </c>
      <c r="X8" s="1064">
        <v>0.0</v>
      </c>
      <c r="Y8" s="1075"/>
      <c r="Z8" s="1076" t="s">
        <v>2195</v>
      </c>
    </row>
    <row r="9">
      <c r="A9" s="1060">
        <v>11.0</v>
      </c>
      <c r="B9" s="1061">
        <v>2016.0</v>
      </c>
      <c r="C9" s="1061">
        <v>-9.0</v>
      </c>
      <c r="D9" s="1061" t="s">
        <v>490</v>
      </c>
      <c r="E9" s="1062" t="s">
        <v>1140</v>
      </c>
      <c r="F9" s="1063"/>
      <c r="G9" s="1063"/>
      <c r="H9" s="1072"/>
      <c r="I9" s="1072"/>
      <c r="J9" s="1072"/>
      <c r="K9" s="1072"/>
      <c r="L9" s="1072"/>
      <c r="M9" s="1064">
        <v>1.0</v>
      </c>
      <c r="N9" s="1072"/>
      <c r="O9" s="1072"/>
      <c r="P9" s="1072"/>
      <c r="Q9" s="1072"/>
      <c r="R9" s="1072"/>
      <c r="S9" s="1072"/>
      <c r="T9" s="1072"/>
      <c r="U9" s="1072"/>
      <c r="V9" s="1073"/>
      <c r="W9" s="1074">
        <f t="shared" si="1"/>
        <v>1</v>
      </c>
      <c r="X9" s="1064">
        <v>0.0</v>
      </c>
      <c r="Y9" s="1077">
        <v>3440000.0</v>
      </c>
      <c r="Z9" s="1078" t="s">
        <v>2196</v>
      </c>
    </row>
    <row r="10">
      <c r="A10" s="1060">
        <v>12.0</v>
      </c>
      <c r="B10" s="1061">
        <v>2017.0</v>
      </c>
      <c r="C10" s="1061">
        <v>-8.0</v>
      </c>
      <c r="D10" s="1061" t="s">
        <v>495</v>
      </c>
      <c r="E10" s="1062" t="s">
        <v>749</v>
      </c>
      <c r="F10" s="1063"/>
      <c r="G10" s="1063"/>
      <c r="H10" s="1064">
        <v>2.0</v>
      </c>
      <c r="I10" s="1072"/>
      <c r="J10" s="1064">
        <v>1.0</v>
      </c>
      <c r="K10" s="1072"/>
      <c r="L10" s="1072"/>
      <c r="M10" s="1072"/>
      <c r="N10" s="1072"/>
      <c r="O10" s="1072"/>
      <c r="P10" s="1072"/>
      <c r="Q10" s="1072"/>
      <c r="R10" s="1072"/>
      <c r="S10" s="1072"/>
      <c r="T10" s="1072"/>
      <c r="U10" s="1072"/>
      <c r="V10" s="1073"/>
      <c r="W10" s="1074">
        <f t="shared" si="1"/>
        <v>3</v>
      </c>
      <c r="X10" s="1064">
        <v>12.0</v>
      </c>
      <c r="Y10" s="1075">
        <v>4867500.0</v>
      </c>
      <c r="Z10" s="1076" t="s">
        <v>2197</v>
      </c>
    </row>
    <row r="11">
      <c r="A11" s="1060">
        <v>16.0</v>
      </c>
      <c r="B11" s="1061">
        <v>2017.0</v>
      </c>
      <c r="C11" s="1061">
        <v>-8.0</v>
      </c>
      <c r="D11" s="1061" t="s">
        <v>2198</v>
      </c>
      <c r="E11" s="1061" t="s">
        <v>1156</v>
      </c>
      <c r="F11" s="1079" t="s">
        <v>2199</v>
      </c>
      <c r="G11" s="1079" t="s">
        <v>2200</v>
      </c>
      <c r="H11" s="1064">
        <v>2.0</v>
      </c>
      <c r="I11" s="1072"/>
      <c r="J11" s="1072"/>
      <c r="K11" s="1072"/>
      <c r="L11" s="1072"/>
      <c r="M11" s="1072"/>
      <c r="N11" s="1072"/>
      <c r="O11" s="1072"/>
      <c r="P11" s="1072"/>
      <c r="Q11" s="1072"/>
      <c r="R11" s="1072"/>
      <c r="S11" s="1064">
        <v>2.0</v>
      </c>
      <c r="T11" s="1072"/>
      <c r="U11" s="1072"/>
      <c r="V11" s="1073"/>
      <c r="W11" s="1074">
        <f t="shared" si="1"/>
        <v>4</v>
      </c>
      <c r="X11" s="1064">
        <v>8.0</v>
      </c>
      <c r="Y11" s="1075">
        <v>3325000.0</v>
      </c>
      <c r="Z11" s="1076" t="s">
        <v>2197</v>
      </c>
    </row>
    <row r="12">
      <c r="A12" s="1060">
        <v>21.0</v>
      </c>
      <c r="B12" s="1061">
        <v>2017.0</v>
      </c>
      <c r="C12" s="1061">
        <v>-8.0</v>
      </c>
      <c r="D12" s="1080" t="s">
        <v>2201</v>
      </c>
      <c r="E12" s="1060" t="s">
        <v>1157</v>
      </c>
      <c r="F12" s="1063"/>
      <c r="G12" s="1063"/>
      <c r="H12" s="1064">
        <v>1.0</v>
      </c>
      <c r="I12" s="1072"/>
      <c r="J12" s="1072"/>
      <c r="K12" s="1072"/>
      <c r="L12" s="1072"/>
      <c r="M12" s="1072"/>
      <c r="N12" s="1072"/>
      <c r="O12" s="1072"/>
      <c r="P12" s="1072"/>
      <c r="Q12" s="1072"/>
      <c r="R12" s="1072"/>
      <c r="S12" s="1072"/>
      <c r="T12" s="1072"/>
      <c r="U12" s="1072"/>
      <c r="V12" s="1073"/>
      <c r="W12" s="1074">
        <f t="shared" si="1"/>
        <v>1</v>
      </c>
      <c r="X12" s="1064">
        <v>6.0</v>
      </c>
      <c r="Y12" s="1075">
        <v>3549000.0</v>
      </c>
      <c r="Z12" s="1076" t="s">
        <v>2192</v>
      </c>
    </row>
    <row r="13">
      <c r="A13" s="1060">
        <v>25.0</v>
      </c>
      <c r="B13" s="1061">
        <v>2017.0</v>
      </c>
      <c r="C13" s="1061">
        <v>-8.0</v>
      </c>
      <c r="D13" s="1081" t="s">
        <v>2202</v>
      </c>
      <c r="E13" s="1061" t="s">
        <v>1160</v>
      </c>
      <c r="F13" s="1061" t="s">
        <v>2203</v>
      </c>
      <c r="G13" s="1061" t="s">
        <v>2204</v>
      </c>
      <c r="H13" s="1064">
        <v>1.0</v>
      </c>
      <c r="I13" s="1072"/>
      <c r="J13" s="1072"/>
      <c r="K13" s="1072"/>
      <c r="L13" s="1064">
        <v>1.0</v>
      </c>
      <c r="M13" s="1072"/>
      <c r="N13" s="1072"/>
      <c r="O13" s="1072"/>
      <c r="P13" s="1072"/>
      <c r="Q13" s="1072"/>
      <c r="R13" s="1072"/>
      <c r="S13" s="1072"/>
      <c r="T13" s="1072"/>
      <c r="U13" s="1072"/>
      <c r="V13" s="1073"/>
      <c r="W13" s="1074">
        <f t="shared" si="1"/>
        <v>2</v>
      </c>
      <c r="X13" s="1064">
        <v>0.0</v>
      </c>
      <c r="Y13" s="1075"/>
      <c r="Z13" s="1076" t="s">
        <v>2205</v>
      </c>
    </row>
    <row r="14">
      <c r="A14" s="1060">
        <v>33.0</v>
      </c>
      <c r="B14" s="1061">
        <v>2018.0</v>
      </c>
      <c r="C14" s="1061">
        <v>-7.0</v>
      </c>
      <c r="D14" s="1061" t="s">
        <v>2206</v>
      </c>
      <c r="E14" s="1061" t="s">
        <v>1135</v>
      </c>
      <c r="F14" s="1063"/>
      <c r="G14" s="1063"/>
      <c r="H14" s="1061">
        <v>2.0</v>
      </c>
      <c r="I14" s="1063"/>
      <c r="J14" s="1063"/>
      <c r="K14" s="1063"/>
      <c r="L14" s="1063"/>
      <c r="M14" s="1063"/>
      <c r="N14" s="1063"/>
      <c r="O14" s="1063"/>
      <c r="P14" s="1063"/>
      <c r="Q14" s="1063"/>
      <c r="R14" s="1061">
        <v>1.0</v>
      </c>
      <c r="S14" s="1063"/>
      <c r="T14" s="1061">
        <v>1.0</v>
      </c>
      <c r="U14" s="1061">
        <v>1.0</v>
      </c>
      <c r="V14" s="1082"/>
      <c r="W14" s="1074">
        <f t="shared" si="1"/>
        <v>5</v>
      </c>
      <c r="X14" s="1064">
        <v>0.0</v>
      </c>
      <c r="Y14" s="1083">
        <v>6122910.0</v>
      </c>
      <c r="Z14" s="1070" t="s">
        <v>2207</v>
      </c>
    </row>
    <row r="15">
      <c r="A15" s="1060">
        <v>35.0</v>
      </c>
      <c r="B15" s="1061">
        <v>2018.0</v>
      </c>
      <c r="C15" s="1061">
        <v>-7.0</v>
      </c>
      <c r="D15" s="1061" t="s">
        <v>497</v>
      </c>
      <c r="E15" s="1062" t="s">
        <v>1136</v>
      </c>
      <c r="F15" s="1063"/>
      <c r="G15" s="1063"/>
      <c r="H15" s="1064">
        <v>3.0</v>
      </c>
      <c r="I15" s="1072"/>
      <c r="J15" s="1072"/>
      <c r="K15" s="1072"/>
      <c r="L15" s="1072"/>
      <c r="M15" s="1072"/>
      <c r="N15" s="1072"/>
      <c r="O15" s="1072"/>
      <c r="P15" s="1072"/>
      <c r="Q15" s="1072"/>
      <c r="R15" s="1072"/>
      <c r="S15" s="1072"/>
      <c r="T15" s="1072"/>
      <c r="U15" s="1072"/>
      <c r="V15" s="1073"/>
      <c r="W15" s="1074">
        <f t="shared" si="1"/>
        <v>3</v>
      </c>
      <c r="X15" s="1064">
        <v>0.0</v>
      </c>
      <c r="Y15" s="1075">
        <v>2026000.0</v>
      </c>
      <c r="Z15" s="1078" t="s">
        <v>2208</v>
      </c>
    </row>
    <row r="16">
      <c r="A16" s="1060">
        <v>38.0</v>
      </c>
      <c r="B16" s="1061">
        <v>2018.0</v>
      </c>
      <c r="C16" s="1061">
        <v>-7.0</v>
      </c>
      <c r="D16" s="1080" t="s">
        <v>498</v>
      </c>
      <c r="E16" s="1084" t="s">
        <v>1138</v>
      </c>
      <c r="F16" s="1082"/>
      <c r="G16" s="1082"/>
      <c r="H16" s="1074">
        <v>1.0</v>
      </c>
      <c r="I16" s="1072"/>
      <c r="J16" s="1072"/>
      <c r="K16" s="1072"/>
      <c r="L16" s="1072"/>
      <c r="M16" s="1072"/>
      <c r="N16" s="1072"/>
      <c r="O16" s="1072"/>
      <c r="P16" s="1072"/>
      <c r="Q16" s="1072"/>
      <c r="R16" s="1064">
        <v>1.0</v>
      </c>
      <c r="S16" s="1072"/>
      <c r="T16" s="1072"/>
      <c r="U16" s="1064">
        <v>1.0</v>
      </c>
      <c r="V16" s="1073"/>
      <c r="W16" s="1074">
        <f t="shared" si="1"/>
        <v>3</v>
      </c>
      <c r="X16" s="1064">
        <v>5.0</v>
      </c>
      <c r="Y16" s="1075">
        <v>2205000.0</v>
      </c>
      <c r="Z16" s="1078" t="s">
        <v>2209</v>
      </c>
    </row>
    <row r="17">
      <c r="A17" s="1060">
        <v>40.0</v>
      </c>
      <c r="B17" s="1085">
        <v>2018.0</v>
      </c>
      <c r="C17" s="1061">
        <v>-7.0</v>
      </c>
      <c r="D17" s="1085" t="s">
        <v>1912</v>
      </c>
      <c r="E17" s="1062" t="s">
        <v>1146</v>
      </c>
      <c r="F17" s="1086" t="s">
        <v>2210</v>
      </c>
      <c r="G17" s="1087" t="s">
        <v>2211</v>
      </c>
      <c r="H17" s="1072"/>
      <c r="I17" s="1072"/>
      <c r="J17" s="1072"/>
      <c r="K17" s="1072"/>
      <c r="L17" s="1064">
        <v>2.0</v>
      </c>
      <c r="M17" s="1072"/>
      <c r="N17" s="1072"/>
      <c r="O17" s="1072"/>
      <c r="P17" s="1064">
        <v>1.0</v>
      </c>
      <c r="Q17" s="1072"/>
      <c r="R17" s="1072"/>
      <c r="S17" s="1064">
        <v>2.0</v>
      </c>
      <c r="T17" s="1072"/>
      <c r="U17" s="1072"/>
      <c r="V17" s="1073"/>
      <c r="W17" s="1074">
        <f t="shared" si="1"/>
        <v>5</v>
      </c>
      <c r="X17" s="1064">
        <v>8.0</v>
      </c>
      <c r="Y17" s="1075">
        <v>550000.0</v>
      </c>
      <c r="Z17" s="1076" t="s">
        <v>2212</v>
      </c>
    </row>
    <row r="18">
      <c r="A18" s="1060">
        <v>45.0</v>
      </c>
      <c r="B18" s="1061">
        <v>2018.0</v>
      </c>
      <c r="C18" s="1061">
        <v>-7.0</v>
      </c>
      <c r="D18" s="1061" t="s">
        <v>501</v>
      </c>
      <c r="E18" s="1061" t="s">
        <v>1151</v>
      </c>
      <c r="F18" s="1071"/>
      <c r="G18" s="1088" t="s">
        <v>2213</v>
      </c>
      <c r="H18" s="1074">
        <v>6.0</v>
      </c>
      <c r="I18" s="1072"/>
      <c r="J18" s="1072"/>
      <c r="K18" s="1072"/>
      <c r="L18" s="1072"/>
      <c r="M18" s="1072"/>
      <c r="N18" s="1064">
        <v>1.0</v>
      </c>
      <c r="O18" s="1072"/>
      <c r="P18" s="1072"/>
      <c r="Q18" s="1064">
        <v>2.0</v>
      </c>
      <c r="R18" s="1064">
        <v>1.0</v>
      </c>
      <c r="S18" s="1064">
        <v>6.0</v>
      </c>
      <c r="T18" s="1072"/>
      <c r="U18" s="1072"/>
      <c r="V18" s="1073"/>
      <c r="W18" s="1074">
        <f t="shared" si="1"/>
        <v>16</v>
      </c>
      <c r="X18" s="1064">
        <v>3.0</v>
      </c>
      <c r="Y18" s="1075">
        <v>1725000.0</v>
      </c>
      <c r="Z18" s="1076" t="s">
        <v>2195</v>
      </c>
    </row>
    <row r="19">
      <c r="A19" s="1060">
        <v>1.0</v>
      </c>
      <c r="B19" s="1061">
        <v>2019.0</v>
      </c>
      <c r="C19" s="1061">
        <v>-6.0</v>
      </c>
      <c r="D19" s="1089" t="s">
        <v>2214</v>
      </c>
      <c r="E19" s="1084" t="s">
        <v>1128</v>
      </c>
      <c r="F19" s="1063"/>
      <c r="G19" s="1082"/>
      <c r="H19" s="1074">
        <v>3.0</v>
      </c>
      <c r="I19" s="1072"/>
      <c r="J19" s="1072"/>
      <c r="K19" s="1072"/>
      <c r="L19" s="1072"/>
      <c r="M19" s="1072"/>
      <c r="N19" s="1072"/>
      <c r="O19" s="1072"/>
      <c r="P19" s="1064">
        <v>1.0</v>
      </c>
      <c r="Q19" s="1072"/>
      <c r="R19" s="1064">
        <v>1.0</v>
      </c>
      <c r="S19" s="1072"/>
      <c r="T19" s="1072"/>
      <c r="U19" s="1072"/>
      <c r="V19" s="1073"/>
      <c r="W19" s="1074">
        <f t="shared" si="1"/>
        <v>5</v>
      </c>
      <c r="X19" s="1064">
        <v>12.0</v>
      </c>
      <c r="Y19" s="1075">
        <v>400000.0</v>
      </c>
      <c r="Z19" s="1078" t="s">
        <v>2215</v>
      </c>
    </row>
    <row r="20">
      <c r="A20" s="1060">
        <v>6.0</v>
      </c>
      <c r="B20" s="1061">
        <v>2019.0</v>
      </c>
      <c r="C20" s="1061">
        <v>-6.0</v>
      </c>
      <c r="D20" s="1061" t="s">
        <v>2216</v>
      </c>
      <c r="E20" s="1062" t="s">
        <v>1131</v>
      </c>
      <c r="F20" s="1063"/>
      <c r="G20" s="1063"/>
      <c r="H20" s="1064">
        <v>2.0</v>
      </c>
      <c r="I20" s="1064">
        <v>1.0</v>
      </c>
      <c r="J20" s="1072"/>
      <c r="K20" s="1072"/>
      <c r="L20" s="1072"/>
      <c r="M20" s="1072"/>
      <c r="N20" s="1064">
        <v>1.0</v>
      </c>
      <c r="O20" s="1072"/>
      <c r="P20" s="1072"/>
      <c r="Q20" s="1064">
        <v>1.0</v>
      </c>
      <c r="R20" s="1072"/>
      <c r="S20" s="1072"/>
      <c r="T20" s="1072"/>
      <c r="U20" s="1072"/>
      <c r="V20" s="1073"/>
      <c r="W20" s="1074">
        <f t="shared" si="1"/>
        <v>5</v>
      </c>
      <c r="X20" s="1064">
        <v>5.0</v>
      </c>
      <c r="Y20" s="1083">
        <v>8340000.0</v>
      </c>
      <c r="Z20" s="1078" t="s">
        <v>2215</v>
      </c>
    </row>
    <row r="21">
      <c r="A21" s="1060">
        <v>9.0</v>
      </c>
      <c r="B21" s="1061">
        <v>2019.0</v>
      </c>
      <c r="C21" s="1061">
        <v>-6.0</v>
      </c>
      <c r="D21" s="1080" t="s">
        <v>2217</v>
      </c>
      <c r="E21" s="1060" t="s">
        <v>708</v>
      </c>
      <c r="F21" s="1064" t="s">
        <v>2218</v>
      </c>
      <c r="G21" s="1061" t="s">
        <v>2219</v>
      </c>
      <c r="H21" s="1064">
        <v>1.0</v>
      </c>
      <c r="I21" s="1072"/>
      <c r="J21" s="1072"/>
      <c r="K21" s="1072"/>
      <c r="L21" s="1072"/>
      <c r="M21" s="1072"/>
      <c r="N21" s="1064">
        <v>1.0</v>
      </c>
      <c r="O21" s="1072"/>
      <c r="P21" s="1064">
        <v>1.0</v>
      </c>
      <c r="Q21" s="1072"/>
      <c r="R21" s="1072"/>
      <c r="S21" s="1064">
        <v>3.0</v>
      </c>
      <c r="T21" s="1072"/>
      <c r="U21" s="1072"/>
      <c r="V21" s="1073"/>
      <c r="W21" s="1074">
        <v>6.0</v>
      </c>
      <c r="X21" s="1064">
        <v>1.0</v>
      </c>
      <c r="Y21" s="1075">
        <v>4750000.0</v>
      </c>
      <c r="Z21" s="1072"/>
    </row>
    <row r="22">
      <c r="A22" s="1060">
        <v>13.0</v>
      </c>
      <c r="B22" s="1061">
        <v>2019.0</v>
      </c>
      <c r="C22" s="1061">
        <v>-6.0</v>
      </c>
      <c r="D22" s="1081" t="s">
        <v>2220</v>
      </c>
      <c r="E22" s="1061" t="s">
        <v>704</v>
      </c>
      <c r="F22" s="1063"/>
      <c r="G22" s="1061" t="s">
        <v>2221</v>
      </c>
      <c r="H22" s="1064">
        <v>1.0</v>
      </c>
      <c r="I22" s="1072"/>
      <c r="J22" s="1072"/>
      <c r="K22" s="1072"/>
      <c r="L22" s="1072"/>
      <c r="M22" s="1072"/>
      <c r="N22" s="1064">
        <v>3.0</v>
      </c>
      <c r="O22" s="1072"/>
      <c r="P22" s="1064">
        <v>1.0</v>
      </c>
      <c r="Q22" s="1072"/>
      <c r="R22" s="1072"/>
      <c r="S22" s="1064">
        <v>1.0</v>
      </c>
      <c r="T22" s="1072"/>
      <c r="U22" s="1072"/>
      <c r="V22" s="1090">
        <v>1.0</v>
      </c>
      <c r="W22" s="1074">
        <f t="shared" ref="W22:W23" si="2">sum(H22:V22)</f>
        <v>7</v>
      </c>
      <c r="X22" s="1064">
        <v>3.0</v>
      </c>
      <c r="Y22" s="1075">
        <v>2300000.0</v>
      </c>
      <c r="Z22" s="1091" t="s">
        <v>2222</v>
      </c>
    </row>
    <row r="23">
      <c r="A23" s="1060">
        <v>17.0</v>
      </c>
      <c r="B23" s="1061">
        <v>2019.0</v>
      </c>
      <c r="C23" s="1061">
        <v>-6.0</v>
      </c>
      <c r="D23" s="1081" t="s">
        <v>522</v>
      </c>
      <c r="E23" s="1061" t="s">
        <v>1149</v>
      </c>
      <c r="F23" s="1061" t="s">
        <v>2223</v>
      </c>
      <c r="G23" s="1079" t="s">
        <v>2224</v>
      </c>
      <c r="H23" s="1064">
        <v>1.0</v>
      </c>
      <c r="I23" s="1072"/>
      <c r="J23" s="1072"/>
      <c r="K23" s="1072"/>
      <c r="L23" s="1064">
        <v>1.0</v>
      </c>
      <c r="M23" s="1064">
        <v>1.0</v>
      </c>
      <c r="N23" s="1064">
        <v>1.0</v>
      </c>
      <c r="O23" s="1072"/>
      <c r="P23" s="1064">
        <v>1.0</v>
      </c>
      <c r="Q23" s="1072"/>
      <c r="R23" s="1064">
        <v>2.0</v>
      </c>
      <c r="S23" s="1064">
        <v>1.0</v>
      </c>
      <c r="T23" s="1072"/>
      <c r="U23" s="1072"/>
      <c r="V23" s="1073"/>
      <c r="W23" s="1074">
        <f t="shared" si="2"/>
        <v>8</v>
      </c>
      <c r="X23" s="1064">
        <v>3.0</v>
      </c>
      <c r="Y23" s="1083">
        <v>2.3255E7</v>
      </c>
      <c r="Z23" s="1076" t="s">
        <v>2225</v>
      </c>
    </row>
    <row r="24">
      <c r="A24" s="1092" t="s">
        <v>2226</v>
      </c>
      <c r="B24" s="1093"/>
      <c r="C24" s="1093"/>
      <c r="D24" s="1093"/>
      <c r="E24" s="1093"/>
      <c r="F24" s="1093"/>
      <c r="G24" s="1093"/>
      <c r="H24" s="1094">
        <v>30.0</v>
      </c>
      <c r="I24" s="1094">
        <v>1.0</v>
      </c>
      <c r="J24" s="1094">
        <v>3.0</v>
      </c>
      <c r="K24" s="1094">
        <v>1.0</v>
      </c>
      <c r="L24" s="1094">
        <v>8.0</v>
      </c>
      <c r="M24" s="1094">
        <v>4.0</v>
      </c>
      <c r="N24" s="1094">
        <v>7.0</v>
      </c>
      <c r="O24" s="1094">
        <v>0.0</v>
      </c>
      <c r="P24" s="1094">
        <v>6.0</v>
      </c>
      <c r="Q24" s="1094">
        <v>6.0</v>
      </c>
      <c r="R24" s="1094">
        <v>7.0</v>
      </c>
      <c r="S24" s="1094">
        <v>22.0</v>
      </c>
      <c r="T24" s="1094">
        <v>1.0</v>
      </c>
      <c r="U24" s="1094">
        <v>3.0</v>
      </c>
      <c r="V24" s="1095">
        <v>1.0</v>
      </c>
      <c r="W24" s="1096"/>
      <c r="X24" s="1097"/>
      <c r="Y24" s="1098">
        <f>sum(Y6:Y23)</f>
        <v>74985410</v>
      </c>
      <c r="Z24" s="1099"/>
    </row>
    <row r="25">
      <c r="A25" s="643"/>
      <c r="B25" s="643"/>
      <c r="C25" s="643"/>
      <c r="D25" s="643"/>
      <c r="E25" s="643"/>
      <c r="Y25" s="1046"/>
    </row>
    <row r="26">
      <c r="A26" s="1100" t="s">
        <v>2227</v>
      </c>
      <c r="B26" s="1101"/>
      <c r="C26" s="1101"/>
      <c r="D26" s="1101"/>
      <c r="E26" s="1101"/>
      <c r="Y26" s="1046"/>
    </row>
    <row r="27">
      <c r="A27" s="1100" t="s">
        <v>2228</v>
      </c>
      <c r="B27" s="1101"/>
      <c r="C27" s="1101"/>
      <c r="D27" s="1101"/>
      <c r="E27" s="1101"/>
      <c r="Y27" s="1046"/>
    </row>
    <row r="28">
      <c r="A28" s="1100" t="s">
        <v>2229</v>
      </c>
      <c r="B28" s="1101"/>
      <c r="C28" s="1101"/>
      <c r="D28" s="1101"/>
      <c r="E28" s="1101"/>
      <c r="Y28" s="1046"/>
    </row>
    <row r="29">
      <c r="A29" s="643"/>
      <c r="B29" s="643"/>
      <c r="C29" s="643"/>
      <c r="D29" s="643"/>
      <c r="E29" s="643"/>
      <c r="Y29" s="1046"/>
    </row>
    <row r="30">
      <c r="A30" s="643"/>
      <c r="B30" s="643"/>
      <c r="C30" s="643"/>
      <c r="D30" s="643"/>
      <c r="E30" s="643"/>
      <c r="Y30" s="1046"/>
    </row>
    <row r="31">
      <c r="A31" s="643"/>
      <c r="B31" s="643"/>
      <c r="C31" s="643"/>
      <c r="D31" s="643"/>
      <c r="E31" s="643"/>
      <c r="Y31" s="1046"/>
    </row>
    <row r="32">
      <c r="A32" s="643"/>
      <c r="B32" s="643"/>
      <c r="C32" s="643"/>
      <c r="D32" s="643"/>
      <c r="E32" s="643"/>
      <c r="Y32" s="1046"/>
    </row>
    <row r="33">
      <c r="A33" s="643"/>
      <c r="B33" s="643"/>
      <c r="C33" s="643"/>
      <c r="D33" s="643"/>
      <c r="E33" s="643"/>
      <c r="Y33" s="1046"/>
    </row>
    <row r="34">
      <c r="A34" s="643"/>
      <c r="B34" s="643"/>
      <c r="C34" s="643"/>
      <c r="D34" s="643"/>
      <c r="E34" s="643"/>
      <c r="Y34" s="1046"/>
    </row>
    <row r="35">
      <c r="A35" s="643"/>
      <c r="B35" s="643"/>
      <c r="C35" s="643"/>
      <c r="D35" s="643"/>
      <c r="E35" s="643"/>
      <c r="Y35" s="1046"/>
    </row>
    <row r="36">
      <c r="A36" s="643"/>
      <c r="B36" s="643"/>
      <c r="C36" s="643"/>
      <c r="D36" s="643"/>
      <c r="E36" s="643"/>
      <c r="Y36" s="1046"/>
    </row>
    <row r="37">
      <c r="A37" s="643"/>
      <c r="B37" s="643"/>
      <c r="C37" s="643"/>
      <c r="D37" s="643"/>
      <c r="E37" s="643"/>
      <c r="Y37" s="1046"/>
    </row>
    <row r="38">
      <c r="A38" s="643"/>
      <c r="B38" s="643"/>
      <c r="C38" s="643"/>
      <c r="D38" s="643"/>
      <c r="E38" s="643"/>
      <c r="Y38" s="1046"/>
    </row>
    <row r="39">
      <c r="A39" s="643"/>
      <c r="B39" s="643"/>
      <c r="C39" s="643"/>
      <c r="D39" s="643"/>
      <c r="E39" s="643"/>
      <c r="Y39" s="1046"/>
    </row>
    <row r="40">
      <c r="A40" s="643"/>
      <c r="B40" s="643"/>
      <c r="C40" s="643"/>
      <c r="D40" s="643"/>
      <c r="E40" s="643"/>
      <c r="Y40" s="1046"/>
    </row>
    <row r="41">
      <c r="A41" s="643"/>
      <c r="B41" s="643"/>
      <c r="C41" s="643"/>
      <c r="D41" s="643"/>
      <c r="E41" s="643"/>
      <c r="Y41" s="1046"/>
    </row>
    <row r="42">
      <c r="A42" s="643"/>
      <c r="B42" s="643"/>
      <c r="C42" s="643"/>
      <c r="D42" s="643"/>
      <c r="E42" s="643"/>
      <c r="Y42" s="1046"/>
    </row>
    <row r="43">
      <c r="A43" s="643"/>
      <c r="B43" s="643"/>
      <c r="C43" s="643"/>
      <c r="D43" s="643"/>
      <c r="E43" s="643"/>
      <c r="Y43" s="1046"/>
    </row>
    <row r="44">
      <c r="A44" s="643"/>
      <c r="B44" s="643"/>
      <c r="C44" s="643"/>
      <c r="D44" s="643"/>
      <c r="E44" s="643"/>
      <c r="Y44" s="1046"/>
    </row>
    <row r="45">
      <c r="A45" s="643"/>
      <c r="B45" s="643"/>
      <c r="C45" s="643"/>
      <c r="D45" s="643"/>
      <c r="E45" s="643"/>
      <c r="Y45" s="1046"/>
    </row>
    <row r="46">
      <c r="A46" s="643"/>
      <c r="B46" s="643"/>
      <c r="C46" s="643"/>
      <c r="D46" s="643"/>
      <c r="E46" s="643"/>
      <c r="Y46" s="1046"/>
    </row>
    <row r="47">
      <c r="A47" s="643"/>
      <c r="B47" s="643"/>
      <c r="C47" s="643"/>
      <c r="D47" s="643"/>
      <c r="E47" s="643"/>
      <c r="Y47" s="1046"/>
    </row>
    <row r="48">
      <c r="A48" s="643"/>
      <c r="B48" s="643"/>
      <c r="C48" s="643"/>
      <c r="D48" s="643"/>
      <c r="E48" s="643"/>
      <c r="Y48" s="1046"/>
    </row>
    <row r="49">
      <c r="A49" s="643"/>
      <c r="B49" s="643"/>
      <c r="C49" s="643"/>
      <c r="D49" s="643"/>
      <c r="E49" s="643"/>
      <c r="Y49" s="1046"/>
    </row>
    <row r="50">
      <c r="A50" s="643"/>
      <c r="B50" s="643"/>
      <c r="C50" s="643"/>
      <c r="D50" s="643"/>
      <c r="E50" s="643"/>
      <c r="Y50" s="1046"/>
    </row>
    <row r="51">
      <c r="A51" s="643"/>
      <c r="B51" s="643"/>
      <c r="C51" s="643"/>
      <c r="D51" s="643"/>
      <c r="E51" s="643"/>
      <c r="Y51" s="1046"/>
    </row>
    <row r="52">
      <c r="A52" s="643"/>
      <c r="B52" s="643"/>
      <c r="C52" s="643"/>
      <c r="D52" s="643"/>
      <c r="E52" s="643"/>
      <c r="Y52" s="1046"/>
    </row>
    <row r="53">
      <c r="A53" s="643"/>
      <c r="B53" s="643"/>
      <c r="C53" s="643"/>
      <c r="D53" s="643"/>
      <c r="E53" s="643"/>
      <c r="Y53" s="1046"/>
    </row>
    <row r="54">
      <c r="A54" s="643"/>
      <c r="B54" s="643"/>
      <c r="C54" s="643"/>
      <c r="D54" s="643"/>
      <c r="E54" s="643"/>
      <c r="Y54" s="1046"/>
    </row>
    <row r="55">
      <c r="A55" s="643"/>
      <c r="B55" s="643"/>
      <c r="C55" s="643"/>
      <c r="D55" s="643"/>
      <c r="E55" s="643"/>
      <c r="Y55" s="1046"/>
    </row>
    <row r="56">
      <c r="A56" s="643"/>
      <c r="B56" s="643"/>
      <c r="C56" s="643"/>
      <c r="D56" s="643"/>
      <c r="E56" s="643"/>
      <c r="Y56" s="1046"/>
    </row>
    <row r="57">
      <c r="A57" s="643"/>
      <c r="B57" s="643"/>
      <c r="C57" s="643"/>
      <c r="D57" s="643"/>
      <c r="E57" s="643"/>
      <c r="Y57" s="1046"/>
    </row>
    <row r="58">
      <c r="A58" s="643"/>
      <c r="B58" s="643"/>
      <c r="C58" s="643"/>
      <c r="D58" s="643"/>
      <c r="E58" s="643"/>
      <c r="Y58" s="1046"/>
    </row>
    <row r="59">
      <c r="A59" s="643"/>
      <c r="B59" s="643"/>
      <c r="C59" s="643"/>
      <c r="D59" s="643"/>
      <c r="E59" s="643"/>
      <c r="Y59" s="1046"/>
    </row>
    <row r="60">
      <c r="A60" s="643"/>
      <c r="B60" s="643"/>
      <c r="C60" s="643"/>
      <c r="D60" s="643"/>
      <c r="E60" s="643"/>
      <c r="Y60" s="1046"/>
    </row>
    <row r="61">
      <c r="A61" s="643"/>
      <c r="B61" s="643"/>
      <c r="C61" s="643"/>
      <c r="D61" s="643"/>
      <c r="E61" s="643"/>
      <c r="Y61" s="1046"/>
    </row>
    <row r="62">
      <c r="A62" s="643"/>
      <c r="B62" s="643"/>
      <c r="C62" s="643"/>
      <c r="D62" s="643"/>
      <c r="E62" s="643"/>
      <c r="Y62" s="1046"/>
    </row>
    <row r="63">
      <c r="A63" s="643"/>
      <c r="B63" s="643"/>
      <c r="C63" s="643"/>
      <c r="D63" s="643"/>
      <c r="E63" s="643"/>
      <c r="Y63" s="1046"/>
    </row>
    <row r="64">
      <c r="A64" s="643"/>
      <c r="B64" s="643"/>
      <c r="C64" s="643"/>
      <c r="D64" s="643"/>
      <c r="E64" s="643"/>
      <c r="Y64" s="1046"/>
    </row>
    <row r="65">
      <c r="A65" s="643"/>
      <c r="B65" s="643"/>
      <c r="C65" s="643"/>
      <c r="D65" s="643"/>
      <c r="E65" s="643"/>
      <c r="Y65" s="1046"/>
    </row>
    <row r="66">
      <c r="A66" s="643"/>
      <c r="B66" s="643"/>
      <c r="C66" s="643"/>
      <c r="D66" s="643"/>
      <c r="E66" s="643"/>
      <c r="Y66" s="1046"/>
    </row>
    <row r="67">
      <c r="A67" s="643"/>
      <c r="B67" s="643"/>
      <c r="C67" s="643"/>
      <c r="D67" s="643"/>
      <c r="E67" s="643"/>
      <c r="Y67" s="1046"/>
    </row>
    <row r="68">
      <c r="A68" s="643"/>
      <c r="B68" s="643"/>
      <c r="C68" s="643"/>
      <c r="D68" s="643"/>
      <c r="E68" s="643"/>
      <c r="Y68" s="1046"/>
    </row>
    <row r="69">
      <c r="A69" s="643"/>
      <c r="B69" s="643"/>
      <c r="C69" s="643"/>
      <c r="D69" s="643"/>
      <c r="E69" s="643"/>
      <c r="Y69" s="1046"/>
    </row>
    <row r="70">
      <c r="A70" s="643"/>
      <c r="B70" s="643"/>
      <c r="C70" s="643"/>
      <c r="D70" s="643"/>
      <c r="E70" s="643"/>
      <c r="Y70" s="1046"/>
    </row>
    <row r="71">
      <c r="A71" s="643"/>
      <c r="B71" s="643"/>
      <c r="C71" s="643"/>
      <c r="D71" s="643"/>
      <c r="E71" s="643"/>
      <c r="Y71" s="1046"/>
    </row>
    <row r="72">
      <c r="A72" s="643"/>
      <c r="B72" s="643"/>
      <c r="C72" s="643"/>
      <c r="D72" s="643"/>
      <c r="E72" s="643"/>
      <c r="Y72" s="1046"/>
    </row>
    <row r="73">
      <c r="A73" s="643"/>
      <c r="B73" s="643"/>
      <c r="C73" s="643"/>
      <c r="D73" s="643"/>
      <c r="E73" s="643"/>
      <c r="Y73" s="1046"/>
    </row>
    <row r="74">
      <c r="A74" s="643"/>
      <c r="B74" s="643"/>
      <c r="C74" s="643"/>
      <c r="D74" s="643"/>
      <c r="E74" s="643"/>
      <c r="Y74" s="1046"/>
    </row>
    <row r="75">
      <c r="A75" s="643"/>
      <c r="B75" s="643"/>
      <c r="C75" s="643"/>
      <c r="D75" s="643"/>
      <c r="E75" s="643"/>
      <c r="Y75" s="1046"/>
    </row>
    <row r="76">
      <c r="A76" s="643"/>
      <c r="B76" s="643"/>
      <c r="C76" s="643"/>
      <c r="D76" s="643"/>
      <c r="E76" s="643"/>
      <c r="Y76" s="1046"/>
    </row>
    <row r="77">
      <c r="A77" s="643"/>
      <c r="B77" s="643"/>
      <c r="C77" s="643"/>
      <c r="D77" s="643"/>
      <c r="E77" s="643"/>
      <c r="Y77" s="1046"/>
    </row>
    <row r="78">
      <c r="A78" s="643"/>
      <c r="B78" s="643"/>
      <c r="C78" s="643"/>
      <c r="D78" s="643"/>
      <c r="E78" s="643"/>
      <c r="Y78" s="1046"/>
    </row>
    <row r="79">
      <c r="A79" s="643"/>
      <c r="B79" s="643"/>
      <c r="C79" s="643"/>
      <c r="D79" s="643"/>
      <c r="E79" s="643"/>
      <c r="Y79" s="1046"/>
    </row>
    <row r="80">
      <c r="A80" s="643"/>
      <c r="B80" s="643"/>
      <c r="C80" s="643"/>
      <c r="D80" s="643"/>
      <c r="E80" s="643"/>
      <c r="Y80" s="1046"/>
    </row>
    <row r="81">
      <c r="A81" s="643"/>
      <c r="B81" s="643"/>
      <c r="C81" s="643"/>
      <c r="D81" s="643"/>
      <c r="E81" s="643"/>
      <c r="Y81" s="1046"/>
    </row>
    <row r="82">
      <c r="A82" s="643"/>
      <c r="B82" s="643"/>
      <c r="C82" s="643"/>
      <c r="D82" s="643"/>
      <c r="E82" s="643"/>
      <c r="Y82" s="1046"/>
    </row>
    <row r="83">
      <c r="A83" s="643"/>
      <c r="B83" s="643"/>
      <c r="C83" s="643"/>
      <c r="D83" s="643"/>
      <c r="E83" s="643"/>
      <c r="Y83" s="1046"/>
    </row>
    <row r="84">
      <c r="A84" s="643"/>
      <c r="B84" s="643"/>
      <c r="C84" s="643"/>
      <c r="D84" s="643"/>
      <c r="E84" s="643"/>
      <c r="Y84" s="1046"/>
    </row>
    <row r="85">
      <c r="A85" s="643"/>
      <c r="B85" s="643"/>
      <c r="C85" s="643"/>
      <c r="D85" s="643"/>
      <c r="E85" s="643"/>
      <c r="Y85" s="1046"/>
    </row>
    <row r="86">
      <c r="A86" s="643"/>
      <c r="B86" s="643"/>
      <c r="C86" s="643"/>
      <c r="D86" s="643"/>
      <c r="E86" s="643"/>
      <c r="Y86" s="1046"/>
    </row>
    <row r="87">
      <c r="A87" s="643"/>
      <c r="B87" s="643"/>
      <c r="C87" s="643"/>
      <c r="D87" s="643"/>
      <c r="E87" s="643"/>
      <c r="Y87" s="1046"/>
    </row>
    <row r="88">
      <c r="A88" s="643"/>
      <c r="B88" s="643"/>
      <c r="C88" s="643"/>
      <c r="D88" s="643"/>
      <c r="E88" s="643"/>
      <c r="Y88" s="1046"/>
    </row>
    <row r="89">
      <c r="A89" s="643"/>
      <c r="B89" s="643"/>
      <c r="C89" s="643"/>
      <c r="D89" s="643"/>
      <c r="E89" s="643"/>
      <c r="Y89" s="1046"/>
    </row>
    <row r="90">
      <c r="A90" s="643"/>
      <c r="B90" s="643"/>
      <c r="C90" s="643"/>
      <c r="D90" s="643"/>
      <c r="E90" s="643"/>
      <c r="Y90" s="1046"/>
    </row>
    <row r="91">
      <c r="A91" s="643"/>
      <c r="B91" s="643"/>
      <c r="C91" s="643"/>
      <c r="D91" s="643"/>
      <c r="E91" s="643"/>
      <c r="Y91" s="1046"/>
    </row>
    <row r="92">
      <c r="A92" s="643"/>
      <c r="B92" s="643"/>
      <c r="C92" s="643"/>
      <c r="D92" s="643"/>
      <c r="E92" s="643"/>
      <c r="Y92" s="1046"/>
    </row>
    <row r="93">
      <c r="A93" s="643"/>
      <c r="B93" s="643"/>
      <c r="C93" s="643"/>
      <c r="D93" s="643"/>
      <c r="E93" s="643"/>
      <c r="Y93" s="1046"/>
    </row>
    <row r="94">
      <c r="A94" s="643"/>
      <c r="B94" s="643"/>
      <c r="C94" s="643"/>
      <c r="D94" s="643"/>
      <c r="E94" s="643"/>
      <c r="Y94" s="1046"/>
    </row>
    <row r="95">
      <c r="A95" s="643"/>
      <c r="B95" s="643"/>
      <c r="C95" s="643"/>
      <c r="D95" s="643"/>
      <c r="E95" s="643"/>
      <c r="Y95" s="1046"/>
    </row>
    <row r="96">
      <c r="A96" s="643"/>
      <c r="B96" s="643"/>
      <c r="C96" s="643"/>
      <c r="D96" s="643"/>
      <c r="E96" s="643"/>
      <c r="Y96" s="1046"/>
    </row>
    <row r="97">
      <c r="A97" s="643"/>
      <c r="B97" s="643"/>
      <c r="C97" s="643"/>
      <c r="D97" s="643"/>
      <c r="E97" s="643"/>
      <c r="Y97" s="1046"/>
    </row>
    <row r="98">
      <c r="A98" s="643"/>
      <c r="B98" s="643"/>
      <c r="C98" s="643"/>
      <c r="D98" s="643"/>
      <c r="E98" s="643"/>
      <c r="Y98" s="1046"/>
    </row>
    <row r="99">
      <c r="A99" s="643"/>
      <c r="B99" s="643"/>
      <c r="C99" s="643"/>
      <c r="D99" s="643"/>
      <c r="E99" s="643"/>
      <c r="Y99" s="1046"/>
    </row>
    <row r="100">
      <c r="A100" s="643"/>
      <c r="B100" s="643"/>
      <c r="C100" s="643"/>
      <c r="D100" s="643"/>
      <c r="E100" s="643"/>
      <c r="Y100" s="1046"/>
    </row>
    <row r="101">
      <c r="A101" s="643"/>
      <c r="B101" s="643"/>
      <c r="C101" s="643"/>
      <c r="D101" s="643"/>
      <c r="E101" s="643"/>
      <c r="Y101" s="1046"/>
    </row>
    <row r="102">
      <c r="A102" s="643"/>
      <c r="B102" s="643"/>
      <c r="C102" s="643"/>
      <c r="D102" s="643"/>
      <c r="E102" s="643"/>
      <c r="Y102" s="1046"/>
    </row>
    <row r="103">
      <c r="A103" s="643"/>
      <c r="B103" s="643"/>
      <c r="C103" s="643"/>
      <c r="D103" s="643"/>
      <c r="E103" s="643"/>
      <c r="Y103" s="1046"/>
    </row>
    <row r="104">
      <c r="A104" s="643"/>
      <c r="B104" s="643"/>
      <c r="C104" s="643"/>
      <c r="D104" s="643"/>
      <c r="E104" s="643"/>
      <c r="Y104" s="1046"/>
    </row>
    <row r="105">
      <c r="A105" s="643"/>
      <c r="B105" s="643"/>
      <c r="C105" s="643"/>
      <c r="D105" s="643"/>
      <c r="E105" s="643"/>
      <c r="Y105" s="1046"/>
    </row>
    <row r="106">
      <c r="A106" s="643"/>
      <c r="B106" s="643"/>
      <c r="C106" s="643"/>
      <c r="D106" s="643"/>
      <c r="E106" s="643"/>
      <c r="Y106" s="1046"/>
    </row>
    <row r="107">
      <c r="A107" s="643"/>
      <c r="B107" s="643"/>
      <c r="C107" s="643"/>
      <c r="D107" s="643"/>
      <c r="E107" s="643"/>
      <c r="Y107" s="1046"/>
    </row>
    <row r="108">
      <c r="A108" s="643"/>
      <c r="B108" s="643"/>
      <c r="C108" s="643"/>
      <c r="D108" s="643"/>
      <c r="E108" s="643"/>
      <c r="Y108" s="1046"/>
    </row>
    <row r="109">
      <c r="A109" s="643"/>
      <c r="B109" s="643"/>
      <c r="C109" s="643"/>
      <c r="D109" s="643"/>
      <c r="E109" s="643"/>
      <c r="Y109" s="1046"/>
    </row>
    <row r="110">
      <c r="A110" s="643"/>
      <c r="B110" s="643"/>
      <c r="C110" s="643"/>
      <c r="D110" s="643"/>
      <c r="E110" s="643"/>
      <c r="Y110" s="1046"/>
    </row>
    <row r="111">
      <c r="A111" s="643"/>
      <c r="B111" s="643"/>
      <c r="C111" s="643"/>
      <c r="D111" s="643"/>
      <c r="E111" s="643"/>
      <c r="Y111" s="1046"/>
    </row>
    <row r="112">
      <c r="A112" s="643"/>
      <c r="B112" s="643"/>
      <c r="C112" s="643"/>
      <c r="D112" s="643"/>
      <c r="E112" s="643"/>
      <c r="Y112" s="1046"/>
    </row>
    <row r="113">
      <c r="A113" s="643"/>
      <c r="B113" s="643"/>
      <c r="C113" s="643"/>
      <c r="D113" s="643"/>
      <c r="E113" s="643"/>
      <c r="Y113" s="1046"/>
    </row>
    <row r="114">
      <c r="A114" s="643"/>
      <c r="B114" s="643"/>
      <c r="C114" s="643"/>
      <c r="D114" s="643"/>
      <c r="E114" s="643"/>
      <c r="Y114" s="1046"/>
    </row>
    <row r="115">
      <c r="A115" s="643"/>
      <c r="B115" s="643"/>
      <c r="C115" s="643"/>
      <c r="D115" s="643"/>
      <c r="E115" s="643"/>
      <c r="Y115" s="1046"/>
    </row>
    <row r="116">
      <c r="A116" s="643"/>
      <c r="B116" s="643"/>
      <c r="C116" s="643"/>
      <c r="D116" s="643"/>
      <c r="E116" s="643"/>
      <c r="Y116" s="1046"/>
    </row>
    <row r="117">
      <c r="A117" s="643"/>
      <c r="B117" s="643"/>
      <c r="C117" s="643"/>
      <c r="D117" s="643"/>
      <c r="E117" s="643"/>
      <c r="Y117" s="1046"/>
    </row>
    <row r="118">
      <c r="A118" s="643"/>
      <c r="B118" s="643"/>
      <c r="C118" s="643"/>
      <c r="D118" s="643"/>
      <c r="E118" s="643"/>
      <c r="Y118" s="1046"/>
    </row>
    <row r="119">
      <c r="A119" s="643"/>
      <c r="B119" s="643"/>
      <c r="C119" s="643"/>
      <c r="D119" s="643"/>
      <c r="E119" s="643"/>
      <c r="Y119" s="1046"/>
    </row>
    <row r="120">
      <c r="A120" s="643"/>
      <c r="B120" s="643"/>
      <c r="C120" s="643"/>
      <c r="D120" s="643"/>
      <c r="E120" s="643"/>
      <c r="Y120" s="1046"/>
    </row>
    <row r="121">
      <c r="A121" s="643"/>
      <c r="B121" s="643"/>
      <c r="C121" s="643"/>
      <c r="D121" s="643"/>
      <c r="E121" s="643"/>
      <c r="Y121" s="1046"/>
    </row>
    <row r="122">
      <c r="A122" s="643"/>
      <c r="B122" s="643"/>
      <c r="C122" s="643"/>
      <c r="D122" s="643"/>
      <c r="E122" s="643"/>
      <c r="Y122" s="1046"/>
    </row>
    <row r="123">
      <c r="A123" s="643"/>
      <c r="B123" s="643"/>
      <c r="C123" s="643"/>
      <c r="D123" s="643"/>
      <c r="E123" s="643"/>
      <c r="Y123" s="1046"/>
    </row>
    <row r="124">
      <c r="A124" s="643"/>
      <c r="B124" s="643"/>
      <c r="C124" s="643"/>
      <c r="D124" s="643"/>
      <c r="E124" s="643"/>
      <c r="Y124" s="1046"/>
    </row>
    <row r="125">
      <c r="A125" s="643"/>
      <c r="B125" s="643"/>
      <c r="C125" s="643"/>
      <c r="D125" s="643"/>
      <c r="E125" s="643"/>
      <c r="Y125" s="1046"/>
    </row>
    <row r="126">
      <c r="A126" s="643"/>
      <c r="B126" s="643"/>
      <c r="C126" s="643"/>
      <c r="D126" s="643"/>
      <c r="E126" s="643"/>
      <c r="Y126" s="1046"/>
    </row>
    <row r="127">
      <c r="A127" s="643"/>
      <c r="B127" s="643"/>
      <c r="C127" s="643"/>
      <c r="D127" s="643"/>
      <c r="E127" s="643"/>
      <c r="Y127" s="1046"/>
    </row>
    <row r="128">
      <c r="A128" s="643"/>
      <c r="B128" s="643"/>
      <c r="C128" s="643"/>
      <c r="D128" s="643"/>
      <c r="E128" s="643"/>
      <c r="Y128" s="1046"/>
    </row>
    <row r="129">
      <c r="A129" s="643"/>
      <c r="B129" s="643"/>
      <c r="C129" s="643"/>
      <c r="D129" s="643"/>
      <c r="E129" s="643"/>
      <c r="Y129" s="1046"/>
    </row>
    <row r="130">
      <c r="A130" s="643"/>
      <c r="B130" s="643"/>
      <c r="C130" s="643"/>
      <c r="D130" s="643"/>
      <c r="E130" s="643"/>
      <c r="Y130" s="1046"/>
    </row>
    <row r="131">
      <c r="A131" s="643"/>
      <c r="B131" s="643"/>
      <c r="C131" s="643"/>
      <c r="D131" s="643"/>
      <c r="E131" s="643"/>
      <c r="Y131" s="1046"/>
    </row>
    <row r="132">
      <c r="A132" s="643"/>
      <c r="B132" s="643"/>
      <c r="C132" s="643"/>
      <c r="D132" s="643"/>
      <c r="E132" s="643"/>
      <c r="Y132" s="1046"/>
    </row>
    <row r="133">
      <c r="A133" s="643"/>
      <c r="B133" s="643"/>
      <c r="C133" s="643"/>
      <c r="D133" s="643"/>
      <c r="E133" s="643"/>
      <c r="Y133" s="1046"/>
    </row>
    <row r="134">
      <c r="A134" s="643"/>
      <c r="B134" s="643"/>
      <c r="C134" s="643"/>
      <c r="D134" s="643"/>
      <c r="E134" s="643"/>
      <c r="Y134" s="1046"/>
    </row>
    <row r="135">
      <c r="A135" s="643"/>
      <c r="B135" s="643"/>
      <c r="C135" s="643"/>
      <c r="D135" s="643"/>
      <c r="E135" s="643"/>
      <c r="Y135" s="1046"/>
    </row>
    <row r="136">
      <c r="A136" s="643"/>
      <c r="B136" s="643"/>
      <c r="C136" s="643"/>
      <c r="D136" s="643"/>
      <c r="E136" s="643"/>
      <c r="Y136" s="1046"/>
    </row>
    <row r="137">
      <c r="A137" s="643"/>
      <c r="B137" s="643"/>
      <c r="C137" s="643"/>
      <c r="D137" s="643"/>
      <c r="E137" s="643"/>
      <c r="Y137" s="1046"/>
    </row>
    <row r="138">
      <c r="A138" s="643"/>
      <c r="B138" s="643"/>
      <c r="C138" s="643"/>
      <c r="D138" s="643"/>
      <c r="E138" s="643"/>
      <c r="Y138" s="1046"/>
    </row>
    <row r="139">
      <c r="A139" s="643"/>
      <c r="B139" s="643"/>
      <c r="C139" s="643"/>
      <c r="D139" s="643"/>
      <c r="E139" s="643"/>
      <c r="Y139" s="1046"/>
    </row>
    <row r="140">
      <c r="A140" s="643"/>
      <c r="B140" s="643"/>
      <c r="C140" s="643"/>
      <c r="D140" s="643"/>
      <c r="E140" s="643"/>
      <c r="Y140" s="1046"/>
    </row>
    <row r="141">
      <c r="A141" s="643"/>
      <c r="B141" s="643"/>
      <c r="C141" s="643"/>
      <c r="D141" s="643"/>
      <c r="E141" s="643"/>
      <c r="Y141" s="1046"/>
    </row>
    <row r="142">
      <c r="A142" s="643"/>
      <c r="B142" s="643"/>
      <c r="C142" s="643"/>
      <c r="D142" s="643"/>
      <c r="E142" s="643"/>
      <c r="Y142" s="1046"/>
    </row>
    <row r="143">
      <c r="A143" s="643"/>
      <c r="B143" s="643"/>
      <c r="C143" s="643"/>
      <c r="D143" s="643"/>
      <c r="E143" s="643"/>
      <c r="Y143" s="1046"/>
    </row>
    <row r="144">
      <c r="A144" s="643"/>
      <c r="B144" s="643"/>
      <c r="C144" s="643"/>
      <c r="D144" s="643"/>
      <c r="E144" s="643"/>
      <c r="Y144" s="1046"/>
    </row>
    <row r="145">
      <c r="A145" s="643"/>
      <c r="B145" s="643"/>
      <c r="C145" s="643"/>
      <c r="D145" s="643"/>
      <c r="E145" s="643"/>
      <c r="Y145" s="1046"/>
    </row>
    <row r="146">
      <c r="A146" s="643"/>
      <c r="B146" s="643"/>
      <c r="C146" s="643"/>
      <c r="D146" s="643"/>
      <c r="E146" s="643"/>
      <c r="Y146" s="1046"/>
    </row>
    <row r="147">
      <c r="A147" s="643"/>
      <c r="B147" s="643"/>
      <c r="C147" s="643"/>
      <c r="D147" s="643"/>
      <c r="E147" s="643"/>
      <c r="Y147" s="1046"/>
    </row>
    <row r="148">
      <c r="A148" s="643"/>
      <c r="B148" s="643"/>
      <c r="C148" s="643"/>
      <c r="D148" s="643"/>
      <c r="E148" s="643"/>
      <c r="Y148" s="1046"/>
    </row>
    <row r="149">
      <c r="A149" s="643"/>
      <c r="B149" s="643"/>
      <c r="C149" s="643"/>
      <c r="D149" s="643"/>
      <c r="E149" s="643"/>
      <c r="Y149" s="1046"/>
    </row>
    <row r="150">
      <c r="A150" s="643"/>
      <c r="B150" s="643"/>
      <c r="C150" s="643"/>
      <c r="D150" s="643"/>
      <c r="E150" s="643"/>
      <c r="Y150" s="1046"/>
    </row>
    <row r="151">
      <c r="A151" s="643"/>
      <c r="B151" s="643"/>
      <c r="C151" s="643"/>
      <c r="D151" s="643"/>
      <c r="E151" s="643"/>
      <c r="Y151" s="1046"/>
    </row>
    <row r="152">
      <c r="A152" s="643"/>
      <c r="B152" s="643"/>
      <c r="C152" s="643"/>
      <c r="D152" s="643"/>
      <c r="E152" s="643"/>
      <c r="Y152" s="1046"/>
    </row>
    <row r="153">
      <c r="A153" s="643"/>
      <c r="B153" s="643"/>
      <c r="C153" s="643"/>
      <c r="D153" s="643"/>
      <c r="E153" s="643"/>
      <c r="Y153" s="1046"/>
    </row>
    <row r="154">
      <c r="A154" s="643"/>
      <c r="B154" s="643"/>
      <c r="C154" s="643"/>
      <c r="D154" s="643"/>
      <c r="E154" s="643"/>
      <c r="Y154" s="1046"/>
    </row>
    <row r="155">
      <c r="A155" s="643"/>
      <c r="B155" s="643"/>
      <c r="C155" s="643"/>
      <c r="D155" s="643"/>
      <c r="E155" s="643"/>
      <c r="Y155" s="1046"/>
    </row>
    <row r="156">
      <c r="A156" s="643"/>
      <c r="B156" s="643"/>
      <c r="C156" s="643"/>
      <c r="D156" s="643"/>
      <c r="E156" s="643"/>
      <c r="Y156" s="1046"/>
    </row>
    <row r="157">
      <c r="A157" s="643"/>
      <c r="B157" s="643"/>
      <c r="C157" s="643"/>
      <c r="D157" s="643"/>
      <c r="E157" s="643"/>
      <c r="Y157" s="1046"/>
    </row>
    <row r="158">
      <c r="A158" s="643"/>
      <c r="B158" s="643"/>
      <c r="C158" s="643"/>
      <c r="D158" s="643"/>
      <c r="E158" s="643"/>
      <c r="Y158" s="1046"/>
    </row>
    <row r="159">
      <c r="A159" s="643"/>
      <c r="B159" s="643"/>
      <c r="C159" s="643"/>
      <c r="D159" s="643"/>
      <c r="E159" s="643"/>
      <c r="Y159" s="1046"/>
    </row>
    <row r="160">
      <c r="A160" s="643"/>
      <c r="B160" s="643"/>
      <c r="C160" s="643"/>
      <c r="D160" s="643"/>
      <c r="E160" s="643"/>
      <c r="Y160" s="1046"/>
    </row>
    <row r="161">
      <c r="A161" s="643"/>
      <c r="B161" s="643"/>
      <c r="C161" s="643"/>
      <c r="D161" s="643"/>
      <c r="E161" s="643"/>
      <c r="Y161" s="1046"/>
    </row>
    <row r="162">
      <c r="A162" s="643"/>
      <c r="B162" s="643"/>
      <c r="C162" s="643"/>
      <c r="D162" s="643"/>
      <c r="E162" s="643"/>
      <c r="Y162" s="1046"/>
    </row>
    <row r="163">
      <c r="A163" s="643"/>
      <c r="B163" s="643"/>
      <c r="C163" s="643"/>
      <c r="D163" s="643"/>
      <c r="E163" s="643"/>
      <c r="Y163" s="1046"/>
    </row>
    <row r="164">
      <c r="A164" s="643"/>
      <c r="B164" s="643"/>
      <c r="C164" s="643"/>
      <c r="D164" s="643"/>
      <c r="E164" s="643"/>
      <c r="Y164" s="1046"/>
    </row>
    <row r="165">
      <c r="A165" s="643"/>
      <c r="B165" s="643"/>
      <c r="C165" s="643"/>
      <c r="D165" s="643"/>
      <c r="E165" s="643"/>
      <c r="Y165" s="1046"/>
    </row>
    <row r="166">
      <c r="A166" s="643"/>
      <c r="B166" s="643"/>
      <c r="C166" s="643"/>
      <c r="D166" s="643"/>
      <c r="E166" s="643"/>
      <c r="Y166" s="1046"/>
    </row>
    <row r="167">
      <c r="A167" s="643"/>
      <c r="B167" s="643"/>
      <c r="C167" s="643"/>
      <c r="D167" s="643"/>
      <c r="E167" s="643"/>
      <c r="Y167" s="1046"/>
    </row>
    <row r="168">
      <c r="A168" s="643"/>
      <c r="B168" s="643"/>
      <c r="C168" s="643"/>
      <c r="D168" s="643"/>
      <c r="E168" s="643"/>
      <c r="Y168" s="1046"/>
    </row>
    <row r="169">
      <c r="A169" s="643"/>
      <c r="B169" s="643"/>
      <c r="C169" s="643"/>
      <c r="D169" s="643"/>
      <c r="E169" s="643"/>
      <c r="Y169" s="1046"/>
    </row>
    <row r="170">
      <c r="A170" s="643"/>
      <c r="B170" s="643"/>
      <c r="C170" s="643"/>
      <c r="D170" s="643"/>
      <c r="E170" s="643"/>
      <c r="Y170" s="1046"/>
    </row>
    <row r="171">
      <c r="A171" s="643"/>
      <c r="B171" s="643"/>
      <c r="C171" s="643"/>
      <c r="D171" s="643"/>
      <c r="E171" s="643"/>
      <c r="Y171" s="1046"/>
    </row>
    <row r="172">
      <c r="A172" s="643"/>
      <c r="B172" s="643"/>
      <c r="C172" s="643"/>
      <c r="D172" s="643"/>
      <c r="E172" s="643"/>
      <c r="Y172" s="1046"/>
    </row>
    <row r="173">
      <c r="A173" s="643"/>
      <c r="B173" s="643"/>
      <c r="C173" s="643"/>
      <c r="D173" s="643"/>
      <c r="E173" s="643"/>
      <c r="Y173" s="1046"/>
    </row>
    <row r="174">
      <c r="A174" s="643"/>
      <c r="B174" s="643"/>
      <c r="C174" s="643"/>
      <c r="D174" s="643"/>
      <c r="E174" s="643"/>
      <c r="Y174" s="1046"/>
    </row>
    <row r="175">
      <c r="A175" s="643"/>
      <c r="B175" s="643"/>
      <c r="C175" s="643"/>
      <c r="D175" s="643"/>
      <c r="E175" s="643"/>
      <c r="Y175" s="1046"/>
    </row>
    <row r="176">
      <c r="A176" s="643"/>
      <c r="B176" s="643"/>
      <c r="C176" s="643"/>
      <c r="D176" s="643"/>
      <c r="E176" s="643"/>
      <c r="Y176" s="1046"/>
    </row>
    <row r="177">
      <c r="A177" s="643"/>
      <c r="B177" s="643"/>
      <c r="C177" s="643"/>
      <c r="D177" s="643"/>
      <c r="E177" s="643"/>
      <c r="Y177" s="1046"/>
    </row>
    <row r="178">
      <c r="A178" s="643"/>
      <c r="B178" s="643"/>
      <c r="C178" s="643"/>
      <c r="D178" s="643"/>
      <c r="E178" s="643"/>
      <c r="Y178" s="1046"/>
    </row>
    <row r="179">
      <c r="A179" s="643"/>
      <c r="B179" s="643"/>
      <c r="C179" s="643"/>
      <c r="D179" s="643"/>
      <c r="E179" s="643"/>
      <c r="Y179" s="1046"/>
    </row>
    <row r="180">
      <c r="A180" s="643"/>
      <c r="B180" s="643"/>
      <c r="C180" s="643"/>
      <c r="D180" s="643"/>
      <c r="E180" s="643"/>
      <c r="Y180" s="1046"/>
    </row>
    <row r="181">
      <c r="A181" s="643"/>
      <c r="B181" s="643"/>
      <c r="C181" s="643"/>
      <c r="D181" s="643"/>
      <c r="E181" s="643"/>
      <c r="Y181" s="1046"/>
    </row>
    <row r="182">
      <c r="A182" s="643"/>
      <c r="B182" s="643"/>
      <c r="C182" s="643"/>
      <c r="D182" s="643"/>
      <c r="E182" s="643"/>
      <c r="Y182" s="1046"/>
    </row>
    <row r="183">
      <c r="A183" s="643"/>
      <c r="B183" s="643"/>
      <c r="C183" s="643"/>
      <c r="D183" s="643"/>
      <c r="E183" s="643"/>
      <c r="Y183" s="1046"/>
    </row>
    <row r="184">
      <c r="A184" s="643"/>
      <c r="B184" s="643"/>
      <c r="C184" s="643"/>
      <c r="D184" s="643"/>
      <c r="E184" s="643"/>
      <c r="Y184" s="1046"/>
    </row>
    <row r="185">
      <c r="A185" s="643"/>
      <c r="B185" s="643"/>
      <c r="C185" s="643"/>
      <c r="D185" s="643"/>
      <c r="E185" s="643"/>
      <c r="Y185" s="1046"/>
    </row>
    <row r="186">
      <c r="A186" s="643"/>
      <c r="B186" s="643"/>
      <c r="C186" s="643"/>
      <c r="D186" s="643"/>
      <c r="E186" s="643"/>
      <c r="Y186" s="1046"/>
    </row>
    <row r="187">
      <c r="A187" s="643"/>
      <c r="B187" s="643"/>
      <c r="C187" s="643"/>
      <c r="D187" s="643"/>
      <c r="E187" s="643"/>
      <c r="Y187" s="1046"/>
    </row>
    <row r="188">
      <c r="A188" s="643"/>
      <c r="B188" s="643"/>
      <c r="C188" s="643"/>
      <c r="D188" s="643"/>
      <c r="E188" s="643"/>
      <c r="Y188" s="1046"/>
    </row>
    <row r="189">
      <c r="A189" s="643"/>
      <c r="B189" s="643"/>
      <c r="C189" s="643"/>
      <c r="D189" s="643"/>
      <c r="E189" s="643"/>
      <c r="Y189" s="1046"/>
    </row>
    <row r="190">
      <c r="A190" s="643"/>
      <c r="B190" s="643"/>
      <c r="C190" s="643"/>
      <c r="D190" s="643"/>
      <c r="E190" s="643"/>
      <c r="Y190" s="1046"/>
    </row>
    <row r="191">
      <c r="A191" s="643"/>
      <c r="B191" s="643"/>
      <c r="C191" s="643"/>
      <c r="D191" s="643"/>
      <c r="E191" s="643"/>
      <c r="Y191" s="1046"/>
    </row>
    <row r="192">
      <c r="A192" s="643"/>
      <c r="B192" s="643"/>
      <c r="C192" s="643"/>
      <c r="D192" s="643"/>
      <c r="E192" s="643"/>
      <c r="Y192" s="1046"/>
    </row>
    <row r="193">
      <c r="A193" s="643"/>
      <c r="B193" s="643"/>
      <c r="C193" s="643"/>
      <c r="D193" s="643"/>
      <c r="E193" s="643"/>
      <c r="Y193" s="1046"/>
    </row>
    <row r="194">
      <c r="A194" s="643"/>
      <c r="B194" s="643"/>
      <c r="C194" s="643"/>
      <c r="D194" s="643"/>
      <c r="E194" s="643"/>
      <c r="Y194" s="1046"/>
    </row>
    <row r="195">
      <c r="A195" s="643"/>
      <c r="B195" s="643"/>
      <c r="C195" s="643"/>
      <c r="D195" s="643"/>
      <c r="E195" s="643"/>
      <c r="Y195" s="1046"/>
    </row>
    <row r="196">
      <c r="A196" s="643"/>
      <c r="B196" s="643"/>
      <c r="C196" s="643"/>
      <c r="D196" s="643"/>
      <c r="E196" s="643"/>
      <c r="Y196" s="1046"/>
    </row>
    <row r="197">
      <c r="A197" s="643"/>
      <c r="B197" s="643"/>
      <c r="C197" s="643"/>
      <c r="D197" s="643"/>
      <c r="E197" s="643"/>
      <c r="Y197" s="1046"/>
    </row>
    <row r="198">
      <c r="A198" s="643"/>
      <c r="B198" s="643"/>
      <c r="C198" s="643"/>
      <c r="D198" s="643"/>
      <c r="E198" s="643"/>
      <c r="Y198" s="1046"/>
    </row>
    <row r="199">
      <c r="A199" s="643"/>
      <c r="B199" s="643"/>
      <c r="C199" s="643"/>
      <c r="D199" s="643"/>
      <c r="E199" s="643"/>
      <c r="Y199" s="1046"/>
    </row>
    <row r="200">
      <c r="A200" s="643"/>
      <c r="B200" s="643"/>
      <c r="C200" s="643"/>
      <c r="D200" s="643"/>
      <c r="E200" s="643"/>
      <c r="Y200" s="1046"/>
    </row>
    <row r="201">
      <c r="A201" s="643"/>
      <c r="B201" s="643"/>
      <c r="C201" s="643"/>
      <c r="D201" s="643"/>
      <c r="E201" s="643"/>
      <c r="Y201" s="1046"/>
    </row>
    <row r="202">
      <c r="A202" s="643"/>
      <c r="B202" s="643"/>
      <c r="C202" s="643"/>
      <c r="D202" s="643"/>
      <c r="E202" s="643"/>
      <c r="Y202" s="1046"/>
    </row>
    <row r="203">
      <c r="A203" s="643"/>
      <c r="B203" s="643"/>
      <c r="C203" s="643"/>
      <c r="D203" s="643"/>
      <c r="E203" s="643"/>
      <c r="Y203" s="1046"/>
    </row>
    <row r="204">
      <c r="A204" s="643"/>
      <c r="B204" s="643"/>
      <c r="C204" s="643"/>
      <c r="D204" s="643"/>
      <c r="E204" s="643"/>
      <c r="Y204" s="1046"/>
    </row>
    <row r="205">
      <c r="A205" s="643"/>
      <c r="B205" s="643"/>
      <c r="C205" s="643"/>
      <c r="D205" s="643"/>
      <c r="E205" s="643"/>
      <c r="Y205" s="1046"/>
    </row>
    <row r="206">
      <c r="A206" s="643"/>
      <c r="B206" s="643"/>
      <c r="C206" s="643"/>
      <c r="D206" s="643"/>
      <c r="E206" s="643"/>
      <c r="Y206" s="1046"/>
    </row>
    <row r="207">
      <c r="A207" s="643"/>
      <c r="B207" s="643"/>
      <c r="C207" s="643"/>
      <c r="D207" s="643"/>
      <c r="E207" s="643"/>
      <c r="Y207" s="1046"/>
    </row>
    <row r="208">
      <c r="A208" s="643"/>
      <c r="B208" s="643"/>
      <c r="C208" s="643"/>
      <c r="D208" s="643"/>
      <c r="E208" s="643"/>
      <c r="Y208" s="1046"/>
    </row>
    <row r="209">
      <c r="A209" s="643"/>
      <c r="B209" s="643"/>
      <c r="C209" s="643"/>
      <c r="D209" s="643"/>
      <c r="E209" s="643"/>
      <c r="Y209" s="1046"/>
    </row>
    <row r="210">
      <c r="A210" s="643"/>
      <c r="B210" s="643"/>
      <c r="C210" s="643"/>
      <c r="D210" s="643"/>
      <c r="E210" s="643"/>
      <c r="Y210" s="1046"/>
    </row>
    <row r="211">
      <c r="A211" s="643"/>
      <c r="B211" s="643"/>
      <c r="C211" s="643"/>
      <c r="D211" s="643"/>
      <c r="E211" s="643"/>
      <c r="Y211" s="1046"/>
    </row>
    <row r="212">
      <c r="A212" s="643"/>
      <c r="B212" s="643"/>
      <c r="C212" s="643"/>
      <c r="D212" s="643"/>
      <c r="E212" s="643"/>
      <c r="Y212" s="1046"/>
    </row>
    <row r="213">
      <c r="A213" s="643"/>
      <c r="B213" s="643"/>
      <c r="C213" s="643"/>
      <c r="D213" s="643"/>
      <c r="E213" s="643"/>
      <c r="Y213" s="1046"/>
    </row>
    <row r="214">
      <c r="A214" s="643"/>
      <c r="B214" s="643"/>
      <c r="C214" s="643"/>
      <c r="D214" s="643"/>
      <c r="E214" s="643"/>
      <c r="Y214" s="1046"/>
    </row>
    <row r="215">
      <c r="A215" s="643"/>
      <c r="B215" s="643"/>
      <c r="C215" s="643"/>
      <c r="D215" s="643"/>
      <c r="E215" s="643"/>
      <c r="Y215" s="1046"/>
    </row>
    <row r="216">
      <c r="A216" s="643"/>
      <c r="B216" s="643"/>
      <c r="C216" s="643"/>
      <c r="D216" s="643"/>
      <c r="E216" s="643"/>
      <c r="Y216" s="1046"/>
    </row>
    <row r="217">
      <c r="A217" s="643"/>
      <c r="B217" s="643"/>
      <c r="C217" s="643"/>
      <c r="D217" s="643"/>
      <c r="E217" s="643"/>
      <c r="Y217" s="1046"/>
    </row>
    <row r="218">
      <c r="A218" s="643"/>
      <c r="B218" s="643"/>
      <c r="C218" s="643"/>
      <c r="D218" s="643"/>
      <c r="E218" s="643"/>
      <c r="Y218" s="1046"/>
    </row>
    <row r="219">
      <c r="A219" s="643"/>
      <c r="B219" s="643"/>
      <c r="C219" s="643"/>
      <c r="D219" s="643"/>
      <c r="E219" s="643"/>
      <c r="Y219" s="1046"/>
    </row>
    <row r="220">
      <c r="A220" s="643"/>
      <c r="B220" s="643"/>
      <c r="C220" s="643"/>
      <c r="D220" s="643"/>
      <c r="E220" s="643"/>
      <c r="Y220" s="1046"/>
    </row>
    <row r="221">
      <c r="A221" s="643"/>
      <c r="B221" s="643"/>
      <c r="C221" s="643"/>
      <c r="D221" s="643"/>
      <c r="E221" s="643"/>
      <c r="Y221" s="1046"/>
    </row>
    <row r="222">
      <c r="A222" s="643"/>
      <c r="B222" s="643"/>
      <c r="C222" s="643"/>
      <c r="D222" s="643"/>
      <c r="E222" s="643"/>
      <c r="Y222" s="1046"/>
    </row>
    <row r="223">
      <c r="A223" s="643"/>
      <c r="B223" s="643"/>
      <c r="C223" s="643"/>
      <c r="D223" s="643"/>
      <c r="E223" s="643"/>
      <c r="Y223" s="1046"/>
    </row>
    <row r="224">
      <c r="A224" s="643"/>
      <c r="B224" s="643"/>
      <c r="C224" s="643"/>
      <c r="D224" s="643"/>
      <c r="E224" s="643"/>
      <c r="Y224" s="1046"/>
    </row>
    <row r="225">
      <c r="A225" s="643"/>
      <c r="B225" s="643"/>
      <c r="C225" s="643"/>
      <c r="D225" s="643"/>
      <c r="E225" s="643"/>
      <c r="Y225" s="1046"/>
    </row>
    <row r="226">
      <c r="A226" s="643"/>
      <c r="B226" s="643"/>
      <c r="C226" s="643"/>
      <c r="D226" s="643"/>
      <c r="E226" s="643"/>
      <c r="Y226" s="1046"/>
    </row>
    <row r="227">
      <c r="A227" s="643"/>
      <c r="B227" s="643"/>
      <c r="C227" s="643"/>
      <c r="D227" s="643"/>
      <c r="E227" s="643"/>
      <c r="Y227" s="1046"/>
    </row>
    <row r="228">
      <c r="A228" s="643"/>
      <c r="B228" s="643"/>
      <c r="C228" s="643"/>
      <c r="D228" s="643"/>
      <c r="E228" s="643"/>
      <c r="Y228" s="1046"/>
    </row>
    <row r="229">
      <c r="A229" s="643"/>
      <c r="B229" s="643"/>
      <c r="C229" s="643"/>
      <c r="D229" s="643"/>
      <c r="E229" s="643"/>
      <c r="Y229" s="1046"/>
    </row>
    <row r="230">
      <c r="A230" s="643"/>
      <c r="B230" s="643"/>
      <c r="C230" s="643"/>
      <c r="D230" s="643"/>
      <c r="E230" s="643"/>
      <c r="Y230" s="1046"/>
    </row>
    <row r="231">
      <c r="A231" s="643"/>
      <c r="B231" s="643"/>
      <c r="C231" s="643"/>
      <c r="D231" s="643"/>
      <c r="E231" s="643"/>
      <c r="Y231" s="1046"/>
    </row>
    <row r="232">
      <c r="A232" s="643"/>
      <c r="B232" s="643"/>
      <c r="C232" s="643"/>
      <c r="D232" s="643"/>
      <c r="E232" s="643"/>
      <c r="Y232" s="1046"/>
    </row>
    <row r="233">
      <c r="A233" s="643"/>
      <c r="B233" s="643"/>
      <c r="C233" s="643"/>
      <c r="D233" s="643"/>
      <c r="E233" s="643"/>
      <c r="Y233" s="1046"/>
    </row>
    <row r="234">
      <c r="A234" s="643"/>
      <c r="B234" s="643"/>
      <c r="C234" s="643"/>
      <c r="D234" s="643"/>
      <c r="E234" s="643"/>
      <c r="Y234" s="1046"/>
    </row>
    <row r="235">
      <c r="A235" s="643"/>
      <c r="B235" s="643"/>
      <c r="C235" s="643"/>
      <c r="D235" s="643"/>
      <c r="E235" s="643"/>
      <c r="Y235" s="1046"/>
    </row>
    <row r="236">
      <c r="A236" s="643"/>
      <c r="B236" s="643"/>
      <c r="C236" s="643"/>
      <c r="D236" s="643"/>
      <c r="E236" s="643"/>
      <c r="Y236" s="1046"/>
    </row>
    <row r="237">
      <c r="A237" s="643"/>
      <c r="B237" s="643"/>
      <c r="C237" s="643"/>
      <c r="D237" s="643"/>
      <c r="E237" s="643"/>
      <c r="Y237" s="1046"/>
    </row>
    <row r="238">
      <c r="A238" s="643"/>
      <c r="B238" s="643"/>
      <c r="C238" s="643"/>
      <c r="D238" s="643"/>
      <c r="E238" s="643"/>
      <c r="Y238" s="1046"/>
    </row>
    <row r="239">
      <c r="A239" s="643"/>
      <c r="B239" s="643"/>
      <c r="C239" s="643"/>
      <c r="D239" s="643"/>
      <c r="E239" s="643"/>
      <c r="Y239" s="1046"/>
    </row>
    <row r="240">
      <c r="A240" s="643"/>
      <c r="B240" s="643"/>
      <c r="C240" s="643"/>
      <c r="D240" s="643"/>
      <c r="E240" s="643"/>
      <c r="Y240" s="1046"/>
    </row>
    <row r="241">
      <c r="A241" s="643"/>
      <c r="B241" s="643"/>
      <c r="C241" s="643"/>
      <c r="D241" s="643"/>
      <c r="E241" s="643"/>
      <c r="Y241" s="1046"/>
    </row>
    <row r="242">
      <c r="A242" s="643"/>
      <c r="B242" s="643"/>
      <c r="C242" s="643"/>
      <c r="D242" s="643"/>
      <c r="E242" s="643"/>
      <c r="Y242" s="1046"/>
    </row>
    <row r="243">
      <c r="A243" s="643"/>
      <c r="B243" s="643"/>
      <c r="C243" s="643"/>
      <c r="D243" s="643"/>
      <c r="E243" s="643"/>
      <c r="Y243" s="1046"/>
    </row>
    <row r="244">
      <c r="A244" s="643"/>
      <c r="B244" s="643"/>
      <c r="C244" s="643"/>
      <c r="D244" s="643"/>
      <c r="E244" s="643"/>
      <c r="Y244" s="1046"/>
    </row>
    <row r="245">
      <c r="A245" s="643"/>
      <c r="B245" s="643"/>
      <c r="C245" s="643"/>
      <c r="D245" s="643"/>
      <c r="E245" s="643"/>
      <c r="Y245" s="1046"/>
    </row>
    <row r="246">
      <c r="A246" s="643"/>
      <c r="B246" s="643"/>
      <c r="C246" s="643"/>
      <c r="D246" s="643"/>
      <c r="E246" s="643"/>
      <c r="Y246" s="1046"/>
    </row>
    <row r="247">
      <c r="A247" s="643"/>
      <c r="B247" s="643"/>
      <c r="C247" s="643"/>
      <c r="D247" s="643"/>
      <c r="E247" s="643"/>
      <c r="Y247" s="1046"/>
    </row>
    <row r="248">
      <c r="A248" s="643"/>
      <c r="B248" s="643"/>
      <c r="C248" s="643"/>
      <c r="D248" s="643"/>
      <c r="E248" s="643"/>
      <c r="Y248" s="1046"/>
    </row>
    <row r="249">
      <c r="A249" s="643"/>
      <c r="B249" s="643"/>
      <c r="C249" s="643"/>
      <c r="D249" s="643"/>
      <c r="E249" s="643"/>
      <c r="Y249" s="1046"/>
    </row>
    <row r="250">
      <c r="A250" s="643"/>
      <c r="B250" s="643"/>
      <c r="C250" s="643"/>
      <c r="D250" s="643"/>
      <c r="E250" s="643"/>
      <c r="Y250" s="1046"/>
    </row>
    <row r="251">
      <c r="A251" s="643"/>
      <c r="B251" s="643"/>
      <c r="C251" s="643"/>
      <c r="D251" s="643"/>
      <c r="E251" s="643"/>
      <c r="Y251" s="1046"/>
    </row>
    <row r="252">
      <c r="A252" s="643"/>
      <c r="B252" s="643"/>
      <c r="C252" s="643"/>
      <c r="D252" s="643"/>
      <c r="E252" s="643"/>
      <c r="Y252" s="1046"/>
    </row>
    <row r="253">
      <c r="A253" s="643"/>
      <c r="B253" s="643"/>
      <c r="C253" s="643"/>
      <c r="D253" s="643"/>
      <c r="E253" s="643"/>
      <c r="Y253" s="1046"/>
    </row>
    <row r="254">
      <c r="A254" s="643"/>
      <c r="B254" s="643"/>
      <c r="C254" s="643"/>
      <c r="D254" s="643"/>
      <c r="E254" s="643"/>
      <c r="Y254" s="1046"/>
    </row>
    <row r="255">
      <c r="A255" s="643"/>
      <c r="B255" s="643"/>
      <c r="C255" s="643"/>
      <c r="D255" s="643"/>
      <c r="E255" s="643"/>
      <c r="Y255" s="1046"/>
    </row>
    <row r="256">
      <c r="A256" s="643"/>
      <c r="B256" s="643"/>
      <c r="C256" s="643"/>
      <c r="D256" s="643"/>
      <c r="E256" s="643"/>
      <c r="Y256" s="1046"/>
    </row>
    <row r="257">
      <c r="A257" s="643"/>
      <c r="B257" s="643"/>
      <c r="C257" s="643"/>
      <c r="D257" s="643"/>
      <c r="E257" s="643"/>
      <c r="Y257" s="1046"/>
    </row>
    <row r="258">
      <c r="A258" s="643"/>
      <c r="B258" s="643"/>
      <c r="C258" s="643"/>
      <c r="D258" s="643"/>
      <c r="E258" s="643"/>
      <c r="Y258" s="1046"/>
    </row>
    <row r="259">
      <c r="A259" s="643"/>
      <c r="B259" s="643"/>
      <c r="C259" s="643"/>
      <c r="D259" s="643"/>
      <c r="E259" s="643"/>
      <c r="Y259" s="1046"/>
    </row>
    <row r="260">
      <c r="A260" s="643"/>
      <c r="B260" s="643"/>
      <c r="C260" s="643"/>
      <c r="D260" s="643"/>
      <c r="E260" s="643"/>
      <c r="Y260" s="1046"/>
    </row>
    <row r="261">
      <c r="A261" s="643"/>
      <c r="B261" s="643"/>
      <c r="C261" s="643"/>
      <c r="D261" s="643"/>
      <c r="E261" s="643"/>
      <c r="Y261" s="1046"/>
    </row>
    <row r="262">
      <c r="A262" s="643"/>
      <c r="B262" s="643"/>
      <c r="C262" s="643"/>
      <c r="D262" s="643"/>
      <c r="E262" s="643"/>
      <c r="Y262" s="1046"/>
    </row>
    <row r="263">
      <c r="A263" s="643"/>
      <c r="B263" s="643"/>
      <c r="C263" s="643"/>
      <c r="D263" s="643"/>
      <c r="E263" s="643"/>
      <c r="Y263" s="1046"/>
    </row>
    <row r="264">
      <c r="A264" s="643"/>
      <c r="B264" s="643"/>
      <c r="C264" s="643"/>
      <c r="D264" s="643"/>
      <c r="E264" s="643"/>
      <c r="Y264" s="1046"/>
    </row>
    <row r="265">
      <c r="A265" s="643"/>
      <c r="B265" s="643"/>
      <c r="C265" s="643"/>
      <c r="D265" s="643"/>
      <c r="E265" s="643"/>
      <c r="Y265" s="1046"/>
    </row>
    <row r="266">
      <c r="A266" s="643"/>
      <c r="B266" s="643"/>
      <c r="C266" s="643"/>
      <c r="D266" s="643"/>
      <c r="E266" s="643"/>
      <c r="Y266" s="1046"/>
    </row>
    <row r="267">
      <c r="A267" s="643"/>
      <c r="B267" s="643"/>
      <c r="C267" s="643"/>
      <c r="D267" s="643"/>
      <c r="E267" s="643"/>
      <c r="Y267" s="1046"/>
    </row>
    <row r="268">
      <c r="A268" s="643"/>
      <c r="B268" s="643"/>
      <c r="C268" s="643"/>
      <c r="D268" s="643"/>
      <c r="E268" s="643"/>
      <c r="Y268" s="1046"/>
    </row>
    <row r="269">
      <c r="A269" s="643"/>
      <c r="B269" s="643"/>
      <c r="C269" s="643"/>
      <c r="D269" s="643"/>
      <c r="E269" s="643"/>
      <c r="Y269" s="1046"/>
    </row>
    <row r="270">
      <c r="A270" s="643"/>
      <c r="B270" s="643"/>
      <c r="C270" s="643"/>
      <c r="D270" s="643"/>
      <c r="E270" s="643"/>
      <c r="Y270" s="1046"/>
    </row>
    <row r="271">
      <c r="A271" s="643"/>
      <c r="B271" s="643"/>
      <c r="C271" s="643"/>
      <c r="D271" s="643"/>
      <c r="E271" s="643"/>
      <c r="Y271" s="1046"/>
    </row>
    <row r="272">
      <c r="A272" s="643"/>
      <c r="B272" s="643"/>
      <c r="C272" s="643"/>
      <c r="D272" s="643"/>
      <c r="E272" s="643"/>
      <c r="Y272" s="1046"/>
    </row>
    <row r="273">
      <c r="A273" s="643"/>
      <c r="B273" s="643"/>
      <c r="C273" s="643"/>
      <c r="D273" s="643"/>
      <c r="E273" s="643"/>
      <c r="Y273" s="1046"/>
    </row>
    <row r="274">
      <c r="A274" s="643"/>
      <c r="B274" s="643"/>
      <c r="C274" s="643"/>
      <c r="D274" s="643"/>
      <c r="E274" s="643"/>
      <c r="Y274" s="1046"/>
    </row>
    <row r="275">
      <c r="A275" s="643"/>
      <c r="B275" s="643"/>
      <c r="C275" s="643"/>
      <c r="D275" s="643"/>
      <c r="E275" s="643"/>
      <c r="Y275" s="1046"/>
    </row>
    <row r="276">
      <c r="A276" s="643"/>
      <c r="B276" s="643"/>
      <c r="C276" s="643"/>
      <c r="D276" s="643"/>
      <c r="E276" s="643"/>
      <c r="Y276" s="1046"/>
    </row>
    <row r="277">
      <c r="A277" s="643"/>
      <c r="B277" s="643"/>
      <c r="C277" s="643"/>
      <c r="D277" s="643"/>
      <c r="E277" s="643"/>
      <c r="Y277" s="1046"/>
    </row>
    <row r="278">
      <c r="A278" s="643"/>
      <c r="B278" s="643"/>
      <c r="C278" s="643"/>
      <c r="D278" s="643"/>
      <c r="E278" s="643"/>
      <c r="Y278" s="1046"/>
    </row>
    <row r="279">
      <c r="A279" s="643"/>
      <c r="B279" s="643"/>
      <c r="C279" s="643"/>
      <c r="D279" s="643"/>
      <c r="E279" s="643"/>
      <c r="Y279" s="1046"/>
    </row>
    <row r="280">
      <c r="A280" s="643"/>
      <c r="B280" s="643"/>
      <c r="C280" s="643"/>
      <c r="D280" s="643"/>
      <c r="E280" s="643"/>
      <c r="Y280" s="1046"/>
    </row>
    <row r="281">
      <c r="A281" s="643"/>
      <c r="B281" s="643"/>
      <c r="C281" s="643"/>
      <c r="D281" s="643"/>
      <c r="E281" s="643"/>
      <c r="Y281" s="1046"/>
    </row>
    <row r="282">
      <c r="A282" s="643"/>
      <c r="B282" s="643"/>
      <c r="C282" s="643"/>
      <c r="D282" s="643"/>
      <c r="E282" s="643"/>
      <c r="Y282" s="1046"/>
    </row>
    <row r="283">
      <c r="A283" s="643"/>
      <c r="B283" s="643"/>
      <c r="C283" s="643"/>
      <c r="D283" s="643"/>
      <c r="E283" s="643"/>
      <c r="Y283" s="1046"/>
    </row>
    <row r="284">
      <c r="A284" s="643"/>
      <c r="B284" s="643"/>
      <c r="C284" s="643"/>
      <c r="D284" s="643"/>
      <c r="E284" s="643"/>
      <c r="Y284" s="1046"/>
    </row>
    <row r="285">
      <c r="A285" s="643"/>
      <c r="B285" s="643"/>
      <c r="C285" s="643"/>
      <c r="D285" s="643"/>
      <c r="E285" s="643"/>
      <c r="Y285" s="1046"/>
    </row>
    <row r="286">
      <c r="A286" s="643"/>
      <c r="B286" s="643"/>
      <c r="C286" s="643"/>
      <c r="D286" s="643"/>
      <c r="E286" s="643"/>
      <c r="Y286" s="1046"/>
    </row>
    <row r="287">
      <c r="A287" s="643"/>
      <c r="B287" s="643"/>
      <c r="C287" s="643"/>
      <c r="D287" s="643"/>
      <c r="E287" s="643"/>
      <c r="Y287" s="1046"/>
    </row>
    <row r="288">
      <c r="A288" s="643"/>
      <c r="B288" s="643"/>
      <c r="C288" s="643"/>
      <c r="D288" s="643"/>
      <c r="E288" s="643"/>
      <c r="Y288" s="1046"/>
    </row>
    <row r="289">
      <c r="A289" s="643"/>
      <c r="B289" s="643"/>
      <c r="C289" s="643"/>
      <c r="D289" s="643"/>
      <c r="E289" s="643"/>
      <c r="Y289" s="1046"/>
    </row>
    <row r="290">
      <c r="A290" s="643"/>
      <c r="B290" s="643"/>
      <c r="C290" s="643"/>
      <c r="D290" s="643"/>
      <c r="E290" s="643"/>
      <c r="Y290" s="1046"/>
    </row>
    <row r="291">
      <c r="A291" s="643"/>
      <c r="B291" s="643"/>
      <c r="C291" s="643"/>
      <c r="D291" s="643"/>
      <c r="E291" s="643"/>
      <c r="Y291" s="1046"/>
    </row>
    <row r="292">
      <c r="A292" s="643"/>
      <c r="B292" s="643"/>
      <c r="C292" s="643"/>
      <c r="D292" s="643"/>
      <c r="E292" s="643"/>
      <c r="Y292" s="1046"/>
    </row>
    <row r="293">
      <c r="A293" s="643"/>
      <c r="B293" s="643"/>
      <c r="C293" s="643"/>
      <c r="D293" s="643"/>
      <c r="E293" s="643"/>
      <c r="Y293" s="1046"/>
    </row>
    <row r="294">
      <c r="A294" s="643"/>
      <c r="B294" s="643"/>
      <c r="C294" s="643"/>
      <c r="D294" s="643"/>
      <c r="E294" s="643"/>
      <c r="Y294" s="1046"/>
    </row>
    <row r="295">
      <c r="A295" s="643"/>
      <c r="B295" s="643"/>
      <c r="C295" s="643"/>
      <c r="D295" s="643"/>
      <c r="E295" s="643"/>
      <c r="Y295" s="1046"/>
    </row>
    <row r="296">
      <c r="A296" s="643"/>
      <c r="B296" s="643"/>
      <c r="C296" s="643"/>
      <c r="D296" s="643"/>
      <c r="E296" s="643"/>
      <c r="Y296" s="1046"/>
    </row>
    <row r="297">
      <c r="A297" s="643"/>
      <c r="B297" s="643"/>
      <c r="C297" s="643"/>
      <c r="D297" s="643"/>
      <c r="E297" s="643"/>
      <c r="Y297" s="1046"/>
    </row>
    <row r="298">
      <c r="A298" s="643"/>
      <c r="B298" s="643"/>
      <c r="C298" s="643"/>
      <c r="D298" s="643"/>
      <c r="E298" s="643"/>
      <c r="Y298" s="1046"/>
    </row>
    <row r="299">
      <c r="A299" s="643"/>
      <c r="B299" s="643"/>
      <c r="C299" s="643"/>
      <c r="D299" s="643"/>
      <c r="E299" s="643"/>
      <c r="Y299" s="1046"/>
    </row>
    <row r="300">
      <c r="A300" s="643"/>
      <c r="B300" s="643"/>
      <c r="C300" s="643"/>
      <c r="D300" s="643"/>
      <c r="E300" s="643"/>
      <c r="Y300" s="1046"/>
    </row>
    <row r="301">
      <c r="A301" s="643"/>
      <c r="B301" s="643"/>
      <c r="C301" s="643"/>
      <c r="D301" s="643"/>
      <c r="E301" s="643"/>
      <c r="Y301" s="1046"/>
    </row>
    <row r="302">
      <c r="A302" s="643"/>
      <c r="B302" s="643"/>
      <c r="C302" s="643"/>
      <c r="D302" s="643"/>
      <c r="E302" s="643"/>
      <c r="Y302" s="1046"/>
    </row>
    <row r="303">
      <c r="A303" s="643"/>
      <c r="B303" s="643"/>
      <c r="C303" s="643"/>
      <c r="D303" s="643"/>
      <c r="E303" s="643"/>
      <c r="Y303" s="1046"/>
    </row>
    <row r="304">
      <c r="A304" s="643"/>
      <c r="B304" s="643"/>
      <c r="C304" s="643"/>
      <c r="D304" s="643"/>
      <c r="E304" s="643"/>
      <c r="Y304" s="1046"/>
    </row>
    <row r="305">
      <c r="A305" s="643"/>
      <c r="B305" s="643"/>
      <c r="C305" s="643"/>
      <c r="D305" s="643"/>
      <c r="E305" s="643"/>
      <c r="Y305" s="1046"/>
    </row>
    <row r="306">
      <c r="A306" s="643"/>
      <c r="B306" s="643"/>
      <c r="C306" s="643"/>
      <c r="D306" s="643"/>
      <c r="E306" s="643"/>
      <c r="Y306" s="1046"/>
    </row>
    <row r="307">
      <c r="A307" s="643"/>
      <c r="B307" s="643"/>
      <c r="C307" s="643"/>
      <c r="D307" s="643"/>
      <c r="E307" s="643"/>
      <c r="Y307" s="1046"/>
    </row>
    <row r="308">
      <c r="A308" s="643"/>
      <c r="B308" s="643"/>
      <c r="C308" s="643"/>
      <c r="D308" s="643"/>
      <c r="E308" s="643"/>
      <c r="Y308" s="1046"/>
    </row>
    <row r="309">
      <c r="A309" s="643"/>
      <c r="B309" s="643"/>
      <c r="C309" s="643"/>
      <c r="D309" s="643"/>
      <c r="E309" s="643"/>
      <c r="Y309" s="1046"/>
    </row>
    <row r="310">
      <c r="A310" s="643"/>
      <c r="B310" s="643"/>
      <c r="C310" s="643"/>
      <c r="D310" s="643"/>
      <c r="E310" s="643"/>
      <c r="Y310" s="1046"/>
    </row>
    <row r="311">
      <c r="A311" s="643"/>
      <c r="B311" s="643"/>
      <c r="C311" s="643"/>
      <c r="D311" s="643"/>
      <c r="E311" s="643"/>
      <c r="Y311" s="1046"/>
    </row>
    <row r="312">
      <c r="A312" s="643"/>
      <c r="B312" s="643"/>
      <c r="C312" s="643"/>
      <c r="D312" s="643"/>
      <c r="E312" s="643"/>
      <c r="Y312" s="1046"/>
    </row>
    <row r="313">
      <c r="A313" s="643"/>
      <c r="B313" s="643"/>
      <c r="C313" s="643"/>
      <c r="D313" s="643"/>
      <c r="E313" s="643"/>
      <c r="Y313" s="1046"/>
    </row>
    <row r="314">
      <c r="A314" s="643"/>
      <c r="B314" s="643"/>
      <c r="C314" s="643"/>
      <c r="D314" s="643"/>
      <c r="E314" s="643"/>
      <c r="Y314" s="1046"/>
    </row>
    <row r="315">
      <c r="A315" s="643"/>
      <c r="B315" s="643"/>
      <c r="C315" s="643"/>
      <c r="D315" s="643"/>
      <c r="E315" s="643"/>
      <c r="Y315" s="1046"/>
    </row>
    <row r="316">
      <c r="A316" s="643"/>
      <c r="B316" s="643"/>
      <c r="C316" s="643"/>
      <c r="D316" s="643"/>
      <c r="E316" s="643"/>
      <c r="Y316" s="1046"/>
    </row>
    <row r="317">
      <c r="A317" s="643"/>
      <c r="B317" s="643"/>
      <c r="C317" s="643"/>
      <c r="D317" s="643"/>
      <c r="E317" s="643"/>
      <c r="Y317" s="1046"/>
    </row>
    <row r="318">
      <c r="A318" s="643"/>
      <c r="B318" s="643"/>
      <c r="C318" s="643"/>
      <c r="D318" s="643"/>
      <c r="E318" s="643"/>
      <c r="Y318" s="1046"/>
    </row>
    <row r="319">
      <c r="A319" s="643"/>
      <c r="B319" s="643"/>
      <c r="C319" s="643"/>
      <c r="D319" s="643"/>
      <c r="E319" s="643"/>
      <c r="Y319" s="1046"/>
    </row>
    <row r="320">
      <c r="A320" s="643"/>
      <c r="B320" s="643"/>
      <c r="C320" s="643"/>
      <c r="D320" s="643"/>
      <c r="E320" s="643"/>
      <c r="Y320" s="1046"/>
    </row>
    <row r="321">
      <c r="A321" s="643"/>
      <c r="B321" s="643"/>
      <c r="C321" s="643"/>
      <c r="D321" s="643"/>
      <c r="E321" s="643"/>
      <c r="Y321" s="1046"/>
    </row>
    <row r="322">
      <c r="A322" s="643"/>
      <c r="B322" s="643"/>
      <c r="C322" s="643"/>
      <c r="D322" s="643"/>
      <c r="E322" s="643"/>
      <c r="Y322" s="1046"/>
    </row>
    <row r="323">
      <c r="A323" s="643"/>
      <c r="B323" s="643"/>
      <c r="C323" s="643"/>
      <c r="D323" s="643"/>
      <c r="E323" s="643"/>
      <c r="Y323" s="1046"/>
    </row>
    <row r="324">
      <c r="A324" s="643"/>
      <c r="B324" s="643"/>
      <c r="C324" s="643"/>
      <c r="D324" s="643"/>
      <c r="E324" s="643"/>
      <c r="Y324" s="1046"/>
    </row>
    <row r="325">
      <c r="A325" s="643"/>
      <c r="B325" s="643"/>
      <c r="C325" s="643"/>
      <c r="D325" s="643"/>
      <c r="E325" s="643"/>
      <c r="Y325" s="1046"/>
    </row>
    <row r="326">
      <c r="A326" s="643"/>
      <c r="B326" s="643"/>
      <c r="C326" s="643"/>
      <c r="D326" s="643"/>
      <c r="E326" s="643"/>
      <c r="Y326" s="1046"/>
    </row>
    <row r="327">
      <c r="A327" s="643"/>
      <c r="B327" s="643"/>
      <c r="C327" s="643"/>
      <c r="D327" s="643"/>
      <c r="E327" s="643"/>
      <c r="Y327" s="1046"/>
    </row>
    <row r="328">
      <c r="A328" s="643"/>
      <c r="B328" s="643"/>
      <c r="C328" s="643"/>
      <c r="D328" s="643"/>
      <c r="E328" s="643"/>
      <c r="Y328" s="1046"/>
    </row>
    <row r="329">
      <c r="A329" s="643"/>
      <c r="B329" s="643"/>
      <c r="C329" s="643"/>
      <c r="D329" s="643"/>
      <c r="E329" s="643"/>
      <c r="Y329" s="1046"/>
    </row>
    <row r="330">
      <c r="A330" s="643"/>
      <c r="B330" s="643"/>
      <c r="C330" s="643"/>
      <c r="D330" s="643"/>
      <c r="E330" s="643"/>
      <c r="Y330" s="1046"/>
    </row>
    <row r="331">
      <c r="A331" s="643"/>
      <c r="B331" s="643"/>
      <c r="C331" s="643"/>
      <c r="D331" s="643"/>
      <c r="E331" s="643"/>
      <c r="Y331" s="1046"/>
    </row>
    <row r="332">
      <c r="A332" s="643"/>
      <c r="B332" s="643"/>
      <c r="C332" s="643"/>
      <c r="D332" s="643"/>
      <c r="E332" s="643"/>
      <c r="Y332" s="1046"/>
    </row>
    <row r="333">
      <c r="A333" s="643"/>
      <c r="B333" s="643"/>
      <c r="C333" s="643"/>
      <c r="D333" s="643"/>
      <c r="E333" s="643"/>
      <c r="Y333" s="1046"/>
    </row>
    <row r="334">
      <c r="A334" s="643"/>
      <c r="B334" s="643"/>
      <c r="C334" s="643"/>
      <c r="D334" s="643"/>
      <c r="E334" s="643"/>
      <c r="Y334" s="1046"/>
    </row>
    <row r="335">
      <c r="A335" s="643"/>
      <c r="B335" s="643"/>
      <c r="C335" s="643"/>
      <c r="D335" s="643"/>
      <c r="E335" s="643"/>
      <c r="Y335" s="1046"/>
    </row>
    <row r="336">
      <c r="A336" s="643"/>
      <c r="B336" s="643"/>
      <c r="C336" s="643"/>
      <c r="D336" s="643"/>
      <c r="E336" s="643"/>
      <c r="Y336" s="1046"/>
    </row>
    <row r="337">
      <c r="A337" s="643"/>
      <c r="B337" s="643"/>
      <c r="C337" s="643"/>
      <c r="D337" s="643"/>
      <c r="E337" s="643"/>
      <c r="Y337" s="1046"/>
    </row>
    <row r="338">
      <c r="A338" s="643"/>
      <c r="B338" s="643"/>
      <c r="C338" s="643"/>
      <c r="D338" s="643"/>
      <c r="E338" s="643"/>
      <c r="Y338" s="1046"/>
    </row>
    <row r="339">
      <c r="A339" s="643"/>
      <c r="B339" s="643"/>
      <c r="C339" s="643"/>
      <c r="D339" s="643"/>
      <c r="E339" s="643"/>
      <c r="Y339" s="1046"/>
    </row>
    <row r="340">
      <c r="A340" s="643"/>
      <c r="B340" s="643"/>
      <c r="C340" s="643"/>
      <c r="D340" s="643"/>
      <c r="E340" s="643"/>
      <c r="Y340" s="1046"/>
    </row>
    <row r="341">
      <c r="A341" s="643"/>
      <c r="B341" s="643"/>
      <c r="C341" s="643"/>
      <c r="D341" s="643"/>
      <c r="E341" s="643"/>
      <c r="Y341" s="1046"/>
    </row>
    <row r="342">
      <c r="A342" s="643"/>
      <c r="B342" s="643"/>
      <c r="C342" s="643"/>
      <c r="D342" s="643"/>
      <c r="E342" s="643"/>
      <c r="Y342" s="1046"/>
    </row>
    <row r="343">
      <c r="A343" s="643"/>
      <c r="B343" s="643"/>
      <c r="C343" s="643"/>
      <c r="D343" s="643"/>
      <c r="E343" s="643"/>
      <c r="Y343" s="1046"/>
    </row>
    <row r="344">
      <c r="A344" s="643"/>
      <c r="B344" s="643"/>
      <c r="C344" s="643"/>
      <c r="D344" s="643"/>
      <c r="E344" s="643"/>
      <c r="Y344" s="1046"/>
    </row>
    <row r="345">
      <c r="A345" s="643"/>
      <c r="B345" s="643"/>
      <c r="C345" s="643"/>
      <c r="D345" s="643"/>
      <c r="E345" s="643"/>
      <c r="Y345" s="1046"/>
    </row>
    <row r="346">
      <c r="A346" s="643"/>
      <c r="B346" s="643"/>
      <c r="C346" s="643"/>
      <c r="D346" s="643"/>
      <c r="E346" s="643"/>
      <c r="Y346" s="1046"/>
    </row>
    <row r="347">
      <c r="A347" s="643"/>
      <c r="B347" s="643"/>
      <c r="C347" s="643"/>
      <c r="D347" s="643"/>
      <c r="E347" s="643"/>
      <c r="Y347" s="1046"/>
    </row>
    <row r="348">
      <c r="A348" s="643"/>
      <c r="B348" s="643"/>
      <c r="C348" s="643"/>
      <c r="D348" s="643"/>
      <c r="E348" s="643"/>
      <c r="Y348" s="1046"/>
    </row>
    <row r="349">
      <c r="A349" s="643"/>
      <c r="B349" s="643"/>
      <c r="C349" s="643"/>
      <c r="D349" s="643"/>
      <c r="E349" s="643"/>
      <c r="Y349" s="1046"/>
    </row>
    <row r="350">
      <c r="A350" s="643"/>
      <c r="B350" s="643"/>
      <c r="C350" s="643"/>
      <c r="D350" s="643"/>
      <c r="E350" s="643"/>
      <c r="Y350" s="1046"/>
    </row>
    <row r="351">
      <c r="A351" s="643"/>
      <c r="B351" s="643"/>
      <c r="C351" s="643"/>
      <c r="D351" s="643"/>
      <c r="E351" s="643"/>
      <c r="Y351" s="1046"/>
    </row>
    <row r="352">
      <c r="A352" s="643"/>
      <c r="B352" s="643"/>
      <c r="C352" s="643"/>
      <c r="D352" s="643"/>
      <c r="E352" s="643"/>
      <c r="Y352" s="1046"/>
    </row>
    <row r="353">
      <c r="A353" s="643"/>
      <c r="B353" s="643"/>
      <c r="C353" s="643"/>
      <c r="D353" s="643"/>
      <c r="E353" s="643"/>
      <c r="Y353" s="1046"/>
    </row>
    <row r="354">
      <c r="A354" s="643"/>
      <c r="B354" s="643"/>
      <c r="C354" s="643"/>
      <c r="D354" s="643"/>
      <c r="E354" s="643"/>
      <c r="Y354" s="1046"/>
    </row>
    <row r="355">
      <c r="A355" s="643"/>
      <c r="B355" s="643"/>
      <c r="C355" s="643"/>
      <c r="D355" s="643"/>
      <c r="E355" s="643"/>
      <c r="Y355" s="1046"/>
    </row>
    <row r="356">
      <c r="A356" s="643"/>
      <c r="B356" s="643"/>
      <c r="C356" s="643"/>
      <c r="D356" s="643"/>
      <c r="E356" s="643"/>
      <c r="Y356" s="1046"/>
    </row>
    <row r="357">
      <c r="A357" s="643"/>
      <c r="B357" s="643"/>
      <c r="C357" s="643"/>
      <c r="D357" s="643"/>
      <c r="E357" s="643"/>
      <c r="Y357" s="1046"/>
    </row>
    <row r="358">
      <c r="A358" s="643"/>
      <c r="B358" s="643"/>
      <c r="C358" s="643"/>
      <c r="D358" s="643"/>
      <c r="E358" s="643"/>
      <c r="Y358" s="1046"/>
    </row>
    <row r="359">
      <c r="A359" s="643"/>
      <c r="B359" s="643"/>
      <c r="C359" s="643"/>
      <c r="D359" s="643"/>
      <c r="E359" s="643"/>
      <c r="Y359" s="1046"/>
    </row>
    <row r="360">
      <c r="A360" s="643"/>
      <c r="B360" s="643"/>
      <c r="C360" s="643"/>
      <c r="D360" s="643"/>
      <c r="E360" s="643"/>
      <c r="Y360" s="1046"/>
    </row>
    <row r="361">
      <c r="A361" s="643"/>
      <c r="B361" s="643"/>
      <c r="C361" s="643"/>
      <c r="D361" s="643"/>
      <c r="E361" s="643"/>
      <c r="Y361" s="1046"/>
    </row>
    <row r="362">
      <c r="A362" s="643"/>
      <c r="B362" s="643"/>
      <c r="C362" s="643"/>
      <c r="D362" s="643"/>
      <c r="E362" s="643"/>
      <c r="Y362" s="1046"/>
    </row>
    <row r="363">
      <c r="A363" s="643"/>
      <c r="B363" s="643"/>
      <c r="C363" s="643"/>
      <c r="D363" s="643"/>
      <c r="E363" s="643"/>
      <c r="Y363" s="1046"/>
    </row>
    <row r="364">
      <c r="A364" s="643"/>
      <c r="B364" s="643"/>
      <c r="C364" s="643"/>
      <c r="D364" s="643"/>
      <c r="E364" s="643"/>
      <c r="Y364" s="1046"/>
    </row>
    <row r="365">
      <c r="A365" s="643"/>
      <c r="B365" s="643"/>
      <c r="C365" s="643"/>
      <c r="D365" s="643"/>
      <c r="E365" s="643"/>
      <c r="Y365" s="1046"/>
    </row>
    <row r="366">
      <c r="A366" s="643"/>
      <c r="B366" s="643"/>
      <c r="C366" s="643"/>
      <c r="D366" s="643"/>
      <c r="E366" s="643"/>
      <c r="Y366" s="1046"/>
    </row>
    <row r="367">
      <c r="A367" s="643"/>
      <c r="B367" s="643"/>
      <c r="C367" s="643"/>
      <c r="D367" s="643"/>
      <c r="E367" s="643"/>
      <c r="Y367" s="1046"/>
    </row>
    <row r="368">
      <c r="A368" s="643"/>
      <c r="B368" s="643"/>
      <c r="C368" s="643"/>
      <c r="D368" s="643"/>
      <c r="E368" s="643"/>
      <c r="Y368" s="1046"/>
    </row>
    <row r="369">
      <c r="A369" s="643"/>
      <c r="B369" s="643"/>
      <c r="C369" s="643"/>
      <c r="D369" s="643"/>
      <c r="E369" s="643"/>
      <c r="Y369" s="1046"/>
    </row>
    <row r="370">
      <c r="A370" s="643"/>
      <c r="B370" s="643"/>
      <c r="C370" s="643"/>
      <c r="D370" s="643"/>
      <c r="E370" s="643"/>
      <c r="Y370" s="1046"/>
    </row>
    <row r="371">
      <c r="A371" s="643"/>
      <c r="B371" s="643"/>
      <c r="C371" s="643"/>
      <c r="D371" s="643"/>
      <c r="E371" s="643"/>
      <c r="Y371" s="1046"/>
    </row>
    <row r="372">
      <c r="A372" s="643"/>
      <c r="B372" s="643"/>
      <c r="C372" s="643"/>
      <c r="D372" s="643"/>
      <c r="E372" s="643"/>
      <c r="Y372" s="1046"/>
    </row>
    <row r="373">
      <c r="A373" s="643"/>
      <c r="B373" s="643"/>
      <c r="C373" s="643"/>
      <c r="D373" s="643"/>
      <c r="E373" s="643"/>
      <c r="Y373" s="1046"/>
    </row>
    <row r="374">
      <c r="A374" s="643"/>
      <c r="B374" s="643"/>
      <c r="C374" s="643"/>
      <c r="D374" s="643"/>
      <c r="E374" s="643"/>
      <c r="Y374" s="1046"/>
    </row>
    <row r="375">
      <c r="A375" s="643"/>
      <c r="B375" s="643"/>
      <c r="C375" s="643"/>
      <c r="D375" s="643"/>
      <c r="E375" s="643"/>
      <c r="Y375" s="1046"/>
    </row>
    <row r="376">
      <c r="A376" s="643"/>
      <c r="B376" s="643"/>
      <c r="C376" s="643"/>
      <c r="D376" s="643"/>
      <c r="E376" s="643"/>
      <c r="Y376" s="1046"/>
    </row>
    <row r="377">
      <c r="A377" s="643"/>
      <c r="B377" s="643"/>
      <c r="C377" s="643"/>
      <c r="D377" s="643"/>
      <c r="E377" s="643"/>
      <c r="Y377" s="1046"/>
    </row>
    <row r="378">
      <c r="A378" s="643"/>
      <c r="B378" s="643"/>
      <c r="C378" s="643"/>
      <c r="D378" s="643"/>
      <c r="E378" s="643"/>
      <c r="Y378" s="1046"/>
    </row>
    <row r="379">
      <c r="A379" s="643"/>
      <c r="B379" s="643"/>
      <c r="C379" s="643"/>
      <c r="D379" s="643"/>
      <c r="E379" s="643"/>
      <c r="Y379" s="1046"/>
    </row>
    <row r="380">
      <c r="A380" s="643"/>
      <c r="B380" s="643"/>
      <c r="C380" s="643"/>
      <c r="D380" s="643"/>
      <c r="E380" s="643"/>
      <c r="Y380" s="1046"/>
    </row>
    <row r="381">
      <c r="A381" s="643"/>
      <c r="B381" s="643"/>
      <c r="C381" s="643"/>
      <c r="D381" s="643"/>
      <c r="E381" s="643"/>
      <c r="Y381" s="1046"/>
    </row>
    <row r="382">
      <c r="A382" s="643"/>
      <c r="B382" s="643"/>
      <c r="C382" s="643"/>
      <c r="D382" s="643"/>
      <c r="E382" s="643"/>
      <c r="Y382" s="1046"/>
    </row>
    <row r="383">
      <c r="A383" s="643"/>
      <c r="B383" s="643"/>
      <c r="C383" s="643"/>
      <c r="D383" s="643"/>
      <c r="E383" s="643"/>
      <c r="Y383" s="1046"/>
    </row>
    <row r="384">
      <c r="A384" s="643"/>
      <c r="B384" s="643"/>
      <c r="C384" s="643"/>
      <c r="D384" s="643"/>
      <c r="E384" s="643"/>
      <c r="Y384" s="1046"/>
    </row>
    <row r="385">
      <c r="A385" s="643"/>
      <c r="B385" s="643"/>
      <c r="C385" s="643"/>
      <c r="D385" s="643"/>
      <c r="E385" s="643"/>
      <c r="Y385" s="1046"/>
    </row>
    <row r="386">
      <c r="A386" s="643"/>
      <c r="B386" s="643"/>
      <c r="C386" s="643"/>
      <c r="D386" s="643"/>
      <c r="E386" s="643"/>
      <c r="Y386" s="1046"/>
    </row>
    <row r="387">
      <c r="A387" s="643"/>
      <c r="B387" s="643"/>
      <c r="C387" s="643"/>
      <c r="D387" s="643"/>
      <c r="E387" s="643"/>
      <c r="Y387" s="1046"/>
    </row>
    <row r="388">
      <c r="A388" s="643"/>
      <c r="B388" s="643"/>
      <c r="C388" s="643"/>
      <c r="D388" s="643"/>
      <c r="E388" s="643"/>
      <c r="Y388" s="1046"/>
    </row>
    <row r="389">
      <c r="A389" s="643"/>
      <c r="B389" s="643"/>
      <c r="C389" s="643"/>
      <c r="D389" s="643"/>
      <c r="E389" s="643"/>
      <c r="Y389" s="1046"/>
    </row>
    <row r="390">
      <c r="A390" s="643"/>
      <c r="B390" s="643"/>
      <c r="C390" s="643"/>
      <c r="D390" s="643"/>
      <c r="E390" s="643"/>
      <c r="Y390" s="1046"/>
    </row>
    <row r="391">
      <c r="A391" s="643"/>
      <c r="B391" s="643"/>
      <c r="C391" s="643"/>
      <c r="D391" s="643"/>
      <c r="E391" s="643"/>
      <c r="Y391" s="1046"/>
    </row>
    <row r="392">
      <c r="A392" s="643"/>
      <c r="B392" s="643"/>
      <c r="C392" s="643"/>
      <c r="D392" s="643"/>
      <c r="E392" s="643"/>
      <c r="Y392" s="1046"/>
    </row>
    <row r="393">
      <c r="A393" s="643"/>
      <c r="B393" s="643"/>
      <c r="C393" s="643"/>
      <c r="D393" s="643"/>
      <c r="E393" s="643"/>
      <c r="Y393" s="1046"/>
    </row>
    <row r="394">
      <c r="A394" s="643"/>
      <c r="B394" s="643"/>
      <c r="C394" s="643"/>
      <c r="D394" s="643"/>
      <c r="E394" s="643"/>
      <c r="Y394" s="1046"/>
    </row>
    <row r="395">
      <c r="A395" s="643"/>
      <c r="B395" s="643"/>
      <c r="C395" s="643"/>
      <c r="D395" s="643"/>
      <c r="E395" s="643"/>
      <c r="Y395" s="1046"/>
    </row>
    <row r="396">
      <c r="A396" s="643"/>
      <c r="B396" s="643"/>
      <c r="C396" s="643"/>
      <c r="D396" s="643"/>
      <c r="E396" s="643"/>
      <c r="Y396" s="1046"/>
    </row>
    <row r="397">
      <c r="A397" s="643"/>
      <c r="B397" s="643"/>
      <c r="C397" s="643"/>
      <c r="D397" s="643"/>
      <c r="E397" s="643"/>
      <c r="Y397" s="1046"/>
    </row>
    <row r="398">
      <c r="A398" s="643"/>
      <c r="B398" s="643"/>
      <c r="C398" s="643"/>
      <c r="D398" s="643"/>
      <c r="E398" s="643"/>
      <c r="Y398" s="1046"/>
    </row>
    <row r="399">
      <c r="A399" s="643"/>
      <c r="B399" s="643"/>
      <c r="C399" s="643"/>
      <c r="D399" s="643"/>
      <c r="E399" s="643"/>
      <c r="Y399" s="1046"/>
    </row>
    <row r="400">
      <c r="A400" s="643"/>
      <c r="B400" s="643"/>
      <c r="C400" s="643"/>
      <c r="D400" s="643"/>
      <c r="E400" s="643"/>
      <c r="Y400" s="1046"/>
    </row>
    <row r="401">
      <c r="A401" s="643"/>
      <c r="B401" s="643"/>
      <c r="C401" s="643"/>
      <c r="D401" s="643"/>
      <c r="E401" s="643"/>
      <c r="Y401" s="1046"/>
    </row>
    <row r="402">
      <c r="A402" s="643"/>
      <c r="B402" s="643"/>
      <c r="C402" s="643"/>
      <c r="D402" s="643"/>
      <c r="E402" s="643"/>
      <c r="Y402" s="1046"/>
    </row>
    <row r="403">
      <c r="A403" s="643"/>
      <c r="B403" s="643"/>
      <c r="C403" s="643"/>
      <c r="D403" s="643"/>
      <c r="E403" s="643"/>
      <c r="Y403" s="1046"/>
    </row>
    <row r="404">
      <c r="A404" s="643"/>
      <c r="B404" s="643"/>
      <c r="C404" s="643"/>
      <c r="D404" s="643"/>
      <c r="E404" s="643"/>
      <c r="Y404" s="1046"/>
    </row>
    <row r="405">
      <c r="A405" s="643"/>
      <c r="B405" s="643"/>
      <c r="C405" s="643"/>
      <c r="D405" s="643"/>
      <c r="E405" s="643"/>
      <c r="Y405" s="1046"/>
    </row>
    <row r="406">
      <c r="A406" s="643"/>
      <c r="B406" s="643"/>
      <c r="C406" s="643"/>
      <c r="D406" s="643"/>
      <c r="E406" s="643"/>
      <c r="Y406" s="1046"/>
    </row>
    <row r="407">
      <c r="A407" s="643"/>
      <c r="B407" s="643"/>
      <c r="C407" s="643"/>
      <c r="D407" s="643"/>
      <c r="E407" s="643"/>
      <c r="Y407" s="1046"/>
    </row>
    <row r="408">
      <c r="A408" s="643"/>
      <c r="B408" s="643"/>
      <c r="C408" s="643"/>
      <c r="D408" s="643"/>
      <c r="E408" s="643"/>
      <c r="Y408" s="1046"/>
    </row>
    <row r="409">
      <c r="A409" s="643"/>
      <c r="B409" s="643"/>
      <c r="C409" s="643"/>
      <c r="D409" s="643"/>
      <c r="E409" s="643"/>
      <c r="Y409" s="1046"/>
    </row>
    <row r="410">
      <c r="A410" s="643"/>
      <c r="B410" s="643"/>
      <c r="C410" s="643"/>
      <c r="D410" s="643"/>
      <c r="E410" s="643"/>
      <c r="Y410" s="1046"/>
    </row>
    <row r="411">
      <c r="A411" s="643"/>
      <c r="B411" s="643"/>
      <c r="C411" s="643"/>
      <c r="D411" s="643"/>
      <c r="E411" s="643"/>
      <c r="Y411" s="1046"/>
    </row>
    <row r="412">
      <c r="A412" s="643"/>
      <c r="B412" s="643"/>
      <c r="C412" s="643"/>
      <c r="D412" s="643"/>
      <c r="E412" s="643"/>
      <c r="Y412" s="1046"/>
    </row>
    <row r="413">
      <c r="A413" s="643"/>
      <c r="B413" s="643"/>
      <c r="C413" s="643"/>
      <c r="D413" s="643"/>
      <c r="E413" s="643"/>
      <c r="Y413" s="1046"/>
    </row>
    <row r="414">
      <c r="A414" s="643"/>
      <c r="B414" s="643"/>
      <c r="C414" s="643"/>
      <c r="D414" s="643"/>
      <c r="E414" s="643"/>
      <c r="Y414" s="1046"/>
    </row>
    <row r="415">
      <c r="A415" s="643"/>
      <c r="B415" s="643"/>
      <c r="C415" s="643"/>
      <c r="D415" s="643"/>
      <c r="E415" s="643"/>
      <c r="Y415" s="1046"/>
    </row>
    <row r="416">
      <c r="A416" s="643"/>
      <c r="B416" s="643"/>
      <c r="C416" s="643"/>
      <c r="D416" s="643"/>
      <c r="E416" s="643"/>
      <c r="Y416" s="1046"/>
    </row>
    <row r="417">
      <c r="A417" s="643"/>
      <c r="B417" s="643"/>
      <c r="C417" s="643"/>
      <c r="D417" s="643"/>
      <c r="E417" s="643"/>
      <c r="Y417" s="1046"/>
    </row>
    <row r="418">
      <c r="A418" s="643"/>
      <c r="B418" s="643"/>
      <c r="C418" s="643"/>
      <c r="D418" s="643"/>
      <c r="E418" s="643"/>
      <c r="Y418" s="1046"/>
    </row>
    <row r="419">
      <c r="A419" s="643"/>
      <c r="B419" s="643"/>
      <c r="C419" s="643"/>
      <c r="D419" s="643"/>
      <c r="E419" s="643"/>
      <c r="Y419" s="1046"/>
    </row>
    <row r="420">
      <c r="A420" s="643"/>
      <c r="B420" s="643"/>
      <c r="C420" s="643"/>
      <c r="D420" s="643"/>
      <c r="E420" s="643"/>
      <c r="Y420" s="1046"/>
    </row>
    <row r="421">
      <c r="A421" s="643"/>
      <c r="B421" s="643"/>
      <c r="C421" s="643"/>
      <c r="D421" s="643"/>
      <c r="E421" s="643"/>
      <c r="Y421" s="1046"/>
    </row>
    <row r="422">
      <c r="A422" s="643"/>
      <c r="B422" s="643"/>
      <c r="C422" s="643"/>
      <c r="D422" s="643"/>
      <c r="E422" s="643"/>
      <c r="Y422" s="1046"/>
    </row>
    <row r="423">
      <c r="A423" s="643"/>
      <c r="B423" s="643"/>
      <c r="C423" s="643"/>
      <c r="D423" s="643"/>
      <c r="E423" s="643"/>
      <c r="Y423" s="1046"/>
    </row>
    <row r="424">
      <c r="A424" s="643"/>
      <c r="B424" s="643"/>
      <c r="C424" s="643"/>
      <c r="D424" s="643"/>
      <c r="E424" s="643"/>
      <c r="Y424" s="1046"/>
    </row>
    <row r="425">
      <c r="A425" s="643"/>
      <c r="B425" s="643"/>
      <c r="C425" s="643"/>
      <c r="D425" s="643"/>
      <c r="E425" s="643"/>
      <c r="Y425" s="1046"/>
    </row>
    <row r="426">
      <c r="A426" s="643"/>
      <c r="B426" s="643"/>
      <c r="C426" s="643"/>
      <c r="D426" s="643"/>
      <c r="E426" s="643"/>
      <c r="Y426" s="1046"/>
    </row>
    <row r="427">
      <c r="A427" s="643"/>
      <c r="B427" s="643"/>
      <c r="C427" s="643"/>
      <c r="D427" s="643"/>
      <c r="E427" s="643"/>
      <c r="Y427" s="1046"/>
    </row>
    <row r="428">
      <c r="A428" s="643"/>
      <c r="B428" s="643"/>
      <c r="C428" s="643"/>
      <c r="D428" s="643"/>
      <c r="E428" s="643"/>
      <c r="Y428" s="1046"/>
    </row>
    <row r="429">
      <c r="A429" s="643"/>
      <c r="B429" s="643"/>
      <c r="C429" s="643"/>
      <c r="D429" s="643"/>
      <c r="E429" s="643"/>
      <c r="Y429" s="1046"/>
    </row>
    <row r="430">
      <c r="A430" s="643"/>
      <c r="B430" s="643"/>
      <c r="C430" s="643"/>
      <c r="D430" s="643"/>
      <c r="E430" s="643"/>
      <c r="Y430" s="1046"/>
    </row>
    <row r="431">
      <c r="A431" s="643"/>
      <c r="B431" s="643"/>
      <c r="C431" s="643"/>
      <c r="D431" s="643"/>
      <c r="E431" s="643"/>
      <c r="Y431" s="1046"/>
    </row>
    <row r="432">
      <c r="A432" s="643"/>
      <c r="B432" s="643"/>
      <c r="C432" s="643"/>
      <c r="D432" s="643"/>
      <c r="E432" s="643"/>
      <c r="Y432" s="1046"/>
    </row>
    <row r="433">
      <c r="A433" s="643"/>
      <c r="B433" s="643"/>
      <c r="C433" s="643"/>
      <c r="D433" s="643"/>
      <c r="E433" s="643"/>
      <c r="Y433" s="1046"/>
    </row>
    <row r="434">
      <c r="A434" s="643"/>
      <c r="B434" s="643"/>
      <c r="C434" s="643"/>
      <c r="D434" s="643"/>
      <c r="E434" s="643"/>
      <c r="Y434" s="1046"/>
    </row>
    <row r="435">
      <c r="A435" s="643"/>
      <c r="B435" s="643"/>
      <c r="C435" s="643"/>
      <c r="D435" s="643"/>
      <c r="E435" s="643"/>
      <c r="Y435" s="1046"/>
    </row>
    <row r="436">
      <c r="A436" s="643"/>
      <c r="B436" s="643"/>
      <c r="C436" s="643"/>
      <c r="D436" s="643"/>
      <c r="E436" s="643"/>
      <c r="Y436" s="1046"/>
    </row>
    <row r="437">
      <c r="A437" s="643"/>
      <c r="B437" s="643"/>
      <c r="C437" s="643"/>
      <c r="D437" s="643"/>
      <c r="E437" s="643"/>
      <c r="Y437" s="1046"/>
    </row>
    <row r="438">
      <c r="A438" s="643"/>
      <c r="B438" s="643"/>
      <c r="C438" s="643"/>
      <c r="D438" s="643"/>
      <c r="E438" s="643"/>
      <c r="Y438" s="1046"/>
    </row>
    <row r="439">
      <c r="A439" s="643"/>
      <c r="B439" s="643"/>
      <c r="C439" s="643"/>
      <c r="D439" s="643"/>
      <c r="E439" s="643"/>
      <c r="Y439" s="1046"/>
    </row>
    <row r="440">
      <c r="A440" s="643"/>
      <c r="B440" s="643"/>
      <c r="C440" s="643"/>
      <c r="D440" s="643"/>
      <c r="E440" s="643"/>
      <c r="Y440" s="1046"/>
    </row>
    <row r="441">
      <c r="A441" s="643"/>
      <c r="B441" s="643"/>
      <c r="C441" s="643"/>
      <c r="D441" s="643"/>
      <c r="E441" s="643"/>
      <c r="Y441" s="1046"/>
    </row>
    <row r="442">
      <c r="A442" s="643"/>
      <c r="B442" s="643"/>
      <c r="C442" s="643"/>
      <c r="D442" s="643"/>
      <c r="E442" s="643"/>
      <c r="Y442" s="1046"/>
    </row>
    <row r="443">
      <c r="A443" s="643"/>
      <c r="B443" s="643"/>
      <c r="C443" s="643"/>
      <c r="D443" s="643"/>
      <c r="E443" s="643"/>
      <c r="Y443" s="1046"/>
    </row>
    <row r="444">
      <c r="A444" s="643"/>
      <c r="B444" s="643"/>
      <c r="C444" s="643"/>
      <c r="D444" s="643"/>
      <c r="E444" s="643"/>
      <c r="Y444" s="1046"/>
    </row>
    <row r="445">
      <c r="A445" s="643"/>
      <c r="B445" s="643"/>
      <c r="C445" s="643"/>
      <c r="D445" s="643"/>
      <c r="E445" s="643"/>
      <c r="Y445" s="1046"/>
    </row>
    <row r="446">
      <c r="A446" s="643"/>
      <c r="B446" s="643"/>
      <c r="C446" s="643"/>
      <c r="D446" s="643"/>
      <c r="E446" s="643"/>
      <c r="Y446" s="1046"/>
    </row>
    <row r="447">
      <c r="A447" s="643"/>
      <c r="B447" s="643"/>
      <c r="C447" s="643"/>
      <c r="D447" s="643"/>
      <c r="E447" s="643"/>
      <c r="Y447" s="1046"/>
    </row>
    <row r="448">
      <c r="A448" s="643"/>
      <c r="B448" s="643"/>
      <c r="C448" s="643"/>
      <c r="D448" s="643"/>
      <c r="E448" s="643"/>
      <c r="Y448" s="1046"/>
    </row>
    <row r="449">
      <c r="A449" s="643"/>
      <c r="B449" s="643"/>
      <c r="C449" s="643"/>
      <c r="D449" s="643"/>
      <c r="E449" s="643"/>
      <c r="Y449" s="1046"/>
    </row>
    <row r="450">
      <c r="A450" s="643"/>
      <c r="B450" s="643"/>
      <c r="C450" s="643"/>
      <c r="D450" s="643"/>
      <c r="E450" s="643"/>
      <c r="Y450" s="1046"/>
    </row>
    <row r="451">
      <c r="A451" s="643"/>
      <c r="B451" s="643"/>
      <c r="C451" s="643"/>
      <c r="D451" s="643"/>
      <c r="E451" s="643"/>
      <c r="Y451" s="1046"/>
    </row>
    <row r="452">
      <c r="A452" s="643"/>
      <c r="B452" s="643"/>
      <c r="C452" s="643"/>
      <c r="D452" s="643"/>
      <c r="E452" s="643"/>
      <c r="Y452" s="1046"/>
    </row>
    <row r="453">
      <c r="A453" s="643"/>
      <c r="B453" s="643"/>
      <c r="C453" s="643"/>
      <c r="D453" s="643"/>
      <c r="E453" s="643"/>
      <c r="Y453" s="1046"/>
    </row>
    <row r="454">
      <c r="A454" s="643"/>
      <c r="B454" s="643"/>
      <c r="C454" s="643"/>
      <c r="D454" s="643"/>
      <c r="E454" s="643"/>
      <c r="Y454" s="1046"/>
    </row>
    <row r="455">
      <c r="A455" s="643"/>
      <c r="B455" s="643"/>
      <c r="C455" s="643"/>
      <c r="D455" s="643"/>
      <c r="E455" s="643"/>
      <c r="Y455" s="1046"/>
    </row>
    <row r="456">
      <c r="A456" s="643"/>
      <c r="B456" s="643"/>
      <c r="C456" s="643"/>
      <c r="D456" s="643"/>
      <c r="E456" s="643"/>
      <c r="Y456" s="1046"/>
    </row>
    <row r="457">
      <c r="A457" s="643"/>
      <c r="B457" s="643"/>
      <c r="C457" s="643"/>
      <c r="D457" s="643"/>
      <c r="E457" s="643"/>
      <c r="Y457" s="1046"/>
    </row>
    <row r="458">
      <c r="A458" s="643"/>
      <c r="B458" s="643"/>
      <c r="C458" s="643"/>
      <c r="D458" s="643"/>
      <c r="E458" s="643"/>
      <c r="Y458" s="1046"/>
    </row>
    <row r="459">
      <c r="A459" s="643"/>
      <c r="B459" s="643"/>
      <c r="C459" s="643"/>
      <c r="D459" s="643"/>
      <c r="E459" s="643"/>
      <c r="Y459" s="1046"/>
    </row>
    <row r="460">
      <c r="A460" s="643"/>
      <c r="B460" s="643"/>
      <c r="C460" s="643"/>
      <c r="D460" s="643"/>
      <c r="E460" s="643"/>
      <c r="Y460" s="1046"/>
    </row>
    <row r="461">
      <c r="A461" s="643"/>
      <c r="B461" s="643"/>
      <c r="C461" s="643"/>
      <c r="D461" s="643"/>
      <c r="E461" s="643"/>
      <c r="Y461" s="1046"/>
    </row>
    <row r="462">
      <c r="A462" s="643"/>
      <c r="B462" s="643"/>
      <c r="C462" s="643"/>
      <c r="D462" s="643"/>
      <c r="E462" s="643"/>
      <c r="Y462" s="1046"/>
    </row>
    <row r="463">
      <c r="A463" s="643"/>
      <c r="B463" s="643"/>
      <c r="C463" s="643"/>
      <c r="D463" s="643"/>
      <c r="E463" s="643"/>
      <c r="Y463" s="1046"/>
    </row>
    <row r="464">
      <c r="A464" s="643"/>
      <c r="B464" s="643"/>
      <c r="C464" s="643"/>
      <c r="D464" s="643"/>
      <c r="E464" s="643"/>
      <c r="Y464" s="1046"/>
    </row>
    <row r="465">
      <c r="A465" s="643"/>
      <c r="B465" s="643"/>
      <c r="C465" s="643"/>
      <c r="D465" s="643"/>
      <c r="E465" s="643"/>
      <c r="Y465" s="1046"/>
    </row>
    <row r="466">
      <c r="A466" s="643"/>
      <c r="B466" s="643"/>
      <c r="C466" s="643"/>
      <c r="D466" s="643"/>
      <c r="E466" s="643"/>
      <c r="Y466" s="1046"/>
    </row>
    <row r="467">
      <c r="A467" s="643"/>
      <c r="B467" s="643"/>
      <c r="C467" s="643"/>
      <c r="D467" s="643"/>
      <c r="E467" s="643"/>
      <c r="Y467" s="1046"/>
    </row>
    <row r="468">
      <c r="A468" s="643"/>
      <c r="B468" s="643"/>
      <c r="C468" s="643"/>
      <c r="D468" s="643"/>
      <c r="E468" s="643"/>
      <c r="Y468" s="1046"/>
    </row>
    <row r="469">
      <c r="A469" s="643"/>
      <c r="B469" s="643"/>
      <c r="C469" s="643"/>
      <c r="D469" s="643"/>
      <c r="E469" s="643"/>
      <c r="Y469" s="1046"/>
    </row>
    <row r="470">
      <c r="A470" s="643"/>
      <c r="B470" s="643"/>
      <c r="C470" s="643"/>
      <c r="D470" s="643"/>
      <c r="E470" s="643"/>
      <c r="Y470" s="1046"/>
    </row>
    <row r="471">
      <c r="A471" s="643"/>
      <c r="B471" s="643"/>
      <c r="C471" s="643"/>
      <c r="D471" s="643"/>
      <c r="E471" s="643"/>
      <c r="Y471" s="1046"/>
    </row>
    <row r="472">
      <c r="A472" s="643"/>
      <c r="B472" s="643"/>
      <c r="C472" s="643"/>
      <c r="D472" s="643"/>
      <c r="E472" s="643"/>
      <c r="Y472" s="1046"/>
    </row>
    <row r="473">
      <c r="A473" s="643"/>
      <c r="B473" s="643"/>
      <c r="C473" s="643"/>
      <c r="D473" s="643"/>
      <c r="E473" s="643"/>
      <c r="Y473" s="1046"/>
    </row>
    <row r="474">
      <c r="A474" s="643"/>
      <c r="B474" s="643"/>
      <c r="C474" s="643"/>
      <c r="D474" s="643"/>
      <c r="E474" s="643"/>
      <c r="Y474" s="1046"/>
    </row>
    <row r="475">
      <c r="A475" s="643"/>
      <c r="B475" s="643"/>
      <c r="C475" s="643"/>
      <c r="D475" s="643"/>
      <c r="E475" s="643"/>
      <c r="Y475" s="1046"/>
    </row>
    <row r="476">
      <c r="A476" s="643"/>
      <c r="B476" s="643"/>
      <c r="C476" s="643"/>
      <c r="D476" s="643"/>
      <c r="E476" s="643"/>
      <c r="Y476" s="1046"/>
    </row>
    <row r="477">
      <c r="A477" s="643"/>
      <c r="B477" s="643"/>
      <c r="C477" s="643"/>
      <c r="D477" s="643"/>
      <c r="E477" s="643"/>
      <c r="Y477" s="1046"/>
    </row>
    <row r="478">
      <c r="A478" s="643"/>
      <c r="B478" s="643"/>
      <c r="C478" s="643"/>
      <c r="D478" s="643"/>
      <c r="E478" s="643"/>
      <c r="Y478" s="1046"/>
    </row>
    <row r="479">
      <c r="A479" s="643"/>
      <c r="B479" s="643"/>
      <c r="C479" s="643"/>
      <c r="D479" s="643"/>
      <c r="E479" s="643"/>
      <c r="Y479" s="1046"/>
    </row>
    <row r="480">
      <c r="A480" s="643"/>
      <c r="B480" s="643"/>
      <c r="C480" s="643"/>
      <c r="D480" s="643"/>
      <c r="E480" s="643"/>
      <c r="Y480" s="1046"/>
    </row>
    <row r="481">
      <c r="A481" s="643"/>
      <c r="B481" s="643"/>
      <c r="C481" s="643"/>
      <c r="D481" s="643"/>
      <c r="E481" s="643"/>
      <c r="Y481" s="1046"/>
    </row>
    <row r="482">
      <c r="A482" s="643"/>
      <c r="B482" s="643"/>
      <c r="C482" s="643"/>
      <c r="D482" s="643"/>
      <c r="E482" s="643"/>
      <c r="Y482" s="1046"/>
    </row>
    <row r="483">
      <c r="A483" s="643"/>
      <c r="B483" s="643"/>
      <c r="C483" s="643"/>
      <c r="D483" s="643"/>
      <c r="E483" s="643"/>
      <c r="Y483" s="1046"/>
    </row>
    <row r="484">
      <c r="A484" s="643"/>
      <c r="B484" s="643"/>
      <c r="C484" s="643"/>
      <c r="D484" s="643"/>
      <c r="E484" s="643"/>
      <c r="Y484" s="1046"/>
    </row>
    <row r="485">
      <c r="A485" s="643"/>
      <c r="B485" s="643"/>
      <c r="C485" s="643"/>
      <c r="D485" s="643"/>
      <c r="E485" s="643"/>
      <c r="Y485" s="1046"/>
    </row>
    <row r="486">
      <c r="A486" s="643"/>
      <c r="B486" s="643"/>
      <c r="C486" s="643"/>
      <c r="D486" s="643"/>
      <c r="E486" s="643"/>
      <c r="Y486" s="1046"/>
    </row>
    <row r="487">
      <c r="A487" s="643"/>
      <c r="B487" s="643"/>
      <c r="C487" s="643"/>
      <c r="D487" s="643"/>
      <c r="E487" s="643"/>
      <c r="Y487" s="1046"/>
    </row>
    <row r="488">
      <c r="A488" s="643"/>
      <c r="B488" s="643"/>
      <c r="C488" s="643"/>
      <c r="D488" s="643"/>
      <c r="E488" s="643"/>
      <c r="Y488" s="1046"/>
    </row>
    <row r="489">
      <c r="A489" s="643"/>
      <c r="B489" s="643"/>
      <c r="C489" s="643"/>
      <c r="D489" s="643"/>
      <c r="E489" s="643"/>
      <c r="Y489" s="1046"/>
    </row>
    <row r="490">
      <c r="A490" s="643"/>
      <c r="B490" s="643"/>
      <c r="C490" s="643"/>
      <c r="D490" s="643"/>
      <c r="E490" s="643"/>
      <c r="Y490" s="1046"/>
    </row>
    <row r="491">
      <c r="A491" s="643"/>
      <c r="B491" s="643"/>
      <c r="C491" s="643"/>
      <c r="D491" s="643"/>
      <c r="E491" s="643"/>
      <c r="Y491" s="1046"/>
    </row>
    <row r="492">
      <c r="A492" s="643"/>
      <c r="B492" s="643"/>
      <c r="C492" s="643"/>
      <c r="D492" s="643"/>
      <c r="E492" s="643"/>
      <c r="Y492" s="1046"/>
    </row>
    <row r="493">
      <c r="A493" s="643"/>
      <c r="B493" s="643"/>
      <c r="C493" s="643"/>
      <c r="D493" s="643"/>
      <c r="E493" s="643"/>
      <c r="Y493" s="1046"/>
    </row>
    <row r="494">
      <c r="A494" s="643"/>
      <c r="B494" s="643"/>
      <c r="C494" s="643"/>
      <c r="D494" s="643"/>
      <c r="E494" s="643"/>
      <c r="Y494" s="1046"/>
    </row>
    <row r="495">
      <c r="A495" s="643"/>
      <c r="B495" s="643"/>
      <c r="C495" s="643"/>
      <c r="D495" s="643"/>
      <c r="E495" s="643"/>
      <c r="Y495" s="1046"/>
    </row>
    <row r="496">
      <c r="A496" s="643"/>
      <c r="B496" s="643"/>
      <c r="C496" s="643"/>
      <c r="D496" s="643"/>
      <c r="E496" s="643"/>
      <c r="Y496" s="1046"/>
    </row>
    <row r="497">
      <c r="A497" s="643"/>
      <c r="B497" s="643"/>
      <c r="C497" s="643"/>
      <c r="D497" s="643"/>
      <c r="E497" s="643"/>
      <c r="Y497" s="1046"/>
    </row>
    <row r="498">
      <c r="A498" s="643"/>
      <c r="B498" s="643"/>
      <c r="C498" s="643"/>
      <c r="D498" s="643"/>
      <c r="E498" s="643"/>
      <c r="Y498" s="1046"/>
    </row>
    <row r="499">
      <c r="A499" s="643"/>
      <c r="B499" s="643"/>
      <c r="C499" s="643"/>
      <c r="D499" s="643"/>
      <c r="E499" s="643"/>
      <c r="Y499" s="1046"/>
    </row>
    <row r="500">
      <c r="A500" s="643"/>
      <c r="B500" s="643"/>
      <c r="C500" s="643"/>
      <c r="D500" s="643"/>
      <c r="E500" s="643"/>
      <c r="Y500" s="1046"/>
    </row>
    <row r="501">
      <c r="A501" s="643"/>
      <c r="B501" s="643"/>
      <c r="C501" s="643"/>
      <c r="D501" s="643"/>
      <c r="E501" s="643"/>
      <c r="Y501" s="1046"/>
    </row>
    <row r="502">
      <c r="A502" s="643"/>
      <c r="B502" s="643"/>
      <c r="C502" s="643"/>
      <c r="D502" s="643"/>
      <c r="E502" s="643"/>
      <c r="Y502" s="1046"/>
    </row>
    <row r="503">
      <c r="A503" s="643"/>
      <c r="B503" s="643"/>
      <c r="C503" s="643"/>
      <c r="D503" s="643"/>
      <c r="E503" s="643"/>
      <c r="Y503" s="1046"/>
    </row>
    <row r="504">
      <c r="A504" s="643"/>
      <c r="B504" s="643"/>
      <c r="C504" s="643"/>
      <c r="D504" s="643"/>
      <c r="E504" s="643"/>
      <c r="Y504" s="1046"/>
    </row>
    <row r="505">
      <c r="A505" s="643"/>
      <c r="B505" s="643"/>
      <c r="C505" s="643"/>
      <c r="D505" s="643"/>
      <c r="E505" s="643"/>
      <c r="Y505" s="1046"/>
    </row>
    <row r="506">
      <c r="A506" s="643"/>
      <c r="B506" s="643"/>
      <c r="C506" s="643"/>
      <c r="D506" s="643"/>
      <c r="E506" s="643"/>
      <c r="Y506" s="1046"/>
    </row>
    <row r="507">
      <c r="A507" s="643"/>
      <c r="B507" s="643"/>
      <c r="C507" s="643"/>
      <c r="D507" s="643"/>
      <c r="E507" s="643"/>
      <c r="Y507" s="1046"/>
    </row>
    <row r="508">
      <c r="A508" s="643"/>
      <c r="B508" s="643"/>
      <c r="C508" s="643"/>
      <c r="D508" s="643"/>
      <c r="E508" s="643"/>
      <c r="Y508" s="1046"/>
    </row>
    <row r="509">
      <c r="A509" s="643"/>
      <c r="B509" s="643"/>
      <c r="C509" s="643"/>
      <c r="D509" s="643"/>
      <c r="E509" s="643"/>
      <c r="Y509" s="1046"/>
    </row>
    <row r="510">
      <c r="A510" s="643"/>
      <c r="B510" s="643"/>
      <c r="C510" s="643"/>
      <c r="D510" s="643"/>
      <c r="E510" s="643"/>
      <c r="Y510" s="1046"/>
    </row>
    <row r="511">
      <c r="A511" s="643"/>
      <c r="B511" s="643"/>
      <c r="C511" s="643"/>
      <c r="D511" s="643"/>
      <c r="E511" s="643"/>
      <c r="Y511" s="1046"/>
    </row>
    <row r="512">
      <c r="A512" s="643"/>
      <c r="B512" s="643"/>
      <c r="C512" s="643"/>
      <c r="D512" s="643"/>
      <c r="E512" s="643"/>
      <c r="Y512" s="1046"/>
    </row>
    <row r="513">
      <c r="A513" s="643"/>
      <c r="B513" s="643"/>
      <c r="C513" s="643"/>
      <c r="D513" s="643"/>
      <c r="E513" s="643"/>
      <c r="Y513" s="1046"/>
    </row>
    <row r="514">
      <c r="A514" s="643"/>
      <c r="B514" s="643"/>
      <c r="C514" s="643"/>
      <c r="D514" s="643"/>
      <c r="E514" s="643"/>
      <c r="Y514" s="1046"/>
    </row>
    <row r="515">
      <c r="A515" s="643"/>
      <c r="B515" s="643"/>
      <c r="C515" s="643"/>
      <c r="D515" s="643"/>
      <c r="E515" s="643"/>
      <c r="Y515" s="1046"/>
    </row>
    <row r="516">
      <c r="A516" s="643"/>
      <c r="B516" s="643"/>
      <c r="C516" s="643"/>
      <c r="D516" s="643"/>
      <c r="E516" s="643"/>
      <c r="Y516" s="1046"/>
    </row>
    <row r="517">
      <c r="A517" s="643"/>
      <c r="B517" s="643"/>
      <c r="C517" s="643"/>
      <c r="D517" s="643"/>
      <c r="E517" s="643"/>
      <c r="Y517" s="1046"/>
    </row>
    <row r="518">
      <c r="A518" s="643"/>
      <c r="B518" s="643"/>
      <c r="C518" s="643"/>
      <c r="D518" s="643"/>
      <c r="E518" s="643"/>
      <c r="Y518" s="1046"/>
    </row>
    <row r="519">
      <c r="A519" s="643"/>
      <c r="B519" s="643"/>
      <c r="C519" s="643"/>
      <c r="D519" s="643"/>
      <c r="E519" s="643"/>
      <c r="Y519" s="1046"/>
    </row>
    <row r="520">
      <c r="A520" s="643"/>
      <c r="B520" s="643"/>
      <c r="C520" s="643"/>
      <c r="D520" s="643"/>
      <c r="E520" s="643"/>
      <c r="Y520" s="1046"/>
    </row>
    <row r="521">
      <c r="A521" s="643"/>
      <c r="B521" s="643"/>
      <c r="C521" s="643"/>
      <c r="D521" s="643"/>
      <c r="E521" s="643"/>
      <c r="Y521" s="1046"/>
    </row>
    <row r="522">
      <c r="A522" s="643"/>
      <c r="B522" s="643"/>
      <c r="C522" s="643"/>
      <c r="D522" s="643"/>
      <c r="E522" s="643"/>
      <c r="Y522" s="1046"/>
    </row>
    <row r="523">
      <c r="A523" s="643"/>
      <c r="B523" s="643"/>
      <c r="C523" s="643"/>
      <c r="D523" s="643"/>
      <c r="E523" s="643"/>
      <c r="Y523" s="1046"/>
    </row>
    <row r="524">
      <c r="A524" s="643"/>
      <c r="B524" s="643"/>
      <c r="C524" s="643"/>
      <c r="D524" s="643"/>
      <c r="E524" s="643"/>
      <c r="Y524" s="1046"/>
    </row>
    <row r="525">
      <c r="A525" s="643"/>
      <c r="B525" s="643"/>
      <c r="C525" s="643"/>
      <c r="D525" s="643"/>
      <c r="E525" s="643"/>
      <c r="Y525" s="1046"/>
    </row>
    <row r="526">
      <c r="A526" s="643"/>
      <c r="B526" s="643"/>
      <c r="C526" s="643"/>
      <c r="D526" s="643"/>
      <c r="E526" s="643"/>
      <c r="Y526" s="1046"/>
    </row>
    <row r="527">
      <c r="A527" s="643"/>
      <c r="B527" s="643"/>
      <c r="C527" s="643"/>
      <c r="D527" s="643"/>
      <c r="E527" s="643"/>
      <c r="Y527" s="1046"/>
    </row>
    <row r="528">
      <c r="A528" s="643"/>
      <c r="B528" s="643"/>
      <c r="C528" s="643"/>
      <c r="D528" s="643"/>
      <c r="E528" s="643"/>
      <c r="Y528" s="1046"/>
    </row>
    <row r="529">
      <c r="A529" s="643"/>
      <c r="B529" s="643"/>
      <c r="C529" s="643"/>
      <c r="D529" s="643"/>
      <c r="E529" s="643"/>
      <c r="Y529" s="1046"/>
    </row>
    <row r="530">
      <c r="A530" s="643"/>
      <c r="B530" s="643"/>
      <c r="C530" s="643"/>
      <c r="D530" s="643"/>
      <c r="E530" s="643"/>
      <c r="Y530" s="1046"/>
    </row>
    <row r="531">
      <c r="A531" s="643"/>
      <c r="B531" s="643"/>
      <c r="C531" s="643"/>
      <c r="D531" s="643"/>
      <c r="E531" s="643"/>
      <c r="Y531" s="1046"/>
    </row>
    <row r="532">
      <c r="A532" s="643"/>
      <c r="B532" s="643"/>
      <c r="C532" s="643"/>
      <c r="D532" s="643"/>
      <c r="E532" s="643"/>
      <c r="Y532" s="1046"/>
    </row>
    <row r="533">
      <c r="A533" s="643"/>
      <c r="B533" s="643"/>
      <c r="C533" s="643"/>
      <c r="D533" s="643"/>
      <c r="E533" s="643"/>
      <c r="Y533" s="1046"/>
    </row>
    <row r="534">
      <c r="A534" s="643"/>
      <c r="B534" s="643"/>
      <c r="C534" s="643"/>
      <c r="D534" s="643"/>
      <c r="E534" s="643"/>
      <c r="Y534" s="1046"/>
    </row>
    <row r="535">
      <c r="A535" s="643"/>
      <c r="B535" s="643"/>
      <c r="C535" s="643"/>
      <c r="D535" s="643"/>
      <c r="E535" s="643"/>
      <c r="Y535" s="1046"/>
    </row>
    <row r="536">
      <c r="A536" s="643"/>
      <c r="B536" s="643"/>
      <c r="C536" s="643"/>
      <c r="D536" s="643"/>
      <c r="E536" s="643"/>
      <c r="Y536" s="1046"/>
    </row>
    <row r="537">
      <c r="A537" s="643"/>
      <c r="B537" s="643"/>
      <c r="C537" s="643"/>
      <c r="D537" s="643"/>
      <c r="E537" s="643"/>
      <c r="Y537" s="1046"/>
    </row>
    <row r="538">
      <c r="A538" s="643"/>
      <c r="B538" s="643"/>
      <c r="C538" s="643"/>
      <c r="D538" s="643"/>
      <c r="E538" s="643"/>
      <c r="Y538" s="1046"/>
    </row>
    <row r="539">
      <c r="A539" s="643"/>
      <c r="B539" s="643"/>
      <c r="C539" s="643"/>
      <c r="D539" s="643"/>
      <c r="E539" s="643"/>
      <c r="Y539" s="1046"/>
    </row>
    <row r="540">
      <c r="A540" s="643"/>
      <c r="B540" s="643"/>
      <c r="C540" s="643"/>
      <c r="D540" s="643"/>
      <c r="E540" s="643"/>
      <c r="Y540" s="1046"/>
    </row>
    <row r="541">
      <c r="A541" s="643"/>
      <c r="B541" s="643"/>
      <c r="C541" s="643"/>
      <c r="D541" s="643"/>
      <c r="E541" s="643"/>
      <c r="Y541" s="1046"/>
    </row>
    <row r="542">
      <c r="A542" s="643"/>
      <c r="B542" s="643"/>
      <c r="C542" s="643"/>
      <c r="D542" s="643"/>
      <c r="E542" s="643"/>
      <c r="Y542" s="1046"/>
    </row>
    <row r="543">
      <c r="A543" s="643"/>
      <c r="B543" s="643"/>
      <c r="C543" s="643"/>
      <c r="D543" s="643"/>
      <c r="E543" s="643"/>
      <c r="Y543" s="1046"/>
    </row>
    <row r="544">
      <c r="A544" s="643"/>
      <c r="B544" s="643"/>
      <c r="C544" s="643"/>
      <c r="D544" s="643"/>
      <c r="E544" s="643"/>
      <c r="Y544" s="1046"/>
    </row>
    <row r="545">
      <c r="A545" s="643"/>
      <c r="B545" s="643"/>
      <c r="C545" s="643"/>
      <c r="D545" s="643"/>
      <c r="E545" s="643"/>
      <c r="Y545" s="1046"/>
    </row>
    <row r="546">
      <c r="A546" s="643"/>
      <c r="B546" s="643"/>
      <c r="C546" s="643"/>
      <c r="D546" s="643"/>
      <c r="E546" s="643"/>
      <c r="Y546" s="1046"/>
    </row>
    <row r="547">
      <c r="A547" s="643"/>
      <c r="B547" s="643"/>
      <c r="C547" s="643"/>
      <c r="D547" s="643"/>
      <c r="E547" s="643"/>
      <c r="Y547" s="1046"/>
    </row>
    <row r="548">
      <c r="A548" s="643"/>
      <c r="B548" s="643"/>
      <c r="C548" s="643"/>
      <c r="D548" s="643"/>
      <c r="E548" s="643"/>
      <c r="Y548" s="1046"/>
    </row>
    <row r="549">
      <c r="A549" s="643"/>
      <c r="B549" s="643"/>
      <c r="C549" s="643"/>
      <c r="D549" s="643"/>
      <c r="E549" s="643"/>
      <c r="Y549" s="1046"/>
    </row>
    <row r="550">
      <c r="A550" s="643"/>
      <c r="B550" s="643"/>
      <c r="C550" s="643"/>
      <c r="D550" s="643"/>
      <c r="E550" s="643"/>
      <c r="Y550" s="1046"/>
    </row>
    <row r="551">
      <c r="A551" s="643"/>
      <c r="B551" s="643"/>
      <c r="C551" s="643"/>
      <c r="D551" s="643"/>
      <c r="E551" s="643"/>
      <c r="Y551" s="1046"/>
    </row>
    <row r="552">
      <c r="A552" s="643"/>
      <c r="B552" s="643"/>
      <c r="C552" s="643"/>
      <c r="D552" s="643"/>
      <c r="E552" s="643"/>
      <c r="Y552" s="1046"/>
    </row>
    <row r="553">
      <c r="A553" s="643"/>
      <c r="B553" s="643"/>
      <c r="C553" s="643"/>
      <c r="D553" s="643"/>
      <c r="E553" s="643"/>
      <c r="Y553" s="1046"/>
    </row>
    <row r="554">
      <c r="A554" s="643"/>
      <c r="B554" s="643"/>
      <c r="C554" s="643"/>
      <c r="D554" s="643"/>
      <c r="E554" s="643"/>
      <c r="Y554" s="1046"/>
    </row>
    <row r="555">
      <c r="A555" s="643"/>
      <c r="B555" s="643"/>
      <c r="C555" s="643"/>
      <c r="D555" s="643"/>
      <c r="E555" s="643"/>
      <c r="Y555" s="1046"/>
    </row>
    <row r="556">
      <c r="A556" s="643"/>
      <c r="B556" s="643"/>
      <c r="C556" s="643"/>
      <c r="D556" s="643"/>
      <c r="E556" s="643"/>
      <c r="Y556" s="1046"/>
    </row>
    <row r="557">
      <c r="A557" s="643"/>
      <c r="B557" s="643"/>
      <c r="C557" s="643"/>
      <c r="D557" s="643"/>
      <c r="E557" s="643"/>
      <c r="Y557" s="1046"/>
    </row>
    <row r="558">
      <c r="A558" s="643"/>
      <c r="B558" s="643"/>
      <c r="C558" s="643"/>
      <c r="D558" s="643"/>
      <c r="E558" s="643"/>
      <c r="Y558" s="1046"/>
    </row>
    <row r="559">
      <c r="A559" s="643"/>
      <c r="B559" s="643"/>
      <c r="C559" s="643"/>
      <c r="D559" s="643"/>
      <c r="E559" s="643"/>
      <c r="Y559" s="1046"/>
    </row>
    <row r="560">
      <c r="A560" s="643"/>
      <c r="B560" s="643"/>
      <c r="C560" s="643"/>
      <c r="D560" s="643"/>
      <c r="E560" s="643"/>
      <c r="Y560" s="1046"/>
    </row>
    <row r="561">
      <c r="A561" s="643"/>
      <c r="B561" s="643"/>
      <c r="C561" s="643"/>
      <c r="D561" s="643"/>
      <c r="E561" s="643"/>
      <c r="Y561" s="1046"/>
    </row>
    <row r="562">
      <c r="A562" s="643"/>
      <c r="B562" s="643"/>
      <c r="C562" s="643"/>
      <c r="D562" s="643"/>
      <c r="E562" s="643"/>
      <c r="Y562" s="1046"/>
    </row>
    <row r="563">
      <c r="A563" s="643"/>
      <c r="B563" s="643"/>
      <c r="C563" s="643"/>
      <c r="D563" s="643"/>
      <c r="E563" s="643"/>
      <c r="Y563" s="1046"/>
    </row>
    <row r="564">
      <c r="A564" s="643"/>
      <c r="B564" s="643"/>
      <c r="C564" s="643"/>
      <c r="D564" s="643"/>
      <c r="E564" s="643"/>
      <c r="Y564" s="1046"/>
    </row>
    <row r="565">
      <c r="A565" s="643"/>
      <c r="B565" s="643"/>
      <c r="C565" s="643"/>
      <c r="D565" s="643"/>
      <c r="E565" s="643"/>
      <c r="Y565" s="1046"/>
    </row>
    <row r="566">
      <c r="A566" s="643"/>
      <c r="B566" s="643"/>
      <c r="C566" s="643"/>
      <c r="D566" s="643"/>
      <c r="E566" s="643"/>
      <c r="Y566" s="1046"/>
    </row>
    <row r="567">
      <c r="A567" s="643"/>
      <c r="B567" s="643"/>
      <c r="C567" s="643"/>
      <c r="D567" s="643"/>
      <c r="E567" s="643"/>
      <c r="Y567" s="1046"/>
    </row>
    <row r="568">
      <c r="A568" s="643"/>
      <c r="B568" s="643"/>
      <c r="C568" s="643"/>
      <c r="D568" s="643"/>
      <c r="E568" s="643"/>
      <c r="Y568" s="1046"/>
    </row>
    <row r="569">
      <c r="A569" s="643"/>
      <c r="B569" s="643"/>
      <c r="C569" s="643"/>
      <c r="D569" s="643"/>
      <c r="E569" s="643"/>
      <c r="Y569" s="1046"/>
    </row>
    <row r="570">
      <c r="A570" s="643"/>
      <c r="B570" s="643"/>
      <c r="C570" s="643"/>
      <c r="D570" s="643"/>
      <c r="E570" s="643"/>
      <c r="Y570" s="1046"/>
    </row>
    <row r="571">
      <c r="A571" s="643"/>
      <c r="B571" s="643"/>
      <c r="C571" s="643"/>
      <c r="D571" s="643"/>
      <c r="E571" s="643"/>
      <c r="Y571" s="1046"/>
    </row>
    <row r="572">
      <c r="A572" s="643"/>
      <c r="B572" s="643"/>
      <c r="C572" s="643"/>
      <c r="D572" s="643"/>
      <c r="E572" s="643"/>
      <c r="Y572" s="1046"/>
    </row>
    <row r="573">
      <c r="A573" s="643"/>
      <c r="B573" s="643"/>
      <c r="C573" s="643"/>
      <c r="D573" s="643"/>
      <c r="E573" s="643"/>
      <c r="Y573" s="1046"/>
    </row>
    <row r="574">
      <c r="A574" s="643"/>
      <c r="B574" s="643"/>
      <c r="C574" s="643"/>
      <c r="D574" s="643"/>
      <c r="E574" s="643"/>
      <c r="Y574" s="1046"/>
    </row>
    <row r="575">
      <c r="A575" s="643"/>
      <c r="B575" s="643"/>
      <c r="C575" s="643"/>
      <c r="D575" s="643"/>
      <c r="E575" s="643"/>
      <c r="Y575" s="1046"/>
    </row>
    <row r="576">
      <c r="A576" s="643"/>
      <c r="B576" s="643"/>
      <c r="C576" s="643"/>
      <c r="D576" s="643"/>
      <c r="E576" s="643"/>
      <c r="Y576" s="1046"/>
    </row>
    <row r="577">
      <c r="A577" s="643"/>
      <c r="B577" s="643"/>
      <c r="C577" s="643"/>
      <c r="D577" s="643"/>
      <c r="E577" s="643"/>
      <c r="Y577" s="1046"/>
    </row>
    <row r="578">
      <c r="A578" s="643"/>
      <c r="B578" s="643"/>
      <c r="C578" s="643"/>
      <c r="D578" s="643"/>
      <c r="E578" s="643"/>
      <c r="Y578" s="1046"/>
    </row>
    <row r="579">
      <c r="A579" s="643"/>
      <c r="B579" s="643"/>
      <c r="C579" s="643"/>
      <c r="D579" s="643"/>
      <c r="E579" s="643"/>
      <c r="Y579" s="1046"/>
    </row>
    <row r="580">
      <c r="A580" s="643"/>
      <c r="B580" s="643"/>
      <c r="C580" s="643"/>
      <c r="D580" s="643"/>
      <c r="E580" s="643"/>
      <c r="Y580" s="1046"/>
    </row>
    <row r="581">
      <c r="A581" s="643"/>
      <c r="B581" s="643"/>
      <c r="C581" s="643"/>
      <c r="D581" s="643"/>
      <c r="E581" s="643"/>
      <c r="Y581" s="1046"/>
    </row>
    <row r="582">
      <c r="A582" s="643"/>
      <c r="B582" s="643"/>
      <c r="C582" s="643"/>
      <c r="D582" s="643"/>
      <c r="E582" s="643"/>
      <c r="Y582" s="1046"/>
    </row>
    <row r="583">
      <c r="A583" s="643"/>
      <c r="B583" s="643"/>
      <c r="C583" s="643"/>
      <c r="D583" s="643"/>
      <c r="E583" s="643"/>
      <c r="Y583" s="1046"/>
    </row>
    <row r="584">
      <c r="A584" s="643"/>
      <c r="B584" s="643"/>
      <c r="C584" s="643"/>
      <c r="D584" s="643"/>
      <c r="E584" s="643"/>
      <c r="Y584" s="1046"/>
    </row>
    <row r="585">
      <c r="A585" s="643"/>
      <c r="B585" s="643"/>
      <c r="C585" s="643"/>
      <c r="D585" s="643"/>
      <c r="E585" s="643"/>
      <c r="Y585" s="1046"/>
    </row>
    <row r="586">
      <c r="A586" s="643"/>
      <c r="B586" s="643"/>
      <c r="C586" s="643"/>
      <c r="D586" s="643"/>
      <c r="E586" s="643"/>
      <c r="Y586" s="1046"/>
    </row>
    <row r="587">
      <c r="A587" s="643"/>
      <c r="B587" s="643"/>
      <c r="C587" s="643"/>
      <c r="D587" s="643"/>
      <c r="E587" s="643"/>
      <c r="Y587" s="1046"/>
    </row>
    <row r="588">
      <c r="A588" s="643"/>
      <c r="B588" s="643"/>
      <c r="C588" s="643"/>
      <c r="D588" s="643"/>
      <c r="E588" s="643"/>
      <c r="Y588" s="1046"/>
    </row>
    <row r="589">
      <c r="A589" s="643"/>
      <c r="B589" s="643"/>
      <c r="C589" s="643"/>
      <c r="D589" s="643"/>
      <c r="E589" s="643"/>
      <c r="Y589" s="1046"/>
    </row>
    <row r="590">
      <c r="A590" s="643"/>
      <c r="B590" s="643"/>
      <c r="C590" s="643"/>
      <c r="D590" s="643"/>
      <c r="E590" s="643"/>
      <c r="Y590" s="1046"/>
    </row>
    <row r="591">
      <c r="A591" s="643"/>
      <c r="B591" s="643"/>
      <c r="C591" s="643"/>
      <c r="D591" s="643"/>
      <c r="E591" s="643"/>
      <c r="Y591" s="1046"/>
    </row>
    <row r="592">
      <c r="A592" s="643"/>
      <c r="B592" s="643"/>
      <c r="C592" s="643"/>
      <c r="D592" s="643"/>
      <c r="E592" s="643"/>
      <c r="Y592" s="1046"/>
    </row>
    <row r="593">
      <c r="A593" s="643"/>
      <c r="B593" s="643"/>
      <c r="C593" s="643"/>
      <c r="D593" s="643"/>
      <c r="E593" s="643"/>
      <c r="Y593" s="1046"/>
    </row>
    <row r="594">
      <c r="A594" s="643"/>
      <c r="B594" s="643"/>
      <c r="C594" s="643"/>
      <c r="D594" s="643"/>
      <c r="E594" s="643"/>
      <c r="Y594" s="1046"/>
    </row>
    <row r="595">
      <c r="A595" s="643"/>
      <c r="B595" s="643"/>
      <c r="C595" s="643"/>
      <c r="D595" s="643"/>
      <c r="E595" s="643"/>
      <c r="Y595" s="1046"/>
    </row>
    <row r="596">
      <c r="A596" s="643"/>
      <c r="B596" s="643"/>
      <c r="C596" s="643"/>
      <c r="D596" s="643"/>
      <c r="E596" s="643"/>
      <c r="Y596" s="1046"/>
    </row>
    <row r="597">
      <c r="A597" s="643"/>
      <c r="B597" s="643"/>
      <c r="C597" s="643"/>
      <c r="D597" s="643"/>
      <c r="E597" s="643"/>
      <c r="Y597" s="1046"/>
    </row>
    <row r="598">
      <c r="A598" s="643"/>
      <c r="B598" s="643"/>
      <c r="C598" s="643"/>
      <c r="D598" s="643"/>
      <c r="E598" s="643"/>
      <c r="Y598" s="1046"/>
    </row>
    <row r="599">
      <c r="A599" s="643"/>
      <c r="B599" s="643"/>
      <c r="C599" s="643"/>
      <c r="D599" s="643"/>
      <c r="E599" s="643"/>
      <c r="Y599" s="1046"/>
    </row>
    <row r="600">
      <c r="A600" s="643"/>
      <c r="B600" s="643"/>
      <c r="C600" s="643"/>
      <c r="D600" s="643"/>
      <c r="E600" s="643"/>
      <c r="Y600" s="1046"/>
    </row>
    <row r="601">
      <c r="A601" s="643"/>
      <c r="B601" s="643"/>
      <c r="C601" s="643"/>
      <c r="D601" s="643"/>
      <c r="E601" s="643"/>
      <c r="Y601" s="1046"/>
    </row>
    <row r="602">
      <c r="A602" s="643"/>
      <c r="B602" s="643"/>
      <c r="C602" s="643"/>
      <c r="D602" s="643"/>
      <c r="E602" s="643"/>
      <c r="Y602" s="1046"/>
    </row>
    <row r="603">
      <c r="A603" s="643"/>
      <c r="B603" s="643"/>
      <c r="C603" s="643"/>
      <c r="D603" s="643"/>
      <c r="E603" s="643"/>
      <c r="Y603" s="1046"/>
    </row>
    <row r="604">
      <c r="A604" s="643"/>
      <c r="B604" s="643"/>
      <c r="C604" s="643"/>
      <c r="D604" s="643"/>
      <c r="E604" s="643"/>
      <c r="Y604" s="1046"/>
    </row>
    <row r="605">
      <c r="A605" s="643"/>
      <c r="B605" s="643"/>
      <c r="C605" s="643"/>
      <c r="D605" s="643"/>
      <c r="E605" s="643"/>
      <c r="Y605" s="1046"/>
    </row>
    <row r="606">
      <c r="A606" s="643"/>
      <c r="B606" s="643"/>
      <c r="C606" s="643"/>
      <c r="D606" s="643"/>
      <c r="E606" s="643"/>
      <c r="Y606" s="1046"/>
    </row>
    <row r="607">
      <c r="A607" s="643"/>
      <c r="B607" s="643"/>
      <c r="C607" s="643"/>
      <c r="D607" s="643"/>
      <c r="E607" s="643"/>
      <c r="Y607" s="1046"/>
    </row>
    <row r="608">
      <c r="A608" s="643"/>
      <c r="B608" s="643"/>
      <c r="C608" s="643"/>
      <c r="D608" s="643"/>
      <c r="E608" s="643"/>
      <c r="Y608" s="1046"/>
    </row>
    <row r="609">
      <c r="A609" s="643"/>
      <c r="B609" s="643"/>
      <c r="C609" s="643"/>
      <c r="D609" s="643"/>
      <c r="E609" s="643"/>
      <c r="Y609" s="1046"/>
    </row>
    <row r="610">
      <c r="A610" s="643"/>
      <c r="B610" s="643"/>
      <c r="C610" s="643"/>
      <c r="D610" s="643"/>
      <c r="E610" s="643"/>
      <c r="Y610" s="1046"/>
    </row>
    <row r="611">
      <c r="A611" s="643"/>
      <c r="B611" s="643"/>
      <c r="C611" s="643"/>
      <c r="D611" s="643"/>
      <c r="E611" s="643"/>
      <c r="Y611" s="1046"/>
    </row>
    <row r="612">
      <c r="A612" s="643"/>
      <c r="B612" s="643"/>
      <c r="C612" s="643"/>
      <c r="D612" s="643"/>
      <c r="E612" s="643"/>
      <c r="Y612" s="1046"/>
    </row>
    <row r="613">
      <c r="A613" s="643"/>
      <c r="B613" s="643"/>
      <c r="C613" s="643"/>
      <c r="D613" s="643"/>
      <c r="E613" s="643"/>
      <c r="Y613" s="1046"/>
    </row>
    <row r="614">
      <c r="A614" s="643"/>
      <c r="B614" s="643"/>
      <c r="C614" s="643"/>
      <c r="D614" s="643"/>
      <c r="E614" s="643"/>
      <c r="Y614" s="1046"/>
    </row>
    <row r="615">
      <c r="A615" s="643"/>
      <c r="B615" s="643"/>
      <c r="C615" s="643"/>
      <c r="D615" s="643"/>
      <c r="E615" s="643"/>
      <c r="Y615" s="1046"/>
    </row>
    <row r="616">
      <c r="A616" s="643"/>
      <c r="B616" s="643"/>
      <c r="C616" s="643"/>
      <c r="D616" s="643"/>
      <c r="E616" s="643"/>
      <c r="Y616" s="1046"/>
    </row>
    <row r="617">
      <c r="A617" s="643"/>
      <c r="B617" s="643"/>
      <c r="C617" s="643"/>
      <c r="D617" s="643"/>
      <c r="E617" s="643"/>
      <c r="Y617" s="1046"/>
    </row>
    <row r="618">
      <c r="A618" s="643"/>
      <c r="B618" s="643"/>
      <c r="C618" s="643"/>
      <c r="D618" s="643"/>
      <c r="E618" s="643"/>
      <c r="Y618" s="1046"/>
    </row>
    <row r="619">
      <c r="A619" s="643"/>
      <c r="B619" s="643"/>
      <c r="C619" s="643"/>
      <c r="D619" s="643"/>
      <c r="E619" s="643"/>
      <c r="Y619" s="1046"/>
    </row>
    <row r="620">
      <c r="A620" s="643"/>
      <c r="B620" s="643"/>
      <c r="C620" s="643"/>
      <c r="D620" s="643"/>
      <c r="E620" s="643"/>
      <c r="Y620" s="1046"/>
    </row>
    <row r="621">
      <c r="A621" s="643"/>
      <c r="B621" s="643"/>
      <c r="C621" s="643"/>
      <c r="D621" s="643"/>
      <c r="E621" s="643"/>
      <c r="Y621" s="1046"/>
    </row>
    <row r="622">
      <c r="A622" s="643"/>
      <c r="B622" s="643"/>
      <c r="C622" s="643"/>
      <c r="D622" s="643"/>
      <c r="E622" s="643"/>
      <c r="Y622" s="1046"/>
    </row>
    <row r="623">
      <c r="A623" s="643"/>
      <c r="B623" s="643"/>
      <c r="C623" s="643"/>
      <c r="D623" s="643"/>
      <c r="E623" s="643"/>
      <c r="Y623" s="1046"/>
    </row>
    <row r="624">
      <c r="A624" s="643"/>
      <c r="B624" s="643"/>
      <c r="C624" s="643"/>
      <c r="D624" s="643"/>
      <c r="E624" s="643"/>
      <c r="Y624" s="1046"/>
    </row>
    <row r="625">
      <c r="A625" s="643"/>
      <c r="B625" s="643"/>
      <c r="C625" s="643"/>
      <c r="D625" s="643"/>
      <c r="E625" s="643"/>
      <c r="Y625" s="1046"/>
    </row>
    <row r="626">
      <c r="A626" s="643"/>
      <c r="B626" s="643"/>
      <c r="C626" s="643"/>
      <c r="D626" s="643"/>
      <c r="E626" s="643"/>
      <c r="Y626" s="1046"/>
    </row>
    <row r="627">
      <c r="A627" s="643"/>
      <c r="B627" s="643"/>
      <c r="C627" s="643"/>
      <c r="D627" s="643"/>
      <c r="E627" s="643"/>
      <c r="Y627" s="1046"/>
    </row>
    <row r="628">
      <c r="A628" s="643"/>
      <c r="B628" s="643"/>
      <c r="C628" s="643"/>
      <c r="D628" s="643"/>
      <c r="E628" s="643"/>
      <c r="Y628" s="1046"/>
    </row>
    <row r="629">
      <c r="A629" s="643"/>
      <c r="B629" s="643"/>
      <c r="C629" s="643"/>
      <c r="D629" s="643"/>
      <c r="E629" s="643"/>
      <c r="Y629" s="1046"/>
    </row>
    <row r="630">
      <c r="A630" s="643"/>
      <c r="B630" s="643"/>
      <c r="C630" s="643"/>
      <c r="D630" s="643"/>
      <c r="E630" s="643"/>
      <c r="Y630" s="1046"/>
    </row>
    <row r="631">
      <c r="A631" s="643"/>
      <c r="B631" s="643"/>
      <c r="C631" s="643"/>
      <c r="D631" s="643"/>
      <c r="E631" s="643"/>
      <c r="Y631" s="1046"/>
    </row>
    <row r="632">
      <c r="A632" s="643"/>
      <c r="B632" s="643"/>
      <c r="C632" s="643"/>
      <c r="D632" s="643"/>
      <c r="E632" s="643"/>
      <c r="Y632" s="1046"/>
    </row>
    <row r="633">
      <c r="A633" s="643"/>
      <c r="B633" s="643"/>
      <c r="C633" s="643"/>
      <c r="D633" s="643"/>
      <c r="E633" s="643"/>
      <c r="Y633" s="1046"/>
    </row>
    <row r="634">
      <c r="A634" s="643"/>
      <c r="B634" s="643"/>
      <c r="C634" s="643"/>
      <c r="D634" s="643"/>
      <c r="E634" s="643"/>
      <c r="Y634" s="1046"/>
    </row>
    <row r="635">
      <c r="A635" s="643"/>
      <c r="B635" s="643"/>
      <c r="C635" s="643"/>
      <c r="D635" s="643"/>
      <c r="E635" s="643"/>
      <c r="Y635" s="1046"/>
    </row>
    <row r="636">
      <c r="A636" s="643"/>
      <c r="B636" s="643"/>
      <c r="C636" s="643"/>
      <c r="D636" s="643"/>
      <c r="E636" s="643"/>
      <c r="Y636" s="1046"/>
    </row>
    <row r="637">
      <c r="A637" s="643"/>
      <c r="B637" s="643"/>
      <c r="C637" s="643"/>
      <c r="D637" s="643"/>
      <c r="E637" s="643"/>
      <c r="Y637" s="1046"/>
    </row>
    <row r="638">
      <c r="A638" s="643"/>
      <c r="B638" s="643"/>
      <c r="C638" s="643"/>
      <c r="D638" s="643"/>
      <c r="E638" s="643"/>
      <c r="Y638" s="1046"/>
    </row>
    <row r="639">
      <c r="A639" s="643"/>
      <c r="B639" s="643"/>
      <c r="C639" s="643"/>
      <c r="D639" s="643"/>
      <c r="E639" s="643"/>
      <c r="Y639" s="1046"/>
    </row>
    <row r="640">
      <c r="A640" s="643"/>
      <c r="B640" s="643"/>
      <c r="C640" s="643"/>
      <c r="D640" s="643"/>
      <c r="E640" s="643"/>
      <c r="Y640" s="1046"/>
    </row>
    <row r="641">
      <c r="A641" s="643"/>
      <c r="B641" s="643"/>
      <c r="C641" s="643"/>
      <c r="D641" s="643"/>
      <c r="E641" s="643"/>
      <c r="Y641" s="1046"/>
    </row>
    <row r="642">
      <c r="A642" s="643"/>
      <c r="B642" s="643"/>
      <c r="C642" s="643"/>
      <c r="D642" s="643"/>
      <c r="E642" s="643"/>
      <c r="Y642" s="1046"/>
    </row>
    <row r="643">
      <c r="A643" s="643"/>
      <c r="B643" s="643"/>
      <c r="C643" s="643"/>
      <c r="D643" s="643"/>
      <c r="E643" s="643"/>
      <c r="Y643" s="1046"/>
    </row>
    <row r="644">
      <c r="A644" s="643"/>
      <c r="B644" s="643"/>
      <c r="C644" s="643"/>
      <c r="D644" s="643"/>
      <c r="E644" s="643"/>
      <c r="Y644" s="1046"/>
    </row>
    <row r="645">
      <c r="A645" s="643"/>
      <c r="B645" s="643"/>
      <c r="C645" s="643"/>
      <c r="D645" s="643"/>
      <c r="E645" s="643"/>
      <c r="Y645" s="1046"/>
    </row>
    <row r="646">
      <c r="A646" s="643"/>
      <c r="B646" s="643"/>
      <c r="C646" s="643"/>
      <c r="D646" s="643"/>
      <c r="E646" s="643"/>
      <c r="Y646" s="1046"/>
    </row>
    <row r="647">
      <c r="A647" s="643"/>
      <c r="B647" s="643"/>
      <c r="C647" s="643"/>
      <c r="D647" s="643"/>
      <c r="E647" s="643"/>
      <c r="Y647" s="1046"/>
    </row>
    <row r="648">
      <c r="A648" s="643"/>
      <c r="B648" s="643"/>
      <c r="C648" s="643"/>
      <c r="D648" s="643"/>
      <c r="E648" s="643"/>
      <c r="Y648" s="1046"/>
    </row>
    <row r="649">
      <c r="A649" s="643"/>
      <c r="B649" s="643"/>
      <c r="C649" s="643"/>
      <c r="D649" s="643"/>
      <c r="E649" s="643"/>
      <c r="Y649" s="1046"/>
    </row>
    <row r="650">
      <c r="A650" s="643"/>
      <c r="B650" s="643"/>
      <c r="C650" s="643"/>
      <c r="D650" s="643"/>
      <c r="E650" s="643"/>
      <c r="Y650" s="1046"/>
    </row>
    <row r="651">
      <c r="A651" s="643"/>
      <c r="B651" s="643"/>
      <c r="C651" s="643"/>
      <c r="D651" s="643"/>
      <c r="E651" s="643"/>
      <c r="Y651" s="1046"/>
    </row>
    <row r="652">
      <c r="A652" s="643"/>
      <c r="B652" s="643"/>
      <c r="C652" s="643"/>
      <c r="D652" s="643"/>
      <c r="E652" s="643"/>
      <c r="Y652" s="1046"/>
    </row>
    <row r="653">
      <c r="A653" s="643"/>
      <c r="B653" s="643"/>
      <c r="C653" s="643"/>
      <c r="D653" s="643"/>
      <c r="E653" s="643"/>
      <c r="Y653" s="1046"/>
    </row>
    <row r="654">
      <c r="A654" s="643"/>
      <c r="B654" s="643"/>
      <c r="C654" s="643"/>
      <c r="D654" s="643"/>
      <c r="E654" s="643"/>
      <c r="Y654" s="1046"/>
    </row>
    <row r="655">
      <c r="A655" s="643"/>
      <c r="B655" s="643"/>
      <c r="C655" s="643"/>
      <c r="D655" s="643"/>
      <c r="E655" s="643"/>
      <c r="Y655" s="1046"/>
    </row>
    <row r="656">
      <c r="A656" s="643"/>
      <c r="B656" s="643"/>
      <c r="C656" s="643"/>
      <c r="D656" s="643"/>
      <c r="E656" s="643"/>
      <c r="Y656" s="1046"/>
    </row>
    <row r="657">
      <c r="A657" s="643"/>
      <c r="B657" s="643"/>
      <c r="C657" s="643"/>
      <c r="D657" s="643"/>
      <c r="E657" s="643"/>
      <c r="Y657" s="1046"/>
    </row>
    <row r="658">
      <c r="A658" s="643"/>
      <c r="B658" s="643"/>
      <c r="C658" s="643"/>
      <c r="D658" s="643"/>
      <c r="E658" s="643"/>
      <c r="Y658" s="1046"/>
    </row>
    <row r="659">
      <c r="A659" s="643"/>
      <c r="B659" s="643"/>
      <c r="C659" s="643"/>
      <c r="D659" s="643"/>
      <c r="E659" s="643"/>
      <c r="Y659" s="1046"/>
    </row>
    <row r="660">
      <c r="A660" s="643"/>
      <c r="B660" s="643"/>
      <c r="C660" s="643"/>
      <c r="D660" s="643"/>
      <c r="E660" s="643"/>
      <c r="Y660" s="1046"/>
    </row>
    <row r="661">
      <c r="A661" s="643"/>
      <c r="B661" s="643"/>
      <c r="C661" s="643"/>
      <c r="D661" s="643"/>
      <c r="E661" s="643"/>
      <c r="Y661" s="1046"/>
    </row>
    <row r="662">
      <c r="A662" s="643"/>
      <c r="B662" s="643"/>
      <c r="C662" s="643"/>
      <c r="D662" s="643"/>
      <c r="E662" s="643"/>
      <c r="Y662" s="1046"/>
    </row>
    <row r="663">
      <c r="A663" s="643"/>
      <c r="B663" s="643"/>
      <c r="C663" s="643"/>
      <c r="D663" s="643"/>
      <c r="E663" s="643"/>
      <c r="Y663" s="1046"/>
    </row>
    <row r="664">
      <c r="A664" s="643"/>
      <c r="B664" s="643"/>
      <c r="C664" s="643"/>
      <c r="D664" s="643"/>
      <c r="E664" s="643"/>
      <c r="Y664" s="1046"/>
    </row>
    <row r="665">
      <c r="A665" s="643"/>
      <c r="B665" s="643"/>
      <c r="C665" s="643"/>
      <c r="D665" s="643"/>
      <c r="E665" s="643"/>
      <c r="Y665" s="1046"/>
    </row>
    <row r="666">
      <c r="A666" s="643"/>
      <c r="B666" s="643"/>
      <c r="C666" s="643"/>
      <c r="D666" s="643"/>
      <c r="E666" s="643"/>
      <c r="Y666" s="1046"/>
    </row>
    <row r="667">
      <c r="A667" s="643"/>
      <c r="B667" s="643"/>
      <c r="C667" s="643"/>
      <c r="D667" s="643"/>
      <c r="E667" s="643"/>
      <c r="Y667" s="1046"/>
    </row>
    <row r="668">
      <c r="A668" s="643"/>
      <c r="B668" s="643"/>
      <c r="C668" s="643"/>
      <c r="D668" s="643"/>
      <c r="E668" s="643"/>
      <c r="Y668" s="1046"/>
    </row>
    <row r="669">
      <c r="A669" s="643"/>
      <c r="B669" s="643"/>
      <c r="C669" s="643"/>
      <c r="D669" s="643"/>
      <c r="E669" s="643"/>
      <c r="Y669" s="1046"/>
    </row>
    <row r="670">
      <c r="A670" s="643"/>
      <c r="B670" s="643"/>
      <c r="C670" s="643"/>
      <c r="D670" s="643"/>
      <c r="E670" s="643"/>
      <c r="Y670" s="1046"/>
    </row>
    <row r="671">
      <c r="A671" s="643"/>
      <c r="B671" s="643"/>
      <c r="C671" s="643"/>
      <c r="D671" s="643"/>
      <c r="E671" s="643"/>
      <c r="Y671" s="1046"/>
    </row>
    <row r="672">
      <c r="A672" s="643"/>
      <c r="B672" s="643"/>
      <c r="C672" s="643"/>
      <c r="D672" s="643"/>
      <c r="E672" s="643"/>
      <c r="Y672" s="1046"/>
    </row>
    <row r="673">
      <c r="A673" s="643"/>
      <c r="B673" s="643"/>
      <c r="C673" s="643"/>
      <c r="D673" s="643"/>
      <c r="E673" s="643"/>
      <c r="Y673" s="1046"/>
    </row>
    <row r="674">
      <c r="A674" s="643"/>
      <c r="B674" s="643"/>
      <c r="C674" s="643"/>
      <c r="D674" s="643"/>
      <c r="E674" s="643"/>
      <c r="Y674" s="1046"/>
    </row>
    <row r="675">
      <c r="A675" s="643"/>
      <c r="B675" s="643"/>
      <c r="C675" s="643"/>
      <c r="D675" s="643"/>
      <c r="E675" s="643"/>
      <c r="Y675" s="1046"/>
    </row>
    <row r="676">
      <c r="A676" s="643"/>
      <c r="B676" s="643"/>
      <c r="C676" s="643"/>
      <c r="D676" s="643"/>
      <c r="E676" s="643"/>
      <c r="Y676" s="1046"/>
    </row>
    <row r="677">
      <c r="A677" s="643"/>
      <c r="B677" s="643"/>
      <c r="C677" s="643"/>
      <c r="D677" s="643"/>
      <c r="E677" s="643"/>
      <c r="Y677" s="1046"/>
    </row>
    <row r="678">
      <c r="A678" s="643"/>
      <c r="B678" s="643"/>
      <c r="C678" s="643"/>
      <c r="D678" s="643"/>
      <c r="E678" s="643"/>
      <c r="Y678" s="1046"/>
    </row>
    <row r="679">
      <c r="A679" s="643"/>
      <c r="B679" s="643"/>
      <c r="C679" s="643"/>
      <c r="D679" s="643"/>
      <c r="E679" s="643"/>
      <c r="Y679" s="1046"/>
    </row>
    <row r="680">
      <c r="A680" s="643"/>
      <c r="B680" s="643"/>
      <c r="C680" s="643"/>
      <c r="D680" s="643"/>
      <c r="E680" s="643"/>
      <c r="Y680" s="1046"/>
    </row>
    <row r="681">
      <c r="A681" s="643"/>
      <c r="B681" s="643"/>
      <c r="C681" s="643"/>
      <c r="D681" s="643"/>
      <c r="E681" s="643"/>
      <c r="Y681" s="1046"/>
    </row>
    <row r="682">
      <c r="A682" s="643"/>
      <c r="B682" s="643"/>
      <c r="C682" s="643"/>
      <c r="D682" s="643"/>
      <c r="E682" s="643"/>
      <c r="Y682" s="1046"/>
    </row>
    <row r="683">
      <c r="A683" s="643"/>
      <c r="B683" s="643"/>
      <c r="C683" s="643"/>
      <c r="D683" s="643"/>
      <c r="E683" s="643"/>
      <c r="Y683" s="1046"/>
    </row>
    <row r="684">
      <c r="A684" s="643"/>
      <c r="B684" s="643"/>
      <c r="C684" s="643"/>
      <c r="D684" s="643"/>
      <c r="E684" s="643"/>
      <c r="Y684" s="1046"/>
    </row>
    <row r="685">
      <c r="A685" s="643"/>
      <c r="B685" s="643"/>
      <c r="C685" s="643"/>
      <c r="D685" s="643"/>
      <c r="E685" s="643"/>
      <c r="Y685" s="1046"/>
    </row>
    <row r="686">
      <c r="A686" s="643"/>
      <c r="B686" s="643"/>
      <c r="C686" s="643"/>
      <c r="D686" s="643"/>
      <c r="E686" s="643"/>
      <c r="Y686" s="1046"/>
    </row>
    <row r="687">
      <c r="A687" s="643"/>
      <c r="B687" s="643"/>
      <c r="C687" s="643"/>
      <c r="D687" s="643"/>
      <c r="E687" s="643"/>
      <c r="Y687" s="1046"/>
    </row>
    <row r="688">
      <c r="A688" s="643"/>
      <c r="B688" s="643"/>
      <c r="C688" s="643"/>
      <c r="D688" s="643"/>
      <c r="E688" s="643"/>
      <c r="Y688" s="1046"/>
    </row>
    <row r="689">
      <c r="A689" s="643"/>
      <c r="B689" s="643"/>
      <c r="C689" s="643"/>
      <c r="D689" s="643"/>
      <c r="E689" s="643"/>
      <c r="Y689" s="1046"/>
    </row>
    <row r="690">
      <c r="A690" s="643"/>
      <c r="B690" s="643"/>
      <c r="C690" s="643"/>
      <c r="D690" s="643"/>
      <c r="E690" s="643"/>
      <c r="Y690" s="1046"/>
    </row>
    <row r="691">
      <c r="A691" s="643"/>
      <c r="B691" s="643"/>
      <c r="C691" s="643"/>
      <c r="D691" s="643"/>
      <c r="E691" s="643"/>
      <c r="Y691" s="1046"/>
    </row>
    <row r="692">
      <c r="A692" s="643"/>
      <c r="B692" s="643"/>
      <c r="C692" s="643"/>
      <c r="D692" s="643"/>
      <c r="E692" s="643"/>
      <c r="Y692" s="1046"/>
    </row>
    <row r="693">
      <c r="A693" s="643"/>
      <c r="B693" s="643"/>
      <c r="C693" s="643"/>
      <c r="D693" s="643"/>
      <c r="E693" s="643"/>
      <c r="Y693" s="1046"/>
    </row>
    <row r="694">
      <c r="A694" s="643"/>
      <c r="B694" s="643"/>
      <c r="C694" s="643"/>
      <c r="D694" s="643"/>
      <c r="E694" s="643"/>
      <c r="Y694" s="1046"/>
    </row>
    <row r="695">
      <c r="A695" s="643"/>
      <c r="B695" s="643"/>
      <c r="C695" s="643"/>
      <c r="D695" s="643"/>
      <c r="E695" s="643"/>
      <c r="Y695" s="1046"/>
    </row>
    <row r="696">
      <c r="A696" s="643"/>
      <c r="B696" s="643"/>
      <c r="C696" s="643"/>
      <c r="D696" s="643"/>
      <c r="E696" s="643"/>
      <c r="Y696" s="1046"/>
    </row>
    <row r="697">
      <c r="A697" s="643"/>
      <c r="B697" s="643"/>
      <c r="C697" s="643"/>
      <c r="D697" s="643"/>
      <c r="E697" s="643"/>
      <c r="Y697" s="1046"/>
    </row>
    <row r="698">
      <c r="A698" s="643"/>
      <c r="B698" s="643"/>
      <c r="C698" s="643"/>
      <c r="D698" s="643"/>
      <c r="E698" s="643"/>
      <c r="Y698" s="1046"/>
    </row>
    <row r="699">
      <c r="A699" s="643"/>
      <c r="B699" s="643"/>
      <c r="C699" s="643"/>
      <c r="D699" s="643"/>
      <c r="E699" s="643"/>
      <c r="Y699" s="1046"/>
    </row>
    <row r="700">
      <c r="A700" s="643"/>
      <c r="B700" s="643"/>
      <c r="C700" s="643"/>
      <c r="D700" s="643"/>
      <c r="E700" s="643"/>
      <c r="Y700" s="1046"/>
    </row>
    <row r="701">
      <c r="A701" s="643"/>
      <c r="B701" s="643"/>
      <c r="C701" s="643"/>
      <c r="D701" s="643"/>
      <c r="E701" s="643"/>
      <c r="Y701" s="1046"/>
    </row>
    <row r="702">
      <c r="A702" s="643"/>
      <c r="B702" s="643"/>
      <c r="C702" s="643"/>
      <c r="D702" s="643"/>
      <c r="E702" s="643"/>
      <c r="Y702" s="1046"/>
    </row>
    <row r="703">
      <c r="A703" s="643"/>
      <c r="B703" s="643"/>
      <c r="C703" s="643"/>
      <c r="D703" s="643"/>
      <c r="E703" s="643"/>
      <c r="Y703" s="1046"/>
    </row>
    <row r="704">
      <c r="A704" s="643"/>
      <c r="B704" s="643"/>
      <c r="C704" s="643"/>
      <c r="D704" s="643"/>
      <c r="E704" s="643"/>
      <c r="Y704" s="1046"/>
    </row>
    <row r="705">
      <c r="A705" s="643"/>
      <c r="B705" s="643"/>
      <c r="C705" s="643"/>
      <c r="D705" s="643"/>
      <c r="E705" s="643"/>
      <c r="Y705" s="1046"/>
    </row>
    <row r="706">
      <c r="A706" s="643"/>
      <c r="B706" s="643"/>
      <c r="C706" s="643"/>
      <c r="D706" s="643"/>
      <c r="E706" s="643"/>
      <c r="Y706" s="1046"/>
    </row>
    <row r="707">
      <c r="A707" s="643"/>
      <c r="B707" s="643"/>
      <c r="C707" s="643"/>
      <c r="D707" s="643"/>
      <c r="E707" s="643"/>
      <c r="Y707" s="1046"/>
    </row>
    <row r="708">
      <c r="A708" s="643"/>
      <c r="B708" s="643"/>
      <c r="C708" s="643"/>
      <c r="D708" s="643"/>
      <c r="E708" s="643"/>
      <c r="Y708" s="1046"/>
    </row>
    <row r="709">
      <c r="A709" s="643"/>
      <c r="B709" s="643"/>
      <c r="C709" s="643"/>
      <c r="D709" s="643"/>
      <c r="E709" s="643"/>
      <c r="Y709" s="1046"/>
    </row>
    <row r="710">
      <c r="A710" s="643"/>
      <c r="B710" s="643"/>
      <c r="C710" s="643"/>
      <c r="D710" s="643"/>
      <c r="E710" s="643"/>
      <c r="Y710" s="1046"/>
    </row>
    <row r="711">
      <c r="A711" s="643"/>
      <c r="B711" s="643"/>
      <c r="C711" s="643"/>
      <c r="D711" s="643"/>
      <c r="E711" s="643"/>
      <c r="Y711" s="1046"/>
    </row>
    <row r="712">
      <c r="A712" s="643"/>
      <c r="B712" s="643"/>
      <c r="C712" s="643"/>
      <c r="D712" s="643"/>
      <c r="E712" s="643"/>
      <c r="Y712" s="1046"/>
    </row>
    <row r="713">
      <c r="A713" s="643"/>
      <c r="B713" s="643"/>
      <c r="C713" s="643"/>
      <c r="D713" s="643"/>
      <c r="E713" s="643"/>
      <c r="Y713" s="1046"/>
    </row>
    <row r="714">
      <c r="A714" s="643"/>
      <c r="B714" s="643"/>
      <c r="C714" s="643"/>
      <c r="D714" s="643"/>
      <c r="E714" s="643"/>
      <c r="Y714" s="1046"/>
    </row>
    <row r="715">
      <c r="A715" s="643"/>
      <c r="B715" s="643"/>
      <c r="C715" s="643"/>
      <c r="D715" s="643"/>
      <c r="E715" s="643"/>
      <c r="Y715" s="1046"/>
    </row>
    <row r="716">
      <c r="A716" s="643"/>
      <c r="B716" s="643"/>
      <c r="C716" s="643"/>
      <c r="D716" s="643"/>
      <c r="E716" s="643"/>
      <c r="Y716" s="1046"/>
    </row>
    <row r="717">
      <c r="A717" s="643"/>
      <c r="B717" s="643"/>
      <c r="C717" s="643"/>
      <c r="D717" s="643"/>
      <c r="E717" s="643"/>
      <c r="Y717" s="1046"/>
    </row>
    <row r="718">
      <c r="A718" s="643"/>
      <c r="B718" s="643"/>
      <c r="C718" s="643"/>
      <c r="D718" s="643"/>
      <c r="E718" s="643"/>
      <c r="Y718" s="1046"/>
    </row>
    <row r="719">
      <c r="A719" s="643"/>
      <c r="B719" s="643"/>
      <c r="C719" s="643"/>
      <c r="D719" s="643"/>
      <c r="E719" s="643"/>
      <c r="Y719" s="1046"/>
    </row>
    <row r="720">
      <c r="A720" s="643"/>
      <c r="B720" s="643"/>
      <c r="C720" s="643"/>
      <c r="D720" s="643"/>
      <c r="E720" s="643"/>
      <c r="Y720" s="1046"/>
    </row>
    <row r="721">
      <c r="A721" s="643"/>
      <c r="B721" s="643"/>
      <c r="C721" s="643"/>
      <c r="D721" s="643"/>
      <c r="E721" s="643"/>
      <c r="Y721" s="1046"/>
    </row>
    <row r="722">
      <c r="A722" s="643"/>
      <c r="B722" s="643"/>
      <c r="C722" s="643"/>
      <c r="D722" s="643"/>
      <c r="E722" s="643"/>
      <c r="Y722" s="1046"/>
    </row>
    <row r="723">
      <c r="A723" s="643"/>
      <c r="B723" s="643"/>
      <c r="C723" s="643"/>
      <c r="D723" s="643"/>
      <c r="E723" s="643"/>
      <c r="Y723" s="1046"/>
    </row>
    <row r="724">
      <c r="A724" s="643"/>
      <c r="B724" s="643"/>
      <c r="C724" s="643"/>
      <c r="D724" s="643"/>
      <c r="E724" s="643"/>
      <c r="Y724" s="1046"/>
    </row>
    <row r="725">
      <c r="A725" s="643"/>
      <c r="B725" s="643"/>
      <c r="C725" s="643"/>
      <c r="D725" s="643"/>
      <c r="E725" s="643"/>
      <c r="Y725" s="1046"/>
    </row>
    <row r="726">
      <c r="A726" s="643"/>
      <c r="B726" s="643"/>
      <c r="C726" s="643"/>
      <c r="D726" s="643"/>
      <c r="E726" s="643"/>
      <c r="Y726" s="1046"/>
    </row>
    <row r="727">
      <c r="A727" s="643"/>
      <c r="B727" s="643"/>
      <c r="C727" s="643"/>
      <c r="D727" s="643"/>
      <c r="E727" s="643"/>
      <c r="Y727" s="1046"/>
    </row>
    <row r="728">
      <c r="A728" s="643"/>
      <c r="B728" s="643"/>
      <c r="C728" s="643"/>
      <c r="D728" s="643"/>
      <c r="E728" s="643"/>
      <c r="Y728" s="1046"/>
    </row>
    <row r="729">
      <c r="A729" s="643"/>
      <c r="B729" s="643"/>
      <c r="C729" s="643"/>
      <c r="D729" s="643"/>
      <c r="E729" s="643"/>
      <c r="Y729" s="1046"/>
    </row>
    <row r="730">
      <c r="A730" s="643"/>
      <c r="B730" s="643"/>
      <c r="C730" s="643"/>
      <c r="D730" s="643"/>
      <c r="E730" s="643"/>
      <c r="Y730" s="1046"/>
    </row>
    <row r="731">
      <c r="A731" s="643"/>
      <c r="B731" s="643"/>
      <c r="C731" s="643"/>
      <c r="D731" s="643"/>
      <c r="E731" s="643"/>
      <c r="Y731" s="1046"/>
    </row>
    <row r="732">
      <c r="A732" s="643"/>
      <c r="B732" s="643"/>
      <c r="C732" s="643"/>
      <c r="D732" s="643"/>
      <c r="E732" s="643"/>
      <c r="Y732" s="1046"/>
    </row>
    <row r="733">
      <c r="A733" s="643"/>
      <c r="B733" s="643"/>
      <c r="C733" s="643"/>
      <c r="D733" s="643"/>
      <c r="E733" s="643"/>
      <c r="Y733" s="1046"/>
    </row>
    <row r="734">
      <c r="A734" s="643"/>
      <c r="B734" s="643"/>
      <c r="C734" s="643"/>
      <c r="D734" s="643"/>
      <c r="E734" s="643"/>
      <c r="Y734" s="1046"/>
    </row>
    <row r="735">
      <c r="A735" s="643"/>
      <c r="B735" s="643"/>
      <c r="C735" s="643"/>
      <c r="D735" s="643"/>
      <c r="E735" s="643"/>
      <c r="Y735" s="1046"/>
    </row>
    <row r="736">
      <c r="A736" s="643"/>
      <c r="B736" s="643"/>
      <c r="C736" s="643"/>
      <c r="D736" s="643"/>
      <c r="E736" s="643"/>
      <c r="Y736" s="1046"/>
    </row>
    <row r="737">
      <c r="A737" s="643"/>
      <c r="B737" s="643"/>
      <c r="C737" s="643"/>
      <c r="D737" s="643"/>
      <c r="E737" s="643"/>
      <c r="Y737" s="1046"/>
    </row>
    <row r="738">
      <c r="A738" s="643"/>
      <c r="B738" s="643"/>
      <c r="C738" s="643"/>
      <c r="D738" s="643"/>
      <c r="E738" s="643"/>
      <c r="Y738" s="1046"/>
    </row>
    <row r="739">
      <c r="A739" s="643"/>
      <c r="B739" s="643"/>
      <c r="C739" s="643"/>
      <c r="D739" s="643"/>
      <c r="E739" s="643"/>
      <c r="Y739" s="1046"/>
    </row>
    <row r="740">
      <c r="A740" s="643"/>
      <c r="B740" s="643"/>
      <c r="C740" s="643"/>
      <c r="D740" s="643"/>
      <c r="E740" s="643"/>
      <c r="Y740" s="1046"/>
    </row>
    <row r="741">
      <c r="A741" s="643"/>
      <c r="B741" s="643"/>
      <c r="C741" s="643"/>
      <c r="D741" s="643"/>
      <c r="E741" s="643"/>
      <c r="Y741" s="1046"/>
    </row>
    <row r="742">
      <c r="A742" s="643"/>
      <c r="B742" s="643"/>
      <c r="C742" s="643"/>
      <c r="D742" s="643"/>
      <c r="E742" s="643"/>
      <c r="Y742" s="1046"/>
    </row>
    <row r="743">
      <c r="A743" s="643"/>
      <c r="B743" s="643"/>
      <c r="C743" s="643"/>
      <c r="D743" s="643"/>
      <c r="E743" s="643"/>
      <c r="Y743" s="1046"/>
    </row>
    <row r="744">
      <c r="A744" s="643"/>
      <c r="B744" s="643"/>
      <c r="C744" s="643"/>
      <c r="D744" s="643"/>
      <c r="E744" s="643"/>
      <c r="Y744" s="1046"/>
    </row>
    <row r="745">
      <c r="A745" s="643"/>
      <c r="B745" s="643"/>
      <c r="C745" s="643"/>
      <c r="D745" s="643"/>
      <c r="E745" s="643"/>
      <c r="Y745" s="1046"/>
    </row>
    <row r="746">
      <c r="A746" s="643"/>
      <c r="B746" s="643"/>
      <c r="C746" s="643"/>
      <c r="D746" s="643"/>
      <c r="E746" s="643"/>
      <c r="Y746" s="1046"/>
    </row>
    <row r="747">
      <c r="A747" s="643"/>
      <c r="B747" s="643"/>
      <c r="C747" s="643"/>
      <c r="D747" s="643"/>
      <c r="E747" s="643"/>
      <c r="Y747" s="1046"/>
    </row>
    <row r="748">
      <c r="A748" s="643"/>
      <c r="B748" s="643"/>
      <c r="C748" s="643"/>
      <c r="D748" s="643"/>
      <c r="E748" s="643"/>
      <c r="Y748" s="1046"/>
    </row>
    <row r="749">
      <c r="A749" s="643"/>
      <c r="B749" s="643"/>
      <c r="C749" s="643"/>
      <c r="D749" s="643"/>
      <c r="E749" s="643"/>
      <c r="Y749" s="1046"/>
    </row>
    <row r="750">
      <c r="A750" s="643"/>
      <c r="B750" s="643"/>
      <c r="C750" s="643"/>
      <c r="D750" s="643"/>
      <c r="E750" s="643"/>
      <c r="Y750" s="1046"/>
    </row>
    <row r="751">
      <c r="A751" s="643"/>
      <c r="B751" s="643"/>
      <c r="C751" s="643"/>
      <c r="D751" s="643"/>
      <c r="E751" s="643"/>
      <c r="Y751" s="1046"/>
    </row>
    <row r="752">
      <c r="A752" s="643"/>
      <c r="B752" s="643"/>
      <c r="C752" s="643"/>
      <c r="D752" s="643"/>
      <c r="E752" s="643"/>
      <c r="Y752" s="1046"/>
    </row>
    <row r="753">
      <c r="A753" s="643"/>
      <c r="B753" s="643"/>
      <c r="C753" s="643"/>
      <c r="D753" s="643"/>
      <c r="E753" s="643"/>
      <c r="Y753" s="1046"/>
    </row>
    <row r="754">
      <c r="A754" s="643"/>
      <c r="B754" s="643"/>
      <c r="C754" s="643"/>
      <c r="D754" s="643"/>
      <c r="E754" s="643"/>
      <c r="Y754" s="1046"/>
    </row>
    <row r="755">
      <c r="A755" s="643"/>
      <c r="B755" s="643"/>
      <c r="C755" s="643"/>
      <c r="D755" s="643"/>
      <c r="E755" s="643"/>
      <c r="Y755" s="1046"/>
    </row>
    <row r="756">
      <c r="A756" s="643"/>
      <c r="B756" s="643"/>
      <c r="C756" s="643"/>
      <c r="D756" s="643"/>
      <c r="E756" s="643"/>
      <c r="Y756" s="1046"/>
    </row>
    <row r="757">
      <c r="A757" s="643"/>
      <c r="B757" s="643"/>
      <c r="C757" s="643"/>
      <c r="D757" s="643"/>
      <c r="E757" s="643"/>
      <c r="Y757" s="1046"/>
    </row>
    <row r="758">
      <c r="A758" s="643"/>
      <c r="B758" s="643"/>
      <c r="C758" s="643"/>
      <c r="D758" s="643"/>
      <c r="E758" s="643"/>
      <c r="Y758" s="1046"/>
    </row>
    <row r="759">
      <c r="A759" s="643"/>
      <c r="B759" s="643"/>
      <c r="C759" s="643"/>
      <c r="D759" s="643"/>
      <c r="E759" s="643"/>
      <c r="Y759" s="1046"/>
    </row>
    <row r="760">
      <c r="A760" s="643"/>
      <c r="B760" s="643"/>
      <c r="C760" s="643"/>
      <c r="D760" s="643"/>
      <c r="E760" s="643"/>
      <c r="Y760" s="1046"/>
    </row>
    <row r="761">
      <c r="A761" s="643"/>
      <c r="B761" s="643"/>
      <c r="C761" s="643"/>
      <c r="D761" s="643"/>
      <c r="E761" s="643"/>
      <c r="Y761" s="1046"/>
    </row>
    <row r="762">
      <c r="A762" s="643"/>
      <c r="B762" s="643"/>
      <c r="C762" s="643"/>
      <c r="D762" s="643"/>
      <c r="E762" s="643"/>
      <c r="Y762" s="1046"/>
    </row>
    <row r="763">
      <c r="A763" s="643"/>
      <c r="B763" s="643"/>
      <c r="C763" s="643"/>
      <c r="D763" s="643"/>
      <c r="E763" s="643"/>
      <c r="Y763" s="1046"/>
    </row>
    <row r="764">
      <c r="A764" s="643"/>
      <c r="B764" s="643"/>
      <c r="C764" s="643"/>
      <c r="D764" s="643"/>
      <c r="E764" s="643"/>
      <c r="Y764" s="1046"/>
    </row>
    <row r="765">
      <c r="A765" s="643"/>
      <c r="B765" s="643"/>
      <c r="C765" s="643"/>
      <c r="D765" s="643"/>
      <c r="E765" s="643"/>
      <c r="Y765" s="1046"/>
    </row>
    <row r="766">
      <c r="A766" s="643"/>
      <c r="B766" s="643"/>
      <c r="C766" s="643"/>
      <c r="D766" s="643"/>
      <c r="E766" s="643"/>
      <c r="Y766" s="1046"/>
    </row>
    <row r="767">
      <c r="A767" s="643"/>
      <c r="B767" s="643"/>
      <c r="C767" s="643"/>
      <c r="D767" s="643"/>
      <c r="E767" s="643"/>
      <c r="Y767" s="1046"/>
    </row>
    <row r="768">
      <c r="A768" s="643"/>
      <c r="B768" s="643"/>
      <c r="C768" s="643"/>
      <c r="D768" s="643"/>
      <c r="E768" s="643"/>
      <c r="Y768" s="1046"/>
    </row>
    <row r="769">
      <c r="A769" s="643"/>
      <c r="B769" s="643"/>
      <c r="C769" s="643"/>
      <c r="D769" s="643"/>
      <c r="E769" s="643"/>
      <c r="Y769" s="1046"/>
    </row>
    <row r="770">
      <c r="A770" s="643"/>
      <c r="B770" s="643"/>
      <c r="C770" s="643"/>
      <c r="D770" s="643"/>
      <c r="E770" s="643"/>
      <c r="Y770" s="1046"/>
    </row>
    <row r="771">
      <c r="A771" s="643"/>
      <c r="B771" s="643"/>
      <c r="C771" s="643"/>
      <c r="D771" s="643"/>
      <c r="E771" s="643"/>
      <c r="Y771" s="1046"/>
    </row>
    <row r="772">
      <c r="A772" s="643"/>
      <c r="B772" s="643"/>
      <c r="C772" s="643"/>
      <c r="D772" s="643"/>
      <c r="E772" s="643"/>
      <c r="Y772" s="1046"/>
    </row>
    <row r="773">
      <c r="A773" s="643"/>
      <c r="B773" s="643"/>
      <c r="C773" s="643"/>
      <c r="D773" s="643"/>
      <c r="E773" s="643"/>
      <c r="Y773" s="1046"/>
    </row>
    <row r="774">
      <c r="A774" s="643"/>
      <c r="B774" s="643"/>
      <c r="C774" s="643"/>
      <c r="D774" s="643"/>
      <c r="E774" s="643"/>
      <c r="Y774" s="1046"/>
    </row>
    <row r="775">
      <c r="A775" s="643"/>
      <c r="B775" s="643"/>
      <c r="C775" s="643"/>
      <c r="D775" s="643"/>
      <c r="E775" s="643"/>
      <c r="Y775" s="1046"/>
    </row>
    <row r="776">
      <c r="A776" s="643"/>
      <c r="B776" s="643"/>
      <c r="C776" s="643"/>
      <c r="D776" s="643"/>
      <c r="E776" s="643"/>
      <c r="Y776" s="1046"/>
    </row>
    <row r="777">
      <c r="A777" s="643"/>
      <c r="B777" s="643"/>
      <c r="C777" s="643"/>
      <c r="D777" s="643"/>
      <c r="E777" s="643"/>
      <c r="Y777" s="1046"/>
    </row>
    <row r="778">
      <c r="A778" s="643"/>
      <c r="B778" s="643"/>
      <c r="C778" s="643"/>
      <c r="D778" s="643"/>
      <c r="E778" s="643"/>
      <c r="Y778" s="1046"/>
    </row>
    <row r="779">
      <c r="A779" s="643"/>
      <c r="B779" s="643"/>
      <c r="C779" s="643"/>
      <c r="D779" s="643"/>
      <c r="E779" s="643"/>
      <c r="Y779" s="1046"/>
    </row>
    <row r="780">
      <c r="A780" s="643"/>
      <c r="B780" s="643"/>
      <c r="C780" s="643"/>
      <c r="D780" s="643"/>
      <c r="E780" s="643"/>
      <c r="Y780" s="1046"/>
    </row>
    <row r="781">
      <c r="A781" s="643"/>
      <c r="B781" s="643"/>
      <c r="C781" s="643"/>
      <c r="D781" s="643"/>
      <c r="E781" s="643"/>
      <c r="Y781" s="1046"/>
    </row>
    <row r="782">
      <c r="A782" s="643"/>
      <c r="B782" s="643"/>
      <c r="C782" s="643"/>
      <c r="D782" s="643"/>
      <c r="E782" s="643"/>
      <c r="Y782" s="1046"/>
    </row>
    <row r="783">
      <c r="A783" s="643"/>
      <c r="B783" s="643"/>
      <c r="C783" s="643"/>
      <c r="D783" s="643"/>
      <c r="E783" s="643"/>
      <c r="Y783" s="1046"/>
    </row>
    <row r="784">
      <c r="A784" s="643"/>
      <c r="B784" s="643"/>
      <c r="C784" s="643"/>
      <c r="D784" s="643"/>
      <c r="E784" s="643"/>
      <c r="Y784" s="1046"/>
    </row>
    <row r="785">
      <c r="A785" s="643"/>
      <c r="B785" s="643"/>
      <c r="C785" s="643"/>
      <c r="D785" s="643"/>
      <c r="E785" s="643"/>
      <c r="Y785" s="1046"/>
    </row>
    <row r="786">
      <c r="A786" s="643"/>
      <c r="B786" s="643"/>
      <c r="C786" s="643"/>
      <c r="D786" s="643"/>
      <c r="E786" s="643"/>
      <c r="Y786" s="1046"/>
    </row>
    <row r="787">
      <c r="A787" s="643"/>
      <c r="B787" s="643"/>
      <c r="C787" s="643"/>
      <c r="D787" s="643"/>
      <c r="E787" s="643"/>
      <c r="Y787" s="1046"/>
    </row>
    <row r="788">
      <c r="A788" s="643"/>
      <c r="B788" s="643"/>
      <c r="C788" s="643"/>
      <c r="D788" s="643"/>
      <c r="E788" s="643"/>
      <c r="Y788" s="1046"/>
    </row>
    <row r="789">
      <c r="A789" s="643"/>
      <c r="B789" s="643"/>
      <c r="C789" s="643"/>
      <c r="D789" s="643"/>
      <c r="E789" s="643"/>
      <c r="Y789" s="1046"/>
    </row>
    <row r="790">
      <c r="A790" s="643"/>
      <c r="B790" s="643"/>
      <c r="C790" s="643"/>
      <c r="D790" s="643"/>
      <c r="E790" s="643"/>
      <c r="Y790" s="1046"/>
    </row>
    <row r="791">
      <c r="A791" s="643"/>
      <c r="B791" s="643"/>
      <c r="C791" s="643"/>
      <c r="D791" s="643"/>
      <c r="E791" s="643"/>
      <c r="Y791" s="1046"/>
    </row>
    <row r="792">
      <c r="A792" s="643"/>
      <c r="B792" s="643"/>
      <c r="C792" s="643"/>
      <c r="D792" s="643"/>
      <c r="E792" s="643"/>
      <c r="Y792" s="1046"/>
    </row>
    <row r="793">
      <c r="A793" s="643"/>
      <c r="B793" s="643"/>
      <c r="C793" s="643"/>
      <c r="D793" s="643"/>
      <c r="E793" s="643"/>
      <c r="Y793" s="1046"/>
    </row>
    <row r="794">
      <c r="A794" s="643"/>
      <c r="B794" s="643"/>
      <c r="C794" s="643"/>
      <c r="D794" s="643"/>
      <c r="E794" s="643"/>
      <c r="Y794" s="1046"/>
    </row>
    <row r="795">
      <c r="A795" s="643"/>
      <c r="B795" s="643"/>
      <c r="C795" s="643"/>
      <c r="D795" s="643"/>
      <c r="E795" s="643"/>
      <c r="Y795" s="1046"/>
    </row>
    <row r="796">
      <c r="A796" s="643"/>
      <c r="B796" s="643"/>
      <c r="C796" s="643"/>
      <c r="D796" s="643"/>
      <c r="E796" s="643"/>
      <c r="Y796" s="1046"/>
    </row>
    <row r="797">
      <c r="A797" s="643"/>
      <c r="B797" s="643"/>
      <c r="C797" s="643"/>
      <c r="D797" s="643"/>
      <c r="E797" s="643"/>
      <c r="Y797" s="1046"/>
    </row>
    <row r="798">
      <c r="A798" s="643"/>
      <c r="B798" s="643"/>
      <c r="C798" s="643"/>
      <c r="D798" s="643"/>
      <c r="E798" s="643"/>
      <c r="Y798" s="1046"/>
    </row>
    <row r="799">
      <c r="A799" s="643"/>
      <c r="B799" s="643"/>
      <c r="C799" s="643"/>
      <c r="D799" s="643"/>
      <c r="E799" s="643"/>
      <c r="Y799" s="1046"/>
    </row>
    <row r="800">
      <c r="A800" s="643"/>
      <c r="B800" s="643"/>
      <c r="C800" s="643"/>
      <c r="D800" s="643"/>
      <c r="E800" s="643"/>
      <c r="Y800" s="1046"/>
    </row>
    <row r="801">
      <c r="A801" s="643"/>
      <c r="B801" s="643"/>
      <c r="C801" s="643"/>
      <c r="D801" s="643"/>
      <c r="E801" s="643"/>
      <c r="Y801" s="1046"/>
    </row>
    <row r="802">
      <c r="A802" s="643"/>
      <c r="B802" s="643"/>
      <c r="C802" s="643"/>
      <c r="D802" s="643"/>
      <c r="E802" s="643"/>
      <c r="Y802" s="1046"/>
    </row>
    <row r="803">
      <c r="A803" s="643"/>
      <c r="B803" s="643"/>
      <c r="C803" s="643"/>
      <c r="D803" s="643"/>
      <c r="E803" s="643"/>
      <c r="Y803" s="1046"/>
    </row>
    <row r="804">
      <c r="A804" s="643"/>
      <c r="B804" s="643"/>
      <c r="C804" s="643"/>
      <c r="D804" s="643"/>
      <c r="E804" s="643"/>
      <c r="Y804" s="1046"/>
    </row>
    <row r="805">
      <c r="A805" s="643"/>
      <c r="B805" s="643"/>
      <c r="C805" s="643"/>
      <c r="D805" s="643"/>
      <c r="E805" s="643"/>
      <c r="Y805" s="1046"/>
    </row>
    <row r="806">
      <c r="A806" s="643"/>
      <c r="B806" s="643"/>
      <c r="C806" s="643"/>
      <c r="D806" s="643"/>
      <c r="E806" s="643"/>
      <c r="Y806" s="1046"/>
    </row>
    <row r="807">
      <c r="A807" s="643"/>
      <c r="B807" s="643"/>
      <c r="C807" s="643"/>
      <c r="D807" s="643"/>
      <c r="E807" s="643"/>
      <c r="Y807" s="1046"/>
    </row>
    <row r="808">
      <c r="A808" s="643"/>
      <c r="B808" s="643"/>
      <c r="C808" s="643"/>
      <c r="D808" s="643"/>
      <c r="E808" s="643"/>
      <c r="Y808" s="1046"/>
    </row>
    <row r="809">
      <c r="A809" s="643"/>
      <c r="B809" s="643"/>
      <c r="C809" s="643"/>
      <c r="D809" s="643"/>
      <c r="E809" s="643"/>
      <c r="Y809" s="1046"/>
    </row>
    <row r="810">
      <c r="A810" s="643"/>
      <c r="B810" s="643"/>
      <c r="C810" s="643"/>
      <c r="D810" s="643"/>
      <c r="E810" s="643"/>
      <c r="Y810" s="1046"/>
    </row>
    <row r="811">
      <c r="A811" s="643"/>
      <c r="B811" s="643"/>
      <c r="C811" s="643"/>
      <c r="D811" s="643"/>
      <c r="E811" s="643"/>
      <c r="Y811" s="1046"/>
    </row>
    <row r="812">
      <c r="A812" s="643"/>
      <c r="B812" s="643"/>
      <c r="C812" s="643"/>
      <c r="D812" s="643"/>
      <c r="E812" s="643"/>
      <c r="Y812" s="1046"/>
    </row>
    <row r="813">
      <c r="A813" s="643"/>
      <c r="B813" s="643"/>
      <c r="C813" s="643"/>
      <c r="D813" s="643"/>
      <c r="E813" s="643"/>
      <c r="Y813" s="1046"/>
    </row>
    <row r="814">
      <c r="A814" s="643"/>
      <c r="B814" s="643"/>
      <c r="C814" s="643"/>
      <c r="D814" s="643"/>
      <c r="E814" s="643"/>
      <c r="Y814" s="1046"/>
    </row>
    <row r="815">
      <c r="A815" s="643"/>
      <c r="B815" s="643"/>
      <c r="C815" s="643"/>
      <c r="D815" s="643"/>
      <c r="E815" s="643"/>
      <c r="Y815" s="1046"/>
    </row>
    <row r="816">
      <c r="A816" s="643"/>
      <c r="B816" s="643"/>
      <c r="C816" s="643"/>
      <c r="D816" s="643"/>
      <c r="E816" s="643"/>
      <c r="Y816" s="1046"/>
    </row>
    <row r="817">
      <c r="A817" s="643"/>
      <c r="B817" s="643"/>
      <c r="C817" s="643"/>
      <c r="D817" s="643"/>
      <c r="E817" s="643"/>
      <c r="Y817" s="1046"/>
    </row>
    <row r="818">
      <c r="A818" s="643"/>
      <c r="B818" s="643"/>
      <c r="C818" s="643"/>
      <c r="D818" s="643"/>
      <c r="E818" s="643"/>
      <c r="Y818" s="1046"/>
    </row>
    <row r="819">
      <c r="A819" s="643"/>
      <c r="B819" s="643"/>
      <c r="C819" s="643"/>
      <c r="D819" s="643"/>
      <c r="E819" s="643"/>
      <c r="Y819" s="1046"/>
    </row>
    <row r="820">
      <c r="A820" s="643"/>
      <c r="B820" s="643"/>
      <c r="C820" s="643"/>
      <c r="D820" s="643"/>
      <c r="E820" s="643"/>
      <c r="Y820" s="1046"/>
    </row>
    <row r="821">
      <c r="A821" s="643"/>
      <c r="B821" s="643"/>
      <c r="C821" s="643"/>
      <c r="D821" s="643"/>
      <c r="E821" s="643"/>
      <c r="Y821" s="1046"/>
    </row>
    <row r="822">
      <c r="A822" s="643"/>
      <c r="B822" s="643"/>
      <c r="C822" s="643"/>
      <c r="D822" s="643"/>
      <c r="E822" s="643"/>
      <c r="Y822" s="1046"/>
    </row>
    <row r="823">
      <c r="A823" s="643"/>
      <c r="B823" s="643"/>
      <c r="C823" s="643"/>
      <c r="D823" s="643"/>
      <c r="E823" s="643"/>
      <c r="Y823" s="1046"/>
    </row>
    <row r="824">
      <c r="A824" s="643"/>
      <c r="B824" s="643"/>
      <c r="C824" s="643"/>
      <c r="D824" s="643"/>
      <c r="E824" s="643"/>
      <c r="Y824" s="1046"/>
    </row>
    <row r="825">
      <c r="A825" s="643"/>
      <c r="B825" s="643"/>
      <c r="C825" s="643"/>
      <c r="D825" s="643"/>
      <c r="E825" s="643"/>
      <c r="Y825" s="1046"/>
    </row>
    <row r="826">
      <c r="A826" s="643"/>
      <c r="B826" s="643"/>
      <c r="C826" s="643"/>
      <c r="D826" s="643"/>
      <c r="E826" s="643"/>
      <c r="Y826" s="1046"/>
    </row>
    <row r="827">
      <c r="A827" s="643"/>
      <c r="B827" s="643"/>
      <c r="C827" s="643"/>
      <c r="D827" s="643"/>
      <c r="E827" s="643"/>
      <c r="Y827" s="1046"/>
    </row>
    <row r="828">
      <c r="A828" s="643"/>
      <c r="B828" s="643"/>
      <c r="C828" s="643"/>
      <c r="D828" s="643"/>
      <c r="E828" s="643"/>
      <c r="Y828" s="1046"/>
    </row>
    <row r="829">
      <c r="A829" s="643"/>
      <c r="B829" s="643"/>
      <c r="C829" s="643"/>
      <c r="D829" s="643"/>
      <c r="E829" s="643"/>
      <c r="Y829" s="1046"/>
    </row>
    <row r="830">
      <c r="A830" s="643"/>
      <c r="B830" s="643"/>
      <c r="C830" s="643"/>
      <c r="D830" s="643"/>
      <c r="E830" s="643"/>
      <c r="Y830" s="1046"/>
    </row>
    <row r="831">
      <c r="A831" s="643"/>
      <c r="B831" s="643"/>
      <c r="C831" s="643"/>
      <c r="D831" s="643"/>
      <c r="E831" s="643"/>
      <c r="Y831" s="1046"/>
    </row>
    <row r="832">
      <c r="A832" s="643"/>
      <c r="B832" s="643"/>
      <c r="C832" s="643"/>
      <c r="D832" s="643"/>
      <c r="E832" s="643"/>
      <c r="Y832" s="1046"/>
    </row>
    <row r="833">
      <c r="A833" s="643"/>
      <c r="B833" s="643"/>
      <c r="C833" s="643"/>
      <c r="D833" s="643"/>
      <c r="E833" s="643"/>
      <c r="Y833" s="1046"/>
    </row>
    <row r="834">
      <c r="A834" s="643"/>
      <c r="B834" s="643"/>
      <c r="C834" s="643"/>
      <c r="D834" s="643"/>
      <c r="E834" s="643"/>
      <c r="Y834" s="1046"/>
    </row>
    <row r="835">
      <c r="A835" s="643"/>
      <c r="B835" s="643"/>
      <c r="C835" s="643"/>
      <c r="D835" s="643"/>
      <c r="E835" s="643"/>
      <c r="Y835" s="1046"/>
    </row>
    <row r="836">
      <c r="A836" s="643"/>
      <c r="B836" s="643"/>
      <c r="C836" s="643"/>
      <c r="D836" s="643"/>
      <c r="E836" s="643"/>
      <c r="Y836" s="1046"/>
    </row>
    <row r="837">
      <c r="A837" s="643"/>
      <c r="B837" s="643"/>
      <c r="C837" s="643"/>
      <c r="D837" s="643"/>
      <c r="E837" s="643"/>
      <c r="Y837" s="1046"/>
    </row>
    <row r="838">
      <c r="A838" s="643"/>
      <c r="B838" s="643"/>
      <c r="C838" s="643"/>
      <c r="D838" s="643"/>
      <c r="E838" s="643"/>
      <c r="Y838" s="1046"/>
    </row>
    <row r="839">
      <c r="A839" s="643"/>
      <c r="B839" s="643"/>
      <c r="C839" s="643"/>
      <c r="D839" s="643"/>
      <c r="E839" s="643"/>
      <c r="Y839" s="1046"/>
    </row>
    <row r="840">
      <c r="A840" s="643"/>
      <c r="B840" s="643"/>
      <c r="C840" s="643"/>
      <c r="D840" s="643"/>
      <c r="E840" s="643"/>
      <c r="Y840" s="1046"/>
    </row>
    <row r="841">
      <c r="A841" s="643"/>
      <c r="B841" s="643"/>
      <c r="C841" s="643"/>
      <c r="D841" s="643"/>
      <c r="E841" s="643"/>
      <c r="Y841" s="1046"/>
    </row>
    <row r="842">
      <c r="A842" s="643"/>
      <c r="B842" s="643"/>
      <c r="C842" s="643"/>
      <c r="D842" s="643"/>
      <c r="E842" s="643"/>
      <c r="Y842" s="1046"/>
    </row>
    <row r="843">
      <c r="A843" s="643"/>
      <c r="B843" s="643"/>
      <c r="C843" s="643"/>
      <c r="D843" s="643"/>
      <c r="E843" s="643"/>
      <c r="Y843" s="1046"/>
    </row>
    <row r="844">
      <c r="A844" s="643"/>
      <c r="B844" s="643"/>
      <c r="C844" s="643"/>
      <c r="D844" s="643"/>
      <c r="E844" s="643"/>
      <c r="Y844" s="1046"/>
    </row>
    <row r="845">
      <c r="A845" s="643"/>
      <c r="B845" s="643"/>
      <c r="C845" s="643"/>
      <c r="D845" s="643"/>
      <c r="E845" s="643"/>
      <c r="Y845" s="1046"/>
    </row>
    <row r="846">
      <c r="A846" s="643"/>
      <c r="B846" s="643"/>
      <c r="C846" s="643"/>
      <c r="D846" s="643"/>
      <c r="E846" s="643"/>
      <c r="Y846" s="1046"/>
    </row>
    <row r="847">
      <c r="A847" s="643"/>
      <c r="B847" s="643"/>
      <c r="C847" s="643"/>
      <c r="D847" s="643"/>
      <c r="E847" s="643"/>
      <c r="Y847" s="1046"/>
    </row>
    <row r="848">
      <c r="A848" s="643"/>
      <c r="B848" s="643"/>
      <c r="C848" s="643"/>
      <c r="D848" s="643"/>
      <c r="E848" s="643"/>
      <c r="Y848" s="1046"/>
    </row>
    <row r="849">
      <c r="A849" s="643"/>
      <c r="B849" s="643"/>
      <c r="C849" s="643"/>
      <c r="D849" s="643"/>
      <c r="E849" s="643"/>
      <c r="Y849" s="1046"/>
    </row>
    <row r="850">
      <c r="A850" s="643"/>
      <c r="B850" s="643"/>
      <c r="C850" s="643"/>
      <c r="D850" s="643"/>
      <c r="E850" s="643"/>
      <c r="Y850" s="1046"/>
    </row>
    <row r="851">
      <c r="A851" s="643"/>
      <c r="B851" s="643"/>
      <c r="C851" s="643"/>
      <c r="D851" s="643"/>
      <c r="E851" s="643"/>
      <c r="Y851" s="1046"/>
    </row>
    <row r="852">
      <c r="A852" s="643"/>
      <c r="B852" s="643"/>
      <c r="C852" s="643"/>
      <c r="D852" s="643"/>
      <c r="E852" s="643"/>
      <c r="Y852" s="1046"/>
    </row>
    <row r="853">
      <c r="A853" s="643"/>
      <c r="B853" s="643"/>
      <c r="C853" s="643"/>
      <c r="D853" s="643"/>
      <c r="E853" s="643"/>
      <c r="Y853" s="1046"/>
    </row>
    <row r="854">
      <c r="A854" s="643"/>
      <c r="B854" s="643"/>
      <c r="C854" s="643"/>
      <c r="D854" s="643"/>
      <c r="E854" s="643"/>
      <c r="Y854" s="1046"/>
    </row>
    <row r="855">
      <c r="A855" s="643"/>
      <c r="B855" s="643"/>
      <c r="C855" s="643"/>
      <c r="D855" s="643"/>
      <c r="E855" s="643"/>
      <c r="Y855" s="1046"/>
    </row>
    <row r="856">
      <c r="A856" s="643"/>
      <c r="B856" s="643"/>
      <c r="C856" s="643"/>
      <c r="D856" s="643"/>
      <c r="E856" s="643"/>
      <c r="Y856" s="1046"/>
    </row>
    <row r="857">
      <c r="A857" s="643"/>
      <c r="B857" s="643"/>
      <c r="C857" s="643"/>
      <c r="D857" s="643"/>
      <c r="E857" s="643"/>
      <c r="Y857" s="1046"/>
    </row>
    <row r="858">
      <c r="A858" s="643"/>
      <c r="B858" s="643"/>
      <c r="C858" s="643"/>
      <c r="D858" s="643"/>
      <c r="E858" s="643"/>
      <c r="Y858" s="1046"/>
    </row>
    <row r="859">
      <c r="A859" s="643"/>
      <c r="B859" s="643"/>
      <c r="C859" s="643"/>
      <c r="D859" s="643"/>
      <c r="E859" s="643"/>
      <c r="Y859" s="1046"/>
    </row>
    <row r="860">
      <c r="A860" s="643"/>
      <c r="B860" s="643"/>
      <c r="C860" s="643"/>
      <c r="D860" s="643"/>
      <c r="E860" s="643"/>
      <c r="Y860" s="1046"/>
    </row>
    <row r="861">
      <c r="A861" s="643"/>
      <c r="B861" s="643"/>
      <c r="C861" s="643"/>
      <c r="D861" s="643"/>
      <c r="E861" s="643"/>
      <c r="Y861" s="1046"/>
    </row>
    <row r="862">
      <c r="A862" s="643"/>
      <c r="B862" s="643"/>
      <c r="C862" s="643"/>
      <c r="D862" s="643"/>
      <c r="E862" s="643"/>
      <c r="Y862" s="1046"/>
    </row>
    <row r="863">
      <c r="A863" s="643"/>
      <c r="B863" s="643"/>
      <c r="C863" s="643"/>
      <c r="D863" s="643"/>
      <c r="E863" s="643"/>
      <c r="Y863" s="1046"/>
    </row>
    <row r="864">
      <c r="A864" s="643"/>
      <c r="B864" s="643"/>
      <c r="C864" s="643"/>
      <c r="D864" s="643"/>
      <c r="E864" s="643"/>
      <c r="Y864" s="1046"/>
    </row>
    <row r="865">
      <c r="A865" s="643"/>
      <c r="B865" s="643"/>
      <c r="C865" s="643"/>
      <c r="D865" s="643"/>
      <c r="E865" s="643"/>
      <c r="Y865" s="1046"/>
    </row>
    <row r="866">
      <c r="A866" s="643"/>
      <c r="B866" s="643"/>
      <c r="C866" s="643"/>
      <c r="D866" s="643"/>
      <c r="E866" s="643"/>
      <c r="Y866" s="1046"/>
    </row>
    <row r="867">
      <c r="A867" s="643"/>
      <c r="B867" s="643"/>
      <c r="C867" s="643"/>
      <c r="D867" s="643"/>
      <c r="E867" s="643"/>
      <c r="Y867" s="1046"/>
    </row>
    <row r="868">
      <c r="A868" s="643"/>
      <c r="B868" s="643"/>
      <c r="C868" s="643"/>
      <c r="D868" s="643"/>
      <c r="E868" s="643"/>
      <c r="Y868" s="1046"/>
    </row>
    <row r="869">
      <c r="A869" s="643"/>
      <c r="B869" s="643"/>
      <c r="C869" s="643"/>
      <c r="D869" s="643"/>
      <c r="E869" s="643"/>
      <c r="Y869" s="1046"/>
    </row>
    <row r="870">
      <c r="A870" s="643"/>
      <c r="B870" s="643"/>
      <c r="C870" s="643"/>
      <c r="D870" s="643"/>
      <c r="E870" s="643"/>
      <c r="Y870" s="1046"/>
    </row>
    <row r="871">
      <c r="A871" s="643"/>
      <c r="B871" s="643"/>
      <c r="C871" s="643"/>
      <c r="D871" s="643"/>
      <c r="E871" s="643"/>
      <c r="Y871" s="1046"/>
    </row>
    <row r="872">
      <c r="A872" s="643"/>
      <c r="B872" s="643"/>
      <c r="C872" s="643"/>
      <c r="D872" s="643"/>
      <c r="E872" s="643"/>
      <c r="Y872" s="1046"/>
    </row>
    <row r="873">
      <c r="A873" s="643"/>
      <c r="B873" s="643"/>
      <c r="C873" s="643"/>
      <c r="D873" s="643"/>
      <c r="E873" s="643"/>
      <c r="Y873" s="1046"/>
    </row>
    <row r="874">
      <c r="A874" s="643"/>
      <c r="B874" s="643"/>
      <c r="C874" s="643"/>
      <c r="D874" s="643"/>
      <c r="E874" s="643"/>
      <c r="Y874" s="1046"/>
    </row>
    <row r="875">
      <c r="A875" s="643"/>
      <c r="B875" s="643"/>
      <c r="C875" s="643"/>
      <c r="D875" s="643"/>
      <c r="E875" s="643"/>
      <c r="Y875" s="1046"/>
    </row>
    <row r="876">
      <c r="A876" s="643"/>
      <c r="B876" s="643"/>
      <c r="C876" s="643"/>
      <c r="D876" s="643"/>
      <c r="E876" s="643"/>
      <c r="Y876" s="1046"/>
    </row>
    <row r="877">
      <c r="A877" s="643"/>
      <c r="B877" s="643"/>
      <c r="C877" s="643"/>
      <c r="D877" s="643"/>
      <c r="E877" s="643"/>
      <c r="Y877" s="1046"/>
    </row>
    <row r="878">
      <c r="A878" s="643"/>
      <c r="B878" s="643"/>
      <c r="C878" s="643"/>
      <c r="D878" s="643"/>
      <c r="E878" s="643"/>
      <c r="Y878" s="1046"/>
    </row>
    <row r="879">
      <c r="A879" s="643"/>
      <c r="B879" s="643"/>
      <c r="C879" s="643"/>
      <c r="D879" s="643"/>
      <c r="E879" s="643"/>
      <c r="Y879" s="1046"/>
    </row>
    <row r="880">
      <c r="A880" s="643"/>
      <c r="B880" s="643"/>
      <c r="C880" s="643"/>
      <c r="D880" s="643"/>
      <c r="E880" s="643"/>
      <c r="Y880" s="1046"/>
    </row>
    <row r="881">
      <c r="A881" s="643"/>
      <c r="B881" s="643"/>
      <c r="C881" s="643"/>
      <c r="D881" s="643"/>
      <c r="E881" s="643"/>
      <c r="Y881" s="1046"/>
    </row>
    <row r="882">
      <c r="A882" s="643"/>
      <c r="B882" s="643"/>
      <c r="C882" s="643"/>
      <c r="D882" s="643"/>
      <c r="E882" s="643"/>
      <c r="Y882" s="1046"/>
    </row>
    <row r="883">
      <c r="A883" s="643"/>
      <c r="B883" s="643"/>
      <c r="C883" s="643"/>
      <c r="D883" s="643"/>
      <c r="E883" s="643"/>
      <c r="Y883" s="1046"/>
    </row>
    <row r="884">
      <c r="A884" s="643"/>
      <c r="B884" s="643"/>
      <c r="C884" s="643"/>
      <c r="D884" s="643"/>
      <c r="E884" s="643"/>
      <c r="Y884" s="1046"/>
    </row>
    <row r="885">
      <c r="A885" s="643"/>
      <c r="B885" s="643"/>
      <c r="C885" s="643"/>
      <c r="D885" s="643"/>
      <c r="E885" s="643"/>
      <c r="Y885" s="1046"/>
    </row>
    <row r="886">
      <c r="A886" s="643"/>
      <c r="B886" s="643"/>
      <c r="C886" s="643"/>
      <c r="D886" s="643"/>
      <c r="E886" s="643"/>
      <c r="Y886" s="1046"/>
    </row>
    <row r="887">
      <c r="A887" s="643"/>
      <c r="B887" s="643"/>
      <c r="C887" s="643"/>
      <c r="D887" s="643"/>
      <c r="E887" s="643"/>
      <c r="Y887" s="1046"/>
    </row>
    <row r="888">
      <c r="A888" s="643"/>
      <c r="B888" s="643"/>
      <c r="C888" s="643"/>
      <c r="D888" s="643"/>
      <c r="E888" s="643"/>
      <c r="Y888" s="1046"/>
    </row>
    <row r="889">
      <c r="A889" s="643"/>
      <c r="B889" s="643"/>
      <c r="C889" s="643"/>
      <c r="D889" s="643"/>
      <c r="E889" s="643"/>
      <c r="Y889" s="1046"/>
    </row>
    <row r="890">
      <c r="A890" s="643"/>
      <c r="B890" s="643"/>
      <c r="C890" s="643"/>
      <c r="D890" s="643"/>
      <c r="E890" s="643"/>
      <c r="Y890" s="1046"/>
    </row>
    <row r="891">
      <c r="A891" s="643"/>
      <c r="B891" s="643"/>
      <c r="C891" s="643"/>
      <c r="D891" s="643"/>
      <c r="E891" s="643"/>
      <c r="Y891" s="1046"/>
    </row>
    <row r="892">
      <c r="A892" s="643"/>
      <c r="B892" s="643"/>
      <c r="C892" s="643"/>
      <c r="D892" s="643"/>
      <c r="E892" s="643"/>
      <c r="Y892" s="1046"/>
    </row>
    <row r="893">
      <c r="A893" s="643"/>
      <c r="B893" s="643"/>
      <c r="C893" s="643"/>
      <c r="D893" s="643"/>
      <c r="E893" s="643"/>
      <c r="Y893" s="1046"/>
    </row>
    <row r="894">
      <c r="A894" s="643"/>
      <c r="B894" s="643"/>
      <c r="C894" s="643"/>
      <c r="D894" s="643"/>
      <c r="E894" s="643"/>
      <c r="Y894" s="1046"/>
    </row>
    <row r="895">
      <c r="A895" s="643"/>
      <c r="B895" s="643"/>
      <c r="C895" s="643"/>
      <c r="D895" s="643"/>
      <c r="E895" s="643"/>
      <c r="Y895" s="1046"/>
    </row>
    <row r="896">
      <c r="A896" s="643"/>
      <c r="B896" s="643"/>
      <c r="C896" s="643"/>
      <c r="D896" s="643"/>
      <c r="E896" s="643"/>
      <c r="Y896" s="1046"/>
    </row>
    <row r="897">
      <c r="A897" s="643"/>
      <c r="B897" s="643"/>
      <c r="C897" s="643"/>
      <c r="D897" s="643"/>
      <c r="E897" s="643"/>
      <c r="Y897" s="1046"/>
    </row>
    <row r="898">
      <c r="A898" s="643"/>
      <c r="B898" s="643"/>
      <c r="C898" s="643"/>
      <c r="D898" s="643"/>
      <c r="E898" s="643"/>
      <c r="Y898" s="1046"/>
    </row>
    <row r="899">
      <c r="A899" s="643"/>
      <c r="B899" s="643"/>
      <c r="C899" s="643"/>
      <c r="D899" s="643"/>
      <c r="E899" s="643"/>
      <c r="Y899" s="1046"/>
    </row>
    <row r="900">
      <c r="A900" s="643"/>
      <c r="B900" s="643"/>
      <c r="C900" s="643"/>
      <c r="D900" s="643"/>
      <c r="E900" s="643"/>
      <c r="Y900" s="1046"/>
    </row>
    <row r="901">
      <c r="A901" s="643"/>
      <c r="B901" s="643"/>
      <c r="C901" s="643"/>
      <c r="D901" s="643"/>
      <c r="E901" s="643"/>
      <c r="Y901" s="1046"/>
    </row>
    <row r="902">
      <c r="A902" s="643"/>
      <c r="B902" s="643"/>
      <c r="C902" s="643"/>
      <c r="D902" s="643"/>
      <c r="E902" s="643"/>
      <c r="Y902" s="1046"/>
    </row>
    <row r="903">
      <c r="A903" s="643"/>
      <c r="B903" s="643"/>
      <c r="C903" s="643"/>
      <c r="D903" s="643"/>
      <c r="E903" s="643"/>
      <c r="Y903" s="1046"/>
    </row>
    <row r="904">
      <c r="A904" s="643"/>
      <c r="B904" s="643"/>
      <c r="C904" s="643"/>
      <c r="D904" s="643"/>
      <c r="E904" s="643"/>
      <c r="Y904" s="1046"/>
    </row>
    <row r="905">
      <c r="A905" s="643"/>
      <c r="B905" s="643"/>
      <c r="C905" s="643"/>
      <c r="D905" s="643"/>
      <c r="E905" s="643"/>
      <c r="Y905" s="1046"/>
    </row>
    <row r="906">
      <c r="A906" s="643"/>
      <c r="B906" s="643"/>
      <c r="C906" s="643"/>
      <c r="D906" s="643"/>
      <c r="E906" s="643"/>
      <c r="Y906" s="1046"/>
    </row>
    <row r="907">
      <c r="A907" s="643"/>
      <c r="B907" s="643"/>
      <c r="C907" s="643"/>
      <c r="D907" s="643"/>
      <c r="E907" s="643"/>
      <c r="Y907" s="1046"/>
    </row>
    <row r="908">
      <c r="A908" s="643"/>
      <c r="B908" s="643"/>
      <c r="C908" s="643"/>
      <c r="D908" s="643"/>
      <c r="E908" s="643"/>
      <c r="Y908" s="1046"/>
    </row>
    <row r="909">
      <c r="A909" s="643"/>
      <c r="B909" s="643"/>
      <c r="C909" s="643"/>
      <c r="D909" s="643"/>
      <c r="E909" s="643"/>
      <c r="Y909" s="1046"/>
    </row>
    <row r="910">
      <c r="A910" s="643"/>
      <c r="B910" s="643"/>
      <c r="C910" s="643"/>
      <c r="D910" s="643"/>
      <c r="E910" s="643"/>
      <c r="Y910" s="1046"/>
    </row>
    <row r="911">
      <c r="A911" s="643"/>
      <c r="B911" s="643"/>
      <c r="C911" s="643"/>
      <c r="D911" s="643"/>
      <c r="E911" s="643"/>
      <c r="Y911" s="1046"/>
    </row>
    <row r="912">
      <c r="A912" s="643"/>
      <c r="B912" s="643"/>
      <c r="C912" s="643"/>
      <c r="D912" s="643"/>
      <c r="E912" s="643"/>
      <c r="Y912" s="1046"/>
    </row>
    <row r="913">
      <c r="A913" s="643"/>
      <c r="B913" s="643"/>
      <c r="C913" s="643"/>
      <c r="D913" s="643"/>
      <c r="E913" s="643"/>
      <c r="Y913" s="1046"/>
    </row>
    <row r="914">
      <c r="A914" s="643"/>
      <c r="B914" s="643"/>
      <c r="C914" s="643"/>
      <c r="D914" s="643"/>
      <c r="E914" s="643"/>
      <c r="Y914" s="1046"/>
    </row>
    <row r="915">
      <c r="A915" s="643"/>
      <c r="B915" s="643"/>
      <c r="C915" s="643"/>
      <c r="D915" s="643"/>
      <c r="E915" s="643"/>
      <c r="Y915" s="1046"/>
    </row>
    <row r="916">
      <c r="A916" s="643"/>
      <c r="B916" s="643"/>
      <c r="C916" s="643"/>
      <c r="D916" s="643"/>
      <c r="E916" s="643"/>
      <c r="Y916" s="1046"/>
    </row>
    <row r="917">
      <c r="A917" s="643"/>
      <c r="B917" s="643"/>
      <c r="C917" s="643"/>
      <c r="D917" s="643"/>
      <c r="E917" s="643"/>
      <c r="Y917" s="1046"/>
    </row>
    <row r="918">
      <c r="A918" s="643"/>
      <c r="B918" s="643"/>
      <c r="C918" s="643"/>
      <c r="D918" s="643"/>
      <c r="E918" s="643"/>
      <c r="Y918" s="1046"/>
    </row>
    <row r="919">
      <c r="A919" s="643"/>
      <c r="B919" s="643"/>
      <c r="C919" s="643"/>
      <c r="D919" s="643"/>
      <c r="E919" s="643"/>
      <c r="Y919" s="1046"/>
    </row>
    <row r="920">
      <c r="A920" s="643"/>
      <c r="B920" s="643"/>
      <c r="C920" s="643"/>
      <c r="D920" s="643"/>
      <c r="E920" s="643"/>
      <c r="Y920" s="1046"/>
    </row>
    <row r="921">
      <c r="A921" s="643"/>
      <c r="B921" s="643"/>
      <c r="C921" s="643"/>
      <c r="D921" s="643"/>
      <c r="E921" s="643"/>
      <c r="Y921" s="1046"/>
    </row>
    <row r="922">
      <c r="A922" s="643"/>
      <c r="B922" s="643"/>
      <c r="C922" s="643"/>
      <c r="D922" s="643"/>
      <c r="E922" s="643"/>
      <c r="Y922" s="1046"/>
    </row>
    <row r="923">
      <c r="A923" s="643"/>
      <c r="B923" s="643"/>
      <c r="C923" s="643"/>
      <c r="D923" s="643"/>
      <c r="E923" s="643"/>
      <c r="Y923" s="1046"/>
    </row>
    <row r="924">
      <c r="A924" s="643"/>
      <c r="B924" s="643"/>
      <c r="C924" s="643"/>
      <c r="D924" s="643"/>
      <c r="E924" s="643"/>
      <c r="Y924" s="1046"/>
    </row>
    <row r="925">
      <c r="A925" s="643"/>
      <c r="B925" s="643"/>
      <c r="C925" s="643"/>
      <c r="D925" s="643"/>
      <c r="E925" s="643"/>
      <c r="Y925" s="1046"/>
    </row>
    <row r="926">
      <c r="A926" s="643"/>
      <c r="B926" s="643"/>
      <c r="C926" s="643"/>
      <c r="D926" s="643"/>
      <c r="E926" s="643"/>
      <c r="Y926" s="1046"/>
    </row>
    <row r="927">
      <c r="A927" s="643"/>
      <c r="B927" s="643"/>
      <c r="C927" s="643"/>
      <c r="D927" s="643"/>
      <c r="E927" s="643"/>
      <c r="Y927" s="1046"/>
    </row>
    <row r="928">
      <c r="A928" s="643"/>
      <c r="B928" s="643"/>
      <c r="C928" s="643"/>
      <c r="D928" s="643"/>
      <c r="E928" s="643"/>
      <c r="Y928" s="1046"/>
    </row>
    <row r="929">
      <c r="A929" s="643"/>
      <c r="B929" s="643"/>
      <c r="C929" s="643"/>
      <c r="D929" s="643"/>
      <c r="E929" s="643"/>
      <c r="Y929" s="1046"/>
    </row>
    <row r="930">
      <c r="A930" s="643"/>
      <c r="B930" s="643"/>
      <c r="C930" s="643"/>
      <c r="D930" s="643"/>
      <c r="E930" s="643"/>
      <c r="Y930" s="1046"/>
    </row>
    <row r="931">
      <c r="A931" s="643"/>
      <c r="B931" s="643"/>
      <c r="C931" s="643"/>
      <c r="D931" s="643"/>
      <c r="E931" s="643"/>
      <c r="Y931" s="1046"/>
    </row>
    <row r="932">
      <c r="A932" s="643"/>
      <c r="B932" s="643"/>
      <c r="C932" s="643"/>
      <c r="D932" s="643"/>
      <c r="E932" s="643"/>
      <c r="Y932" s="1046"/>
    </row>
    <row r="933">
      <c r="A933" s="643"/>
      <c r="B933" s="643"/>
      <c r="C933" s="643"/>
      <c r="D933" s="643"/>
      <c r="E933" s="643"/>
      <c r="Y933" s="1046"/>
    </row>
    <row r="934">
      <c r="A934" s="643"/>
      <c r="B934" s="643"/>
      <c r="C934" s="643"/>
      <c r="D934" s="643"/>
      <c r="E934" s="643"/>
      <c r="Y934" s="1046"/>
    </row>
    <row r="935">
      <c r="A935" s="643"/>
      <c r="B935" s="643"/>
      <c r="C935" s="643"/>
      <c r="D935" s="643"/>
      <c r="E935" s="643"/>
      <c r="Y935" s="1046"/>
    </row>
  </sheetData>
  <mergeCells count="10">
    <mergeCell ref="H4:V4"/>
    <mergeCell ref="Y4:Y5"/>
    <mergeCell ref="Z4:Z5"/>
    <mergeCell ref="A4:A5"/>
    <mergeCell ref="B4:B5"/>
    <mergeCell ref="C4:C5"/>
    <mergeCell ref="D4:D5"/>
    <mergeCell ref="E4:E5"/>
    <mergeCell ref="F4:F5"/>
    <mergeCell ref="G4:G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 outlineLevelCol="1"/>
  <cols>
    <col customWidth="1" min="1" max="1" width="6.0"/>
    <col customWidth="1" min="2" max="2" width="48.57"/>
    <col customWidth="1" min="3" max="3" width="15.86"/>
    <col customWidth="1" min="4" max="4" width="22.0"/>
    <col customWidth="1" hidden="1" min="5" max="5" width="24.71"/>
    <col customWidth="1" min="6" max="6" width="23.57"/>
    <col customWidth="1" min="7" max="7" width="20.43"/>
    <col customWidth="1" min="8" max="8" width="24.71"/>
    <col customWidth="1" min="9" max="9" width="21.43"/>
    <col customWidth="1" min="10" max="15" width="27.43"/>
    <col customWidth="1" min="16" max="16" width="21.86"/>
    <col customWidth="1" min="17" max="19" width="22.57"/>
    <col customWidth="1" min="20" max="20" width="34.71"/>
    <col customWidth="1" min="21" max="21" width="22.57"/>
  </cols>
  <sheetData>
    <row r="1">
      <c r="A1" s="2"/>
      <c r="B1" s="6"/>
      <c r="C1" s="6"/>
      <c r="D1" s="6"/>
      <c r="E1" s="6"/>
      <c r="F1" s="10"/>
      <c r="G1" s="6"/>
      <c r="H1" s="6"/>
      <c r="I1" s="6"/>
      <c r="J1" s="6"/>
      <c r="K1" s="6"/>
      <c r="L1" s="6"/>
      <c r="M1" s="6"/>
      <c r="N1" s="10"/>
      <c r="O1" s="10"/>
      <c r="P1" s="10"/>
      <c r="Q1" s="20"/>
      <c r="R1" s="20"/>
      <c r="S1" s="20"/>
      <c r="T1" s="1102"/>
      <c r="U1" s="1102"/>
    </row>
    <row r="2" ht="32.25" customHeight="1">
      <c r="A2" s="734" t="s">
        <v>21</v>
      </c>
      <c r="N2" s="10"/>
      <c r="O2" s="10"/>
      <c r="P2" s="10"/>
      <c r="Q2" s="20"/>
      <c r="R2" s="20"/>
      <c r="S2" s="20"/>
      <c r="T2" s="1102"/>
      <c r="U2" s="1102"/>
    </row>
    <row r="3" ht="32.25" customHeight="1">
      <c r="N3" s="10"/>
      <c r="O3" s="10"/>
      <c r="P3" s="10"/>
      <c r="Q3" s="20"/>
      <c r="R3" s="20"/>
      <c r="S3" s="20"/>
      <c r="T3" s="1102"/>
      <c r="U3" s="1102"/>
    </row>
    <row r="4">
      <c r="A4" s="1"/>
      <c r="C4" s="1"/>
      <c r="D4" s="31"/>
      <c r="E4" s="32"/>
      <c r="F4" s="31"/>
      <c r="G4" s="540"/>
      <c r="H4" s="5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913"/>
      <c r="U4" s="913"/>
    </row>
    <row r="5" ht="24.75" customHeight="1">
      <c r="A5" s="915" t="s">
        <v>8</v>
      </c>
      <c r="B5" s="915" t="s">
        <v>13</v>
      </c>
      <c r="C5" s="916" t="s">
        <v>5</v>
      </c>
      <c r="D5" s="918" t="s">
        <v>471</v>
      </c>
      <c r="E5" s="918" t="s">
        <v>34</v>
      </c>
      <c r="F5" s="918" t="s">
        <v>9</v>
      </c>
      <c r="G5" s="1103" t="s">
        <v>10</v>
      </c>
      <c r="H5" s="1103" t="s">
        <v>11</v>
      </c>
      <c r="I5" s="918" t="s">
        <v>1879</v>
      </c>
      <c r="J5" s="918" t="s">
        <v>36</v>
      </c>
      <c r="K5" s="918" t="s">
        <v>38</v>
      </c>
      <c r="L5" s="918" t="s">
        <v>39</v>
      </c>
      <c r="M5" s="1104" t="s">
        <v>2230</v>
      </c>
      <c r="N5" s="1105"/>
      <c r="O5" s="1105"/>
      <c r="P5" s="1105"/>
      <c r="Q5" s="1105"/>
      <c r="R5" s="1105"/>
      <c r="S5" s="1105"/>
      <c r="T5" s="643"/>
      <c r="U5" s="643"/>
    </row>
    <row r="6" ht="21.0" customHeight="1">
      <c r="A6" s="1106" t="s">
        <v>46</v>
      </c>
      <c r="B6" s="1107" t="s">
        <v>49</v>
      </c>
      <c r="C6" s="1108"/>
      <c r="D6" s="1109"/>
      <c r="E6" s="1110"/>
      <c r="F6" s="1109"/>
      <c r="G6" s="1111"/>
      <c r="H6" s="1111"/>
      <c r="I6" s="1109"/>
      <c r="J6" s="1109"/>
      <c r="K6" s="1110"/>
      <c r="L6" s="1110"/>
      <c r="M6" s="1112"/>
      <c r="N6" s="1113"/>
      <c r="O6" s="1113"/>
      <c r="P6" s="1113"/>
      <c r="Q6" s="1113"/>
      <c r="R6" s="1113"/>
      <c r="S6" s="1113"/>
      <c r="T6" s="1114"/>
      <c r="U6" s="1114"/>
    </row>
    <row r="7">
      <c r="A7" s="33">
        <v>1.0</v>
      </c>
      <c r="B7" s="1015" t="s">
        <v>29</v>
      </c>
      <c r="C7" s="33">
        <v>2020.0</v>
      </c>
      <c r="D7" s="156">
        <v>9.61582391008E11</v>
      </c>
      <c r="E7" s="80" t="s">
        <v>72</v>
      </c>
      <c r="F7" s="80" t="s">
        <v>40</v>
      </c>
      <c r="G7" s="1115" t="s">
        <v>30</v>
      </c>
      <c r="H7" s="1116" t="s">
        <v>43</v>
      </c>
      <c r="I7" s="47" t="s">
        <v>225</v>
      </c>
      <c r="J7" s="47" t="s">
        <v>132</v>
      </c>
      <c r="K7" s="58" t="s">
        <v>87</v>
      </c>
      <c r="L7" s="58" t="s">
        <v>47</v>
      </c>
      <c r="M7" s="90" t="s">
        <v>2231</v>
      </c>
      <c r="N7" s="1117"/>
      <c r="O7" s="1117"/>
      <c r="P7" s="1118"/>
      <c r="Q7" s="1118"/>
      <c r="R7" s="1118"/>
      <c r="S7" s="1118"/>
      <c r="T7" s="643"/>
      <c r="U7" s="643"/>
    </row>
    <row r="8">
      <c r="A8" s="33">
        <v>5.0</v>
      </c>
      <c r="B8" s="1119" t="s">
        <v>172</v>
      </c>
      <c r="C8" s="1120">
        <v>2011.0</v>
      </c>
      <c r="D8" s="1121" t="s">
        <v>174</v>
      </c>
      <c r="E8" s="271" t="s">
        <v>72</v>
      </c>
      <c r="F8" s="271" t="s">
        <v>450</v>
      </c>
      <c r="G8" s="1122" t="s">
        <v>175</v>
      </c>
      <c r="H8" s="1116" t="s">
        <v>183</v>
      </c>
      <c r="I8" s="87" t="s">
        <v>63</v>
      </c>
      <c r="J8" s="87" t="s">
        <v>2232</v>
      </c>
      <c r="K8" s="48" t="s">
        <v>294</v>
      </c>
      <c r="L8" s="48" t="s">
        <v>47</v>
      </c>
      <c r="M8" s="235" t="s">
        <v>2233</v>
      </c>
      <c r="N8" s="965"/>
      <c r="O8" s="965"/>
      <c r="P8" s="1123"/>
      <c r="Q8" s="1117"/>
      <c r="R8" s="1117"/>
      <c r="S8" s="1117"/>
      <c r="T8" s="643"/>
      <c r="U8" s="643"/>
    </row>
    <row r="9">
      <c r="A9" s="33">
        <v>3.0</v>
      </c>
      <c r="B9" s="1015" t="s">
        <v>53</v>
      </c>
      <c r="C9" s="33">
        <v>2021.0</v>
      </c>
      <c r="D9" s="156">
        <v>9.61582391145E11</v>
      </c>
      <c r="E9" s="80" t="s">
        <v>72</v>
      </c>
      <c r="F9" s="80" t="s">
        <v>40</v>
      </c>
      <c r="G9" s="1115" t="s">
        <v>55</v>
      </c>
      <c r="H9" s="1116" t="s">
        <v>59</v>
      </c>
      <c r="I9" s="87" t="s">
        <v>225</v>
      </c>
      <c r="J9" s="87" t="s">
        <v>132</v>
      </c>
      <c r="K9" s="58" t="s">
        <v>170</v>
      </c>
      <c r="L9" s="33"/>
      <c r="M9" s="90" t="s">
        <v>2234</v>
      </c>
      <c r="N9" s="1117"/>
      <c r="O9" s="1118"/>
      <c r="P9" s="1123"/>
      <c r="Q9" s="1117"/>
      <c r="R9" s="1117"/>
      <c r="S9" s="1117"/>
      <c r="T9" s="643"/>
      <c r="U9" s="643"/>
    </row>
    <row r="10" ht="13.5" customHeight="1">
      <c r="A10" s="48">
        <v>1.0</v>
      </c>
      <c r="B10" s="53" t="s">
        <v>192</v>
      </c>
      <c r="C10" s="48">
        <v>2023.0</v>
      </c>
      <c r="D10" s="257" t="s">
        <v>229</v>
      </c>
      <c r="E10" s="857" t="s">
        <v>917</v>
      </c>
      <c r="F10" s="58" t="s">
        <v>201</v>
      </c>
      <c r="G10" s="556" t="s">
        <v>203</v>
      </c>
      <c r="H10" s="94" t="s">
        <v>204</v>
      </c>
      <c r="I10" s="88" t="s">
        <v>551</v>
      </c>
      <c r="J10" s="88" t="s">
        <v>132</v>
      </c>
      <c r="K10" s="48" t="s">
        <v>170</v>
      </c>
      <c r="L10" s="189"/>
      <c r="M10" s="189"/>
      <c r="N10" s="536"/>
      <c r="O10" s="1"/>
      <c r="P10" s="1"/>
      <c r="Q10" s="1"/>
      <c r="R10" s="1"/>
      <c r="S10" s="1"/>
      <c r="T10" s="643"/>
      <c r="U10" s="643"/>
    </row>
    <row r="11" ht="13.5" customHeight="1">
      <c r="A11" s="33">
        <v>5.0</v>
      </c>
      <c r="B11" s="1015" t="s">
        <v>20</v>
      </c>
      <c r="C11" s="58">
        <v>2022.0</v>
      </c>
      <c r="D11" s="944">
        <v>9.6188430206E11</v>
      </c>
      <c r="E11" s="1124" t="s">
        <v>184</v>
      </c>
      <c r="F11" s="80" t="s">
        <v>40</v>
      </c>
      <c r="G11" s="1115" t="s">
        <v>232</v>
      </c>
      <c r="H11" s="1116" t="s">
        <v>50</v>
      </c>
      <c r="I11" s="87" t="s">
        <v>225</v>
      </c>
      <c r="J11" s="87" t="s">
        <v>132</v>
      </c>
      <c r="K11" s="58" t="s">
        <v>170</v>
      </c>
      <c r="L11" s="33"/>
      <c r="M11" s="90" t="s">
        <v>2235</v>
      </c>
      <c r="N11" s="1117"/>
      <c r="O11" s="1118"/>
      <c r="P11" s="1118"/>
      <c r="Q11" s="1118"/>
      <c r="R11" s="1118"/>
      <c r="S11" s="1118"/>
      <c r="T11" s="643"/>
      <c r="U11" s="643"/>
    </row>
    <row r="12" ht="16.5" customHeight="1">
      <c r="A12" s="33">
        <v>6.0</v>
      </c>
      <c r="B12" s="1015" t="s">
        <v>60</v>
      </c>
      <c r="C12" s="58">
        <v>2022.0</v>
      </c>
      <c r="D12" s="156">
        <v>9.61884301016E11</v>
      </c>
      <c r="E12" s="80" t="s">
        <v>72</v>
      </c>
      <c r="F12" s="80" t="s">
        <v>40</v>
      </c>
      <c r="G12" s="1115" t="s">
        <v>61</v>
      </c>
      <c r="H12" s="1116" t="s">
        <v>66</v>
      </c>
      <c r="I12" s="87" t="s">
        <v>225</v>
      </c>
      <c r="J12" s="87" t="s">
        <v>132</v>
      </c>
      <c r="K12" s="58" t="s">
        <v>87</v>
      </c>
      <c r="L12" s="58" t="s">
        <v>47</v>
      </c>
      <c r="M12" s="90"/>
      <c r="N12" s="1117"/>
      <c r="O12" s="1117"/>
      <c r="P12" s="1123"/>
      <c r="Q12" s="1117"/>
      <c r="R12" s="1117"/>
      <c r="S12" s="1117"/>
      <c r="T12" s="643"/>
      <c r="U12" s="643"/>
    </row>
    <row r="13" ht="15.0" customHeight="1">
      <c r="A13" s="33">
        <v>47.0</v>
      </c>
      <c r="B13" s="70" t="s">
        <v>508</v>
      </c>
      <c r="C13" s="48">
        <v>2024.0</v>
      </c>
      <c r="D13" s="588" t="s">
        <v>547</v>
      </c>
      <c r="E13" s="870" t="s">
        <v>1298</v>
      </c>
      <c r="F13" s="139" t="s">
        <v>235</v>
      </c>
      <c r="G13" s="1125" t="s">
        <v>549</v>
      </c>
      <c r="H13" s="1126" t="s">
        <v>550</v>
      </c>
      <c r="I13" s="87" t="s">
        <v>2236</v>
      </c>
      <c r="J13" s="87" t="s">
        <v>132</v>
      </c>
      <c r="K13" s="235" t="s">
        <v>202</v>
      </c>
      <c r="L13" s="863"/>
      <c r="M13" s="235" t="s">
        <v>1300</v>
      </c>
      <c r="N13" s="536"/>
      <c r="O13" s="536"/>
      <c r="P13" s="536"/>
      <c r="Q13" s="536"/>
      <c r="R13" s="536"/>
      <c r="S13" s="536"/>
      <c r="T13" s="913"/>
      <c r="U13" s="643"/>
    </row>
    <row r="14">
      <c r="A14" s="58">
        <v>48.0</v>
      </c>
      <c r="B14" s="70" t="s">
        <v>508</v>
      </c>
      <c r="C14" s="48">
        <v>2024.0</v>
      </c>
      <c r="D14" s="588" t="s">
        <v>540</v>
      </c>
      <c r="E14" s="139" t="s">
        <v>1298</v>
      </c>
      <c r="F14" s="139" t="s">
        <v>235</v>
      </c>
      <c r="G14" s="1125" t="s">
        <v>555</v>
      </c>
      <c r="H14" s="1126" t="s">
        <v>556</v>
      </c>
      <c r="I14" s="87" t="s">
        <v>2236</v>
      </c>
      <c r="J14" s="87" t="s">
        <v>132</v>
      </c>
      <c r="K14" s="235" t="s">
        <v>202</v>
      </c>
      <c r="L14" s="863"/>
      <c r="M14" s="235" t="s">
        <v>1303</v>
      </c>
      <c r="N14" s="536"/>
      <c r="O14" s="536"/>
      <c r="P14" s="536"/>
      <c r="Q14" s="536"/>
      <c r="R14" s="536"/>
      <c r="S14" s="536"/>
      <c r="T14" s="913"/>
      <c r="U14" s="643"/>
    </row>
    <row r="15">
      <c r="A15" s="33">
        <v>9.0</v>
      </c>
      <c r="B15" s="1127" t="s">
        <v>324</v>
      </c>
      <c r="C15" s="58">
        <v>2022.0</v>
      </c>
      <c r="D15" s="257" t="s">
        <v>288</v>
      </c>
      <c r="E15" s="80" t="s">
        <v>72</v>
      </c>
      <c r="F15" s="80" t="s">
        <v>295</v>
      </c>
      <c r="G15" s="1115" t="s">
        <v>296</v>
      </c>
      <c r="H15" s="1128" t="s">
        <v>2237</v>
      </c>
      <c r="I15" s="87" t="s">
        <v>225</v>
      </c>
      <c r="J15" s="87" t="s">
        <v>132</v>
      </c>
      <c r="K15" s="58" t="s">
        <v>298</v>
      </c>
      <c r="L15" s="58" t="s">
        <v>47</v>
      </c>
      <c r="M15" s="90" t="s">
        <v>2238</v>
      </c>
      <c r="N15" s="1117"/>
      <c r="O15" s="1117"/>
      <c r="P15" s="1123"/>
      <c r="Q15" s="1117"/>
      <c r="R15" s="1117"/>
      <c r="S15" s="1117"/>
      <c r="T15" s="643"/>
      <c r="U15" s="643"/>
    </row>
    <row r="16" ht="17.25" customHeight="1">
      <c r="A16" s="33">
        <v>10.0</v>
      </c>
      <c r="B16" s="1015" t="s">
        <v>53</v>
      </c>
      <c r="C16" s="58">
        <v>2022.0</v>
      </c>
      <c r="D16" s="257">
        <v>9.61582391103E11</v>
      </c>
      <c r="E16" s="80" t="s">
        <v>72</v>
      </c>
      <c r="F16" s="80" t="s">
        <v>40</v>
      </c>
      <c r="G16" s="1129" t="s">
        <v>68</v>
      </c>
      <c r="H16" s="1116" t="s">
        <v>77</v>
      </c>
      <c r="I16" s="87" t="s">
        <v>225</v>
      </c>
      <c r="J16" s="87" t="s">
        <v>132</v>
      </c>
      <c r="K16" s="58" t="s">
        <v>285</v>
      </c>
      <c r="L16" s="58"/>
      <c r="M16" s="90"/>
      <c r="N16" s="1117"/>
      <c r="O16" s="1117"/>
      <c r="P16" s="1123"/>
      <c r="Q16" s="1117"/>
      <c r="R16" s="1117"/>
      <c r="S16" s="1117"/>
      <c r="T16" s="643"/>
      <c r="U16" s="643"/>
    </row>
    <row r="17" ht="17.25" customHeight="1">
      <c r="A17" s="33">
        <v>11.0</v>
      </c>
      <c r="B17" s="1015" t="s">
        <v>53</v>
      </c>
      <c r="C17" s="58">
        <v>2024.0</v>
      </c>
      <c r="D17" s="257">
        <v>9.6158239166E11</v>
      </c>
      <c r="E17" s="80" t="s">
        <v>299</v>
      </c>
      <c r="F17" s="80" t="s">
        <v>40</v>
      </c>
      <c r="G17" s="938" t="s">
        <v>300</v>
      </c>
      <c r="H17" s="1116" t="s">
        <v>73</v>
      </c>
      <c r="I17" s="87" t="s">
        <v>225</v>
      </c>
      <c r="J17" s="87" t="s">
        <v>132</v>
      </c>
      <c r="K17" s="58" t="s">
        <v>170</v>
      </c>
      <c r="L17" s="58"/>
      <c r="M17" s="90"/>
      <c r="N17" s="1117"/>
      <c r="O17" s="1117"/>
      <c r="P17" s="1123"/>
      <c r="Q17" s="1117"/>
      <c r="R17" s="1117"/>
      <c r="S17" s="1117"/>
      <c r="T17" s="643"/>
      <c r="U17" s="643"/>
    </row>
    <row r="18" ht="17.25" customHeight="1">
      <c r="A18" s="33">
        <v>12.0</v>
      </c>
      <c r="B18" s="1015" t="s">
        <v>53</v>
      </c>
      <c r="C18" s="58">
        <v>2024.0</v>
      </c>
      <c r="D18" s="257">
        <v>9.61582391661E11</v>
      </c>
      <c r="E18" s="80" t="s">
        <v>299</v>
      </c>
      <c r="F18" s="80" t="s">
        <v>40</v>
      </c>
      <c r="G18" s="938" t="s">
        <v>303</v>
      </c>
      <c r="H18" s="1116" t="s">
        <v>2239</v>
      </c>
      <c r="I18" s="87" t="s">
        <v>225</v>
      </c>
      <c r="J18" s="87" t="s">
        <v>132</v>
      </c>
      <c r="K18" s="58" t="s">
        <v>170</v>
      </c>
      <c r="L18" s="58"/>
      <c r="M18" s="90"/>
      <c r="N18" s="1117"/>
      <c r="O18" s="1117"/>
      <c r="P18" s="1123"/>
      <c r="Q18" s="1117"/>
      <c r="R18" s="1117"/>
      <c r="S18" s="1117"/>
      <c r="T18" s="643"/>
      <c r="U18" s="643"/>
    </row>
    <row r="19" ht="17.25" customHeight="1">
      <c r="A19" s="33">
        <v>49.0</v>
      </c>
      <c r="B19" s="70" t="s">
        <v>508</v>
      </c>
      <c r="C19" s="48">
        <v>2024.0</v>
      </c>
      <c r="D19" s="598" t="s">
        <v>544</v>
      </c>
      <c r="E19" s="139" t="s">
        <v>1298</v>
      </c>
      <c r="F19" s="139" t="s">
        <v>235</v>
      </c>
      <c r="G19" s="1125" t="s">
        <v>558</v>
      </c>
      <c r="H19" s="1130" t="s">
        <v>559</v>
      </c>
      <c r="I19" s="87" t="s">
        <v>2236</v>
      </c>
      <c r="J19" s="87" t="s">
        <v>132</v>
      </c>
      <c r="K19" s="235" t="s">
        <v>202</v>
      </c>
      <c r="L19" s="863"/>
      <c r="M19" s="235" t="s">
        <v>1306</v>
      </c>
      <c r="N19" s="536"/>
      <c r="O19" s="536"/>
      <c r="P19" s="536"/>
      <c r="Q19" s="536"/>
      <c r="R19" s="536"/>
      <c r="S19" s="536"/>
      <c r="T19" s="913"/>
      <c r="U19" s="643"/>
    </row>
    <row r="20" ht="17.25" customHeight="1">
      <c r="A20" s="58">
        <v>50.0</v>
      </c>
      <c r="B20" s="70" t="s">
        <v>508</v>
      </c>
      <c r="C20" s="48">
        <v>2024.0</v>
      </c>
      <c r="D20" s="598" t="s">
        <v>546</v>
      </c>
      <c r="E20" s="139" t="s">
        <v>1298</v>
      </c>
      <c r="F20" s="139" t="s">
        <v>235</v>
      </c>
      <c r="G20" s="1125" t="s">
        <v>560</v>
      </c>
      <c r="H20" s="1126" t="s">
        <v>561</v>
      </c>
      <c r="I20" s="87" t="s">
        <v>2236</v>
      </c>
      <c r="J20" s="87" t="s">
        <v>132</v>
      </c>
      <c r="K20" s="235" t="s">
        <v>202</v>
      </c>
      <c r="L20" s="863"/>
      <c r="M20" s="235" t="s">
        <v>1310</v>
      </c>
      <c r="N20" s="536"/>
      <c r="O20" s="536"/>
      <c r="P20" s="536"/>
      <c r="Q20" s="536"/>
      <c r="R20" s="536"/>
      <c r="S20" s="536"/>
      <c r="T20" s="913"/>
      <c r="U20" s="643"/>
    </row>
    <row r="21" ht="17.25" customHeight="1">
      <c r="A21" s="33">
        <v>51.0</v>
      </c>
      <c r="B21" s="70" t="s">
        <v>508</v>
      </c>
      <c r="C21" s="48">
        <v>2024.0</v>
      </c>
      <c r="D21" s="598" t="s">
        <v>548</v>
      </c>
      <c r="E21" s="139" t="s">
        <v>1298</v>
      </c>
      <c r="F21" s="139" t="s">
        <v>235</v>
      </c>
      <c r="G21" s="1125" t="s">
        <v>563</v>
      </c>
      <c r="H21" s="1126" t="s">
        <v>564</v>
      </c>
      <c r="I21" s="87" t="s">
        <v>2236</v>
      </c>
      <c r="J21" s="87" t="s">
        <v>132</v>
      </c>
      <c r="K21" s="235" t="s">
        <v>202</v>
      </c>
      <c r="L21" s="863"/>
      <c r="M21" s="235" t="s">
        <v>1313</v>
      </c>
      <c r="N21" s="536"/>
      <c r="O21" s="536"/>
      <c r="P21" s="536"/>
      <c r="Q21" s="536"/>
      <c r="R21" s="536"/>
      <c r="S21" s="536"/>
      <c r="T21" s="913"/>
      <c r="U21" s="643"/>
    </row>
    <row r="22">
      <c r="A22" s="174">
        <v>16.0</v>
      </c>
      <c r="B22" s="200" t="s">
        <v>324</v>
      </c>
      <c r="C22" s="174">
        <v>2025.0</v>
      </c>
      <c r="D22" s="207" t="s">
        <v>325</v>
      </c>
      <c r="E22" s="200"/>
      <c r="F22" s="80" t="s">
        <v>295</v>
      </c>
      <c r="G22" s="1131" t="s">
        <v>327</v>
      </c>
      <c r="H22" s="1132"/>
      <c r="I22" s="87" t="s">
        <v>146</v>
      </c>
      <c r="J22" s="87" t="s">
        <v>132</v>
      </c>
      <c r="K22" s="189"/>
      <c r="L22" s="189"/>
      <c r="M22" s="189"/>
      <c r="N22" s="1"/>
      <c r="O22" s="1"/>
      <c r="P22" s="1"/>
      <c r="Q22" s="1"/>
      <c r="R22" s="1"/>
      <c r="S22" s="1"/>
      <c r="T22" s="1"/>
      <c r="U22" s="1"/>
    </row>
    <row r="23">
      <c r="A23" s="174">
        <v>17.0</v>
      </c>
      <c r="B23" s="200" t="s">
        <v>324</v>
      </c>
      <c r="C23" s="174">
        <v>2025.0</v>
      </c>
      <c r="D23" s="207" t="s">
        <v>329</v>
      </c>
      <c r="E23" s="200"/>
      <c r="F23" s="80" t="s">
        <v>295</v>
      </c>
      <c r="G23" s="1131" t="s">
        <v>330</v>
      </c>
      <c r="H23" s="1132"/>
      <c r="I23" s="87" t="s">
        <v>146</v>
      </c>
      <c r="J23" s="87" t="s">
        <v>132</v>
      </c>
      <c r="K23" s="189"/>
      <c r="L23" s="189"/>
      <c r="M23" s="189"/>
      <c r="N23" s="1"/>
      <c r="O23" s="1"/>
      <c r="P23" s="1"/>
      <c r="Q23" s="1"/>
      <c r="R23" s="1"/>
      <c r="S23" s="1"/>
      <c r="T23" s="1"/>
      <c r="U23" s="1"/>
    </row>
    <row r="24">
      <c r="A24" s="1027" t="s">
        <v>355</v>
      </c>
      <c r="B24" s="1133" t="s">
        <v>256</v>
      </c>
      <c r="C24" s="1134"/>
      <c r="D24" s="1134"/>
      <c r="E24" s="1134"/>
      <c r="F24" s="1135"/>
      <c r="G24" s="1136"/>
      <c r="H24" s="1136"/>
      <c r="I24" s="929"/>
      <c r="J24" s="929"/>
      <c r="K24" s="927"/>
      <c r="L24" s="927"/>
      <c r="M24" s="927"/>
      <c r="N24" s="536"/>
      <c r="O24" s="536"/>
      <c r="P24" s="536"/>
      <c r="Q24" s="536"/>
      <c r="R24" s="536"/>
      <c r="S24" s="536"/>
      <c r="T24" s="913"/>
      <c r="U24" s="913"/>
    </row>
    <row r="25">
      <c r="A25" s="58">
        <v>52.0</v>
      </c>
      <c r="B25" s="70" t="s">
        <v>508</v>
      </c>
      <c r="C25" s="48">
        <v>2024.0</v>
      </c>
      <c r="D25" s="598" t="s">
        <v>552</v>
      </c>
      <c r="E25" s="139" t="s">
        <v>1298</v>
      </c>
      <c r="F25" s="139" t="s">
        <v>235</v>
      </c>
      <c r="G25" s="1125" t="s">
        <v>568</v>
      </c>
      <c r="H25" s="1126" t="s">
        <v>569</v>
      </c>
      <c r="I25" s="47" t="s">
        <v>2236</v>
      </c>
      <c r="J25" s="47" t="s">
        <v>132</v>
      </c>
      <c r="K25" s="235" t="s">
        <v>202</v>
      </c>
      <c r="L25" s="863"/>
      <c r="M25" s="235" t="s">
        <v>1316</v>
      </c>
      <c r="N25" s="536"/>
      <c r="O25" s="536"/>
      <c r="P25" s="536"/>
      <c r="Q25" s="536"/>
      <c r="R25" s="536"/>
      <c r="S25" s="536"/>
      <c r="T25" s="913"/>
      <c r="U25" s="643"/>
    </row>
    <row r="26">
      <c r="A26" s="58">
        <v>2.0</v>
      </c>
      <c r="B26" s="237" t="s">
        <v>362</v>
      </c>
      <c r="C26" s="90">
        <v>2024.0</v>
      </c>
      <c r="D26" s="257">
        <v>2066.0</v>
      </c>
      <c r="E26" s="231" t="s">
        <v>299</v>
      </c>
      <c r="F26" s="231" t="s">
        <v>379</v>
      </c>
      <c r="G26" s="938" t="s">
        <v>380</v>
      </c>
      <c r="H26" s="94" t="s">
        <v>2240</v>
      </c>
      <c r="I26" s="87" t="s">
        <v>146</v>
      </c>
      <c r="J26" s="87" t="s">
        <v>132</v>
      </c>
      <c r="K26" s="48" t="s">
        <v>170</v>
      </c>
      <c r="L26" s="48"/>
      <c r="M26" s="235" t="s">
        <v>2241</v>
      </c>
      <c r="N26" s="965"/>
      <c r="O26" s="965"/>
      <c r="P26" s="965"/>
      <c r="Q26" s="965"/>
      <c r="R26" s="965"/>
      <c r="S26" s="965"/>
      <c r="T26" s="643"/>
      <c r="U26" s="643"/>
    </row>
    <row r="27">
      <c r="A27" s="58">
        <v>3.0</v>
      </c>
      <c r="B27" s="237" t="s">
        <v>362</v>
      </c>
      <c r="C27" s="90">
        <v>2019.0</v>
      </c>
      <c r="D27" s="257">
        <v>1372.0</v>
      </c>
      <c r="E27" s="231" t="s">
        <v>72</v>
      </c>
      <c r="F27" s="231" t="s">
        <v>379</v>
      </c>
      <c r="G27" s="1131" t="s">
        <v>385</v>
      </c>
      <c r="H27" s="1132"/>
      <c r="I27" s="87" t="s">
        <v>225</v>
      </c>
      <c r="J27" s="87" t="s">
        <v>132</v>
      </c>
      <c r="K27" s="48" t="s">
        <v>389</v>
      </c>
      <c r="L27" s="48" t="s">
        <v>47</v>
      </c>
      <c r="M27" s="235"/>
      <c r="N27" s="965"/>
      <c r="O27" s="965"/>
      <c r="P27" s="965"/>
      <c r="Q27" s="965"/>
      <c r="R27" s="965"/>
      <c r="S27" s="965"/>
      <c r="T27" s="643"/>
      <c r="U27" s="643"/>
    </row>
    <row r="28">
      <c r="A28" s="58">
        <v>4.0</v>
      </c>
      <c r="B28" s="237" t="s">
        <v>362</v>
      </c>
      <c r="C28" s="1137">
        <v>2025.0</v>
      </c>
      <c r="D28" s="257">
        <v>2259.0</v>
      </c>
      <c r="E28" s="231"/>
      <c r="F28" s="231" t="s">
        <v>379</v>
      </c>
      <c r="G28" s="1131" t="s">
        <v>394</v>
      </c>
      <c r="H28" s="1132"/>
      <c r="I28" s="87" t="s">
        <v>146</v>
      </c>
      <c r="J28" s="87" t="s">
        <v>132</v>
      </c>
      <c r="K28" s="48"/>
      <c r="L28" s="48"/>
      <c r="M28" s="235"/>
      <c r="N28" s="965"/>
      <c r="O28" s="965"/>
      <c r="P28" s="965"/>
      <c r="Q28" s="965"/>
      <c r="R28" s="965"/>
      <c r="S28" s="965"/>
      <c r="T28" s="643"/>
      <c r="U28" s="643"/>
    </row>
    <row r="29">
      <c r="A29" s="33">
        <v>53.0</v>
      </c>
      <c r="B29" s="70" t="s">
        <v>508</v>
      </c>
      <c r="C29" s="1138">
        <v>2024.0</v>
      </c>
      <c r="D29" s="1139" t="s">
        <v>557</v>
      </c>
      <c r="E29" s="139" t="s">
        <v>1298</v>
      </c>
      <c r="F29" s="139" t="s">
        <v>235</v>
      </c>
      <c r="G29" s="1125" t="s">
        <v>570</v>
      </c>
      <c r="H29" s="1126" t="s">
        <v>571</v>
      </c>
      <c r="I29" s="87" t="s">
        <v>2236</v>
      </c>
      <c r="J29" s="87" t="s">
        <v>132</v>
      </c>
      <c r="K29" s="235" t="s">
        <v>202</v>
      </c>
      <c r="L29" s="863"/>
      <c r="M29" s="235" t="s">
        <v>1318</v>
      </c>
      <c r="N29" s="536"/>
      <c r="O29" s="536"/>
      <c r="P29" s="536"/>
      <c r="Q29" s="536"/>
      <c r="R29" s="536"/>
      <c r="S29" s="536"/>
      <c r="T29" s="913"/>
      <c r="U29" s="643"/>
    </row>
    <row r="30">
      <c r="A30" s="1027" t="s">
        <v>374</v>
      </c>
      <c r="B30" s="942" t="s">
        <v>220</v>
      </c>
      <c r="C30" s="1140"/>
      <c r="D30" s="1140"/>
      <c r="E30" s="1140"/>
      <c r="F30" s="1141"/>
      <c r="G30" s="1142"/>
      <c r="H30" s="1142"/>
      <c r="I30" s="929"/>
      <c r="J30" s="929"/>
      <c r="K30" s="927"/>
      <c r="L30" s="927"/>
      <c r="M30" s="927"/>
      <c r="N30" s="536"/>
      <c r="O30" s="536"/>
      <c r="P30" s="536"/>
      <c r="Q30" s="536"/>
      <c r="R30" s="536"/>
      <c r="S30" s="536"/>
      <c r="T30" s="643"/>
      <c r="U30" s="643"/>
    </row>
    <row r="31">
      <c r="A31" s="33">
        <v>1.0</v>
      </c>
      <c r="B31" s="237" t="s">
        <v>375</v>
      </c>
      <c r="C31" s="58">
        <v>2006.0</v>
      </c>
      <c r="D31" s="944" t="s">
        <v>376</v>
      </c>
      <c r="E31" s="139" t="s">
        <v>72</v>
      </c>
      <c r="F31" s="139" t="s">
        <v>79</v>
      </c>
      <c r="G31" s="1115" t="s">
        <v>427</v>
      </c>
      <c r="H31" s="1116" t="s">
        <v>183</v>
      </c>
      <c r="I31" s="47" t="s">
        <v>225</v>
      </c>
      <c r="J31" s="47" t="s">
        <v>132</v>
      </c>
      <c r="K31" s="48" t="s">
        <v>294</v>
      </c>
      <c r="L31" s="48" t="s">
        <v>47</v>
      </c>
      <c r="M31" s="235"/>
      <c r="N31" s="965"/>
      <c r="O31" s="965"/>
      <c r="P31" s="965"/>
      <c r="Q31" s="965"/>
      <c r="R31" s="965"/>
      <c r="S31" s="965"/>
      <c r="T31" s="643"/>
      <c r="U31" s="643"/>
    </row>
    <row r="32">
      <c r="A32" s="58">
        <v>54.0</v>
      </c>
      <c r="B32" s="70" t="s">
        <v>508</v>
      </c>
      <c r="C32" s="48">
        <v>2024.0</v>
      </c>
      <c r="D32" s="598" t="s">
        <v>562</v>
      </c>
      <c r="E32" s="139" t="s">
        <v>1298</v>
      </c>
      <c r="F32" s="139" t="s">
        <v>235</v>
      </c>
      <c r="G32" s="1125" t="s">
        <v>573</v>
      </c>
      <c r="H32" s="1126" t="s">
        <v>574</v>
      </c>
      <c r="I32" s="87" t="s">
        <v>2236</v>
      </c>
      <c r="J32" s="87" t="s">
        <v>132</v>
      </c>
      <c r="K32" s="235" t="s">
        <v>202</v>
      </c>
      <c r="L32" s="863"/>
      <c r="M32" s="235" t="s">
        <v>1320</v>
      </c>
      <c r="N32" s="536"/>
      <c r="O32" s="536"/>
      <c r="P32" s="536"/>
      <c r="Q32" s="536"/>
      <c r="R32" s="536"/>
      <c r="S32" s="536"/>
      <c r="T32" s="913"/>
      <c r="U32" s="643"/>
    </row>
    <row r="33">
      <c r="A33" s="33">
        <v>55.0</v>
      </c>
      <c r="B33" s="70" t="s">
        <v>508</v>
      </c>
      <c r="C33" s="48">
        <v>2024.0</v>
      </c>
      <c r="D33" s="598" t="s">
        <v>572</v>
      </c>
      <c r="E33" s="139" t="s">
        <v>1298</v>
      </c>
      <c r="F33" s="139" t="s">
        <v>235</v>
      </c>
      <c r="G33" s="1125" t="s">
        <v>575</v>
      </c>
      <c r="H33" s="1126" t="s">
        <v>576</v>
      </c>
      <c r="I33" s="87" t="s">
        <v>2236</v>
      </c>
      <c r="J33" s="87" t="s">
        <v>132</v>
      </c>
      <c r="K33" s="235" t="s">
        <v>202</v>
      </c>
      <c r="L33" s="863"/>
      <c r="M33" s="235" t="s">
        <v>1322</v>
      </c>
      <c r="N33" s="536"/>
      <c r="O33" s="536"/>
      <c r="P33" s="536"/>
      <c r="Q33" s="536"/>
      <c r="R33" s="536"/>
      <c r="S33" s="536"/>
      <c r="T33" s="913"/>
      <c r="U33" s="643"/>
    </row>
    <row r="34">
      <c r="A34" s="58">
        <v>56.0</v>
      </c>
      <c r="B34" s="70" t="s">
        <v>508</v>
      </c>
      <c r="C34" s="48">
        <v>2024.0</v>
      </c>
      <c r="D34" s="598" t="s">
        <v>577</v>
      </c>
      <c r="E34" s="139" t="s">
        <v>1298</v>
      </c>
      <c r="F34" s="139" t="s">
        <v>235</v>
      </c>
      <c r="G34" s="1125" t="s">
        <v>578</v>
      </c>
      <c r="H34" s="1126" t="s">
        <v>579</v>
      </c>
      <c r="I34" s="87" t="s">
        <v>2236</v>
      </c>
      <c r="J34" s="87" t="s">
        <v>132</v>
      </c>
      <c r="K34" s="235" t="s">
        <v>202</v>
      </c>
      <c r="L34" s="863"/>
      <c r="M34" s="235" t="s">
        <v>1324</v>
      </c>
      <c r="N34" s="536"/>
      <c r="O34" s="536"/>
      <c r="P34" s="536"/>
      <c r="Q34" s="536"/>
      <c r="R34" s="536"/>
      <c r="S34" s="536"/>
      <c r="T34" s="913"/>
      <c r="U34" s="643"/>
    </row>
    <row r="35">
      <c r="A35" s="33">
        <v>57.0</v>
      </c>
      <c r="B35" s="70" t="s">
        <v>508</v>
      </c>
      <c r="C35" s="48">
        <v>2024.0</v>
      </c>
      <c r="D35" s="599" t="s">
        <v>581</v>
      </c>
      <c r="E35" s="139" t="s">
        <v>1298</v>
      </c>
      <c r="F35" s="139" t="s">
        <v>235</v>
      </c>
      <c r="G35" s="1125" t="s">
        <v>582</v>
      </c>
      <c r="H35" s="1126" t="s">
        <v>583</v>
      </c>
      <c r="I35" s="87" t="s">
        <v>2242</v>
      </c>
      <c r="J35" s="87" t="s">
        <v>132</v>
      </c>
      <c r="K35" s="235" t="s">
        <v>202</v>
      </c>
      <c r="L35" s="863"/>
      <c r="M35" s="235"/>
      <c r="N35" s="536"/>
      <c r="O35" s="536"/>
      <c r="P35" s="536"/>
      <c r="Q35" s="536"/>
      <c r="R35" s="536"/>
      <c r="S35" s="536"/>
      <c r="T35" s="913"/>
      <c r="U35" s="643"/>
    </row>
    <row r="36">
      <c r="A36" s="58">
        <v>6.0</v>
      </c>
      <c r="B36" s="242" t="s">
        <v>2243</v>
      </c>
      <c r="C36" s="47">
        <v>2010.0</v>
      </c>
      <c r="D36" s="1121" t="s">
        <v>384</v>
      </c>
      <c r="E36" s="271" t="s">
        <v>72</v>
      </c>
      <c r="F36" s="271" t="s">
        <v>450</v>
      </c>
      <c r="G36" s="1122" t="s">
        <v>470</v>
      </c>
      <c r="H36" s="1116" t="s">
        <v>472</v>
      </c>
      <c r="I36" s="87" t="s">
        <v>225</v>
      </c>
      <c r="J36" s="87" t="s">
        <v>132</v>
      </c>
      <c r="K36" s="48" t="s">
        <v>298</v>
      </c>
      <c r="L36" s="48" t="s">
        <v>47</v>
      </c>
      <c r="M36" s="235" t="s">
        <v>2244</v>
      </c>
      <c r="N36" s="965"/>
      <c r="O36" s="965"/>
      <c r="P36" s="536"/>
      <c r="Q36" s="536"/>
      <c r="R36" s="536"/>
      <c r="S36" s="536"/>
      <c r="T36" s="643"/>
      <c r="U36" s="643"/>
    </row>
    <row r="37">
      <c r="A37" s="58">
        <v>58.0</v>
      </c>
      <c r="B37" s="70" t="s">
        <v>508</v>
      </c>
      <c r="C37" s="48">
        <v>2024.0</v>
      </c>
      <c r="D37" s="599" t="s">
        <v>584</v>
      </c>
      <c r="E37" s="139" t="s">
        <v>1298</v>
      </c>
      <c r="F37" s="139" t="s">
        <v>235</v>
      </c>
      <c r="G37" s="1125" t="s">
        <v>585</v>
      </c>
      <c r="H37" s="1126" t="s">
        <v>586</v>
      </c>
      <c r="I37" s="87" t="s">
        <v>2242</v>
      </c>
      <c r="J37" s="87" t="s">
        <v>132</v>
      </c>
      <c r="K37" s="235" t="s">
        <v>202</v>
      </c>
      <c r="L37" s="863"/>
      <c r="M37" s="235"/>
      <c r="N37" s="536"/>
      <c r="O37" s="536"/>
      <c r="P37" s="536"/>
      <c r="Q37" s="536"/>
      <c r="R37" s="536"/>
      <c r="S37" s="536"/>
      <c r="T37" s="913"/>
      <c r="U37" s="643"/>
    </row>
    <row r="38">
      <c r="A38" s="58">
        <v>8.0</v>
      </c>
      <c r="B38" s="242" t="s">
        <v>2245</v>
      </c>
      <c r="C38" s="47">
        <v>2023.0</v>
      </c>
      <c r="D38" s="1143" t="s">
        <v>390</v>
      </c>
      <c r="E38" s="264"/>
      <c r="F38" s="264" t="s">
        <v>97</v>
      </c>
      <c r="G38" s="1144" t="s">
        <v>479</v>
      </c>
      <c r="H38" s="1116" t="s">
        <v>1748</v>
      </c>
      <c r="I38" s="87" t="s">
        <v>146</v>
      </c>
      <c r="J38" s="87" t="s">
        <v>132</v>
      </c>
      <c r="K38" s="48"/>
      <c r="L38" s="48"/>
      <c r="M38" s="235"/>
      <c r="N38" s="965"/>
      <c r="O38" s="965"/>
      <c r="P38" s="536"/>
      <c r="Q38" s="536"/>
      <c r="R38" s="536"/>
      <c r="S38" s="536"/>
      <c r="T38" s="643"/>
      <c r="U38" s="643"/>
    </row>
    <row r="39">
      <c r="A39" s="33">
        <v>59.0</v>
      </c>
      <c r="B39" s="70" t="s">
        <v>508</v>
      </c>
      <c r="C39" s="48">
        <v>2024.0</v>
      </c>
      <c r="D39" s="599" t="s">
        <v>587</v>
      </c>
      <c r="E39" s="139" t="s">
        <v>1298</v>
      </c>
      <c r="F39" s="139" t="s">
        <v>235</v>
      </c>
      <c r="G39" s="1145" t="s">
        <v>588</v>
      </c>
      <c r="H39" s="1126" t="s">
        <v>589</v>
      </c>
      <c r="I39" s="87" t="s">
        <v>2242</v>
      </c>
      <c r="J39" s="87" t="s">
        <v>132</v>
      </c>
      <c r="K39" s="235" t="s">
        <v>202</v>
      </c>
      <c r="L39" s="863"/>
      <c r="M39" s="235"/>
      <c r="N39" s="536"/>
      <c r="O39" s="536"/>
      <c r="P39" s="536"/>
      <c r="Q39" s="536"/>
      <c r="R39" s="536"/>
      <c r="S39" s="536"/>
      <c r="T39" s="913"/>
      <c r="U39" s="643"/>
    </row>
    <row r="40" ht="15.75" customHeight="1">
      <c r="A40" s="923" t="s">
        <v>403</v>
      </c>
      <c r="B40" s="1146" t="s">
        <v>176</v>
      </c>
      <c r="C40" s="1147"/>
      <c r="D40" s="1147"/>
      <c r="E40" s="1147"/>
      <c r="F40" s="1148"/>
      <c r="G40" s="1149"/>
      <c r="H40" s="1149"/>
      <c r="I40" s="929"/>
      <c r="J40" s="929"/>
      <c r="K40" s="927"/>
      <c r="L40" s="927"/>
      <c r="M40" s="927"/>
      <c r="N40" s="536"/>
      <c r="O40" s="536"/>
      <c r="P40" s="536"/>
      <c r="Q40" s="536"/>
      <c r="R40" s="536"/>
      <c r="S40" s="536"/>
      <c r="T40" s="643"/>
      <c r="U40" s="643"/>
    </row>
    <row r="41" ht="18.0" customHeight="1">
      <c r="A41" s="58">
        <v>60.0</v>
      </c>
      <c r="B41" s="70" t="s">
        <v>508</v>
      </c>
      <c r="C41" s="48">
        <v>2024.0</v>
      </c>
      <c r="D41" s="599" t="s">
        <v>591</v>
      </c>
      <c r="E41" s="870" t="s">
        <v>1298</v>
      </c>
      <c r="F41" s="139" t="s">
        <v>235</v>
      </c>
      <c r="G41" s="1125" t="s">
        <v>592</v>
      </c>
      <c r="H41" s="1126" t="s">
        <v>593</v>
      </c>
      <c r="I41" s="47" t="s">
        <v>2242</v>
      </c>
      <c r="J41" s="47" t="s">
        <v>132</v>
      </c>
      <c r="K41" s="235" t="s">
        <v>202</v>
      </c>
      <c r="L41" s="863"/>
      <c r="M41" s="235"/>
      <c r="N41" s="536"/>
      <c r="O41" s="536"/>
      <c r="P41" s="536"/>
      <c r="Q41" s="536"/>
      <c r="R41" s="536"/>
      <c r="S41" s="536"/>
      <c r="T41" s="913"/>
      <c r="U41" s="643"/>
    </row>
    <row r="42" ht="15.75" customHeight="1">
      <c r="A42" s="33">
        <v>2.0</v>
      </c>
      <c r="B42" s="70" t="s">
        <v>159</v>
      </c>
      <c r="C42" s="33">
        <v>2020.0</v>
      </c>
      <c r="D42" s="257" t="s">
        <v>409</v>
      </c>
      <c r="E42" s="1124" t="s">
        <v>515</v>
      </c>
      <c r="F42" s="1150" t="s">
        <v>105</v>
      </c>
      <c r="G42" s="1151" t="s">
        <v>109</v>
      </c>
      <c r="H42" s="1152" t="s">
        <v>2246</v>
      </c>
      <c r="I42" s="87" t="s">
        <v>225</v>
      </c>
      <c r="J42" s="87" t="s">
        <v>132</v>
      </c>
      <c r="K42" s="58" t="s">
        <v>87</v>
      </c>
      <c r="L42" s="48" t="s">
        <v>47</v>
      </c>
      <c r="M42" s="235"/>
      <c r="N42" s="965"/>
      <c r="O42" s="965"/>
      <c r="P42" s="965"/>
      <c r="Q42" s="965"/>
      <c r="R42" s="965"/>
      <c r="S42" s="965"/>
      <c r="T42" s="643"/>
      <c r="U42" s="643"/>
    </row>
    <row r="43" ht="15.75" customHeight="1">
      <c r="A43" s="33">
        <v>3.0</v>
      </c>
      <c r="B43" s="70" t="s">
        <v>410</v>
      </c>
      <c r="C43" s="58">
        <v>2012.0</v>
      </c>
      <c r="D43" s="257" t="s">
        <v>411</v>
      </c>
      <c r="E43" s="187" t="s">
        <v>72</v>
      </c>
      <c r="F43" s="187" t="s">
        <v>527</v>
      </c>
      <c r="G43" s="1151" t="s">
        <v>528</v>
      </c>
      <c r="H43" s="1152" t="s">
        <v>532</v>
      </c>
      <c r="I43" s="87" t="s">
        <v>225</v>
      </c>
      <c r="J43" s="87" t="s">
        <v>132</v>
      </c>
      <c r="K43" s="48" t="s">
        <v>294</v>
      </c>
      <c r="L43" s="48" t="s">
        <v>47</v>
      </c>
      <c r="M43" s="235" t="s">
        <v>2247</v>
      </c>
      <c r="N43" s="965"/>
      <c r="O43" s="965"/>
      <c r="P43" s="965"/>
      <c r="Q43" s="965"/>
      <c r="R43" s="965"/>
      <c r="S43" s="965"/>
      <c r="T43" s="643"/>
      <c r="U43" s="643"/>
    </row>
    <row r="44" ht="15.75" customHeight="1">
      <c r="A44" s="33">
        <v>61.0</v>
      </c>
      <c r="B44" s="70" t="s">
        <v>508</v>
      </c>
      <c r="C44" s="48">
        <v>2024.0</v>
      </c>
      <c r="D44" s="599" t="s">
        <v>594</v>
      </c>
      <c r="E44" s="139" t="s">
        <v>1298</v>
      </c>
      <c r="F44" s="139" t="s">
        <v>235</v>
      </c>
      <c r="G44" s="1125" t="s">
        <v>595</v>
      </c>
      <c r="H44" s="1126" t="s">
        <v>596</v>
      </c>
      <c r="I44" s="87" t="s">
        <v>2242</v>
      </c>
      <c r="J44" s="87" t="s">
        <v>132</v>
      </c>
      <c r="K44" s="235" t="s">
        <v>202</v>
      </c>
      <c r="L44" s="863"/>
      <c r="M44" s="235"/>
      <c r="N44" s="536"/>
      <c r="O44" s="536"/>
      <c r="P44" s="536"/>
      <c r="Q44" s="536"/>
      <c r="R44" s="536"/>
      <c r="S44" s="536"/>
      <c r="T44" s="913"/>
      <c r="U44" s="643"/>
    </row>
    <row r="45" ht="15.75" customHeight="1">
      <c r="A45" s="33">
        <v>5.0</v>
      </c>
      <c r="B45" s="70" t="s">
        <v>414</v>
      </c>
      <c r="C45" s="58">
        <v>2022.0</v>
      </c>
      <c r="D45" s="121" t="s">
        <v>415</v>
      </c>
      <c r="E45" s="1124" t="s">
        <v>553</v>
      </c>
      <c r="F45" s="1150" t="s">
        <v>155</v>
      </c>
      <c r="G45" s="1151" t="s">
        <v>554</v>
      </c>
      <c r="H45" s="1152" t="s">
        <v>472</v>
      </c>
      <c r="I45" s="87" t="s">
        <v>225</v>
      </c>
      <c r="J45" s="87" t="s">
        <v>132</v>
      </c>
      <c r="K45" s="48" t="s">
        <v>567</v>
      </c>
      <c r="L45" s="189"/>
      <c r="M45" s="235" t="s">
        <v>2248</v>
      </c>
      <c r="N45" s="965"/>
      <c r="O45" s="536"/>
      <c r="P45" s="965"/>
      <c r="Q45" s="965"/>
      <c r="R45" s="965"/>
      <c r="S45" s="965"/>
      <c r="T45" s="643"/>
      <c r="U45" s="643"/>
    </row>
    <row r="46" ht="15.75" customHeight="1">
      <c r="A46" s="33">
        <v>6.0</v>
      </c>
      <c r="B46" s="70" t="s">
        <v>94</v>
      </c>
      <c r="C46" s="33">
        <v>2022.0</v>
      </c>
      <c r="D46" s="257" t="s">
        <v>95</v>
      </c>
      <c r="E46" s="1150" t="s">
        <v>72</v>
      </c>
      <c r="F46" s="1150" t="s">
        <v>580</v>
      </c>
      <c r="G46" s="1151" t="s">
        <v>96</v>
      </c>
      <c r="H46" s="1152" t="s">
        <v>104</v>
      </c>
      <c r="I46" s="87" t="s">
        <v>225</v>
      </c>
      <c r="J46" s="87" t="s">
        <v>132</v>
      </c>
      <c r="K46" s="48" t="s">
        <v>545</v>
      </c>
      <c r="L46" s="189"/>
      <c r="M46" s="235" t="s">
        <v>2249</v>
      </c>
      <c r="N46" s="965"/>
      <c r="O46" s="536"/>
      <c r="P46" s="536"/>
      <c r="Q46" s="536"/>
      <c r="R46" s="536"/>
      <c r="S46" s="536"/>
      <c r="T46" s="643"/>
      <c r="U46" s="643"/>
    </row>
    <row r="47" ht="15.75" customHeight="1">
      <c r="A47" s="33">
        <v>7.0</v>
      </c>
      <c r="B47" s="70" t="s">
        <v>94</v>
      </c>
      <c r="C47" s="33">
        <v>2022.0</v>
      </c>
      <c r="D47" s="257" t="s">
        <v>106</v>
      </c>
      <c r="E47" s="1150" t="s">
        <v>72</v>
      </c>
      <c r="F47" s="1150" t="s">
        <v>580</v>
      </c>
      <c r="G47" s="1151" t="s">
        <v>108</v>
      </c>
      <c r="H47" s="1152" t="s">
        <v>128</v>
      </c>
      <c r="I47" s="87" t="s">
        <v>225</v>
      </c>
      <c r="J47" s="87" t="s">
        <v>132</v>
      </c>
      <c r="K47" s="48" t="s">
        <v>545</v>
      </c>
      <c r="L47" s="189"/>
      <c r="M47" s="235" t="s">
        <v>2250</v>
      </c>
      <c r="N47" s="965"/>
      <c r="O47" s="536"/>
      <c r="P47" s="536"/>
      <c r="Q47" s="536"/>
      <c r="R47" s="536"/>
      <c r="S47" s="536"/>
      <c r="T47" s="643"/>
      <c r="U47" s="643"/>
    </row>
    <row r="48" ht="15.75" customHeight="1">
      <c r="A48" s="33">
        <v>8.0</v>
      </c>
      <c r="B48" s="70" t="s">
        <v>221</v>
      </c>
      <c r="C48" s="33">
        <v>2022.0</v>
      </c>
      <c r="D48" s="257" t="s">
        <v>222</v>
      </c>
      <c r="E48" s="1150" t="s">
        <v>650</v>
      </c>
      <c r="F48" s="1150" t="s">
        <v>155</v>
      </c>
      <c r="G48" s="1151" t="s">
        <v>652</v>
      </c>
      <c r="H48" s="1152" t="s">
        <v>670</v>
      </c>
      <c r="I48" s="87" t="s">
        <v>225</v>
      </c>
      <c r="J48" s="259" t="s">
        <v>132</v>
      </c>
      <c r="K48" s="48" t="s">
        <v>170</v>
      </c>
      <c r="L48" s="189"/>
      <c r="M48" s="235" t="s">
        <v>2251</v>
      </c>
      <c r="N48" s="965"/>
      <c r="O48" s="536"/>
      <c r="P48" s="965"/>
      <c r="Q48" s="965"/>
      <c r="R48" s="965"/>
      <c r="S48" s="965"/>
      <c r="T48" s="643"/>
      <c r="U48" s="643"/>
    </row>
    <row r="49" ht="15.75" customHeight="1">
      <c r="A49" s="58">
        <v>62.0</v>
      </c>
      <c r="B49" s="70" t="s">
        <v>508</v>
      </c>
      <c r="C49" s="48">
        <v>2024.0</v>
      </c>
      <c r="D49" s="599" t="s">
        <v>597</v>
      </c>
      <c r="E49" s="139" t="s">
        <v>1298</v>
      </c>
      <c r="F49" s="139" t="s">
        <v>235</v>
      </c>
      <c r="G49" s="1125" t="s">
        <v>599</v>
      </c>
      <c r="H49" s="1130" t="s">
        <v>600</v>
      </c>
      <c r="I49" s="87" t="s">
        <v>2242</v>
      </c>
      <c r="J49" s="87" t="s">
        <v>132</v>
      </c>
      <c r="K49" s="235" t="s">
        <v>202</v>
      </c>
      <c r="L49" s="863"/>
      <c r="M49" s="235"/>
      <c r="N49" s="536"/>
      <c r="O49" s="536"/>
      <c r="P49" s="536"/>
      <c r="Q49" s="536"/>
      <c r="R49" s="536"/>
      <c r="S49" s="536"/>
      <c r="T49" s="913"/>
      <c r="U49" s="643"/>
    </row>
    <row r="50" ht="18.0" customHeight="1">
      <c r="A50" s="33">
        <v>10.0</v>
      </c>
      <c r="B50" s="70" t="s">
        <v>94</v>
      </c>
      <c r="C50" s="113">
        <v>2022.0</v>
      </c>
      <c r="D50" s="1153" t="s">
        <v>133</v>
      </c>
      <c r="E50" s="1124" t="s">
        <v>72</v>
      </c>
      <c r="F50" s="1150" t="s">
        <v>580</v>
      </c>
      <c r="G50" s="1154" t="s">
        <v>135</v>
      </c>
      <c r="H50" s="1152" t="s">
        <v>144</v>
      </c>
      <c r="I50" s="87" t="s">
        <v>225</v>
      </c>
      <c r="J50" s="87" t="s">
        <v>132</v>
      </c>
      <c r="K50" s="48" t="s">
        <v>545</v>
      </c>
      <c r="L50" s="48"/>
      <c r="M50" s="235" t="s">
        <v>2252</v>
      </c>
      <c r="N50" s="965"/>
      <c r="O50" s="965"/>
      <c r="P50" s="1123"/>
      <c r="Q50" s="1117"/>
      <c r="R50" s="1117"/>
      <c r="S50" s="1117"/>
      <c r="T50" s="643"/>
      <c r="U50" s="643"/>
    </row>
    <row r="51" ht="15.75" customHeight="1">
      <c r="A51" s="33">
        <v>11.0</v>
      </c>
      <c r="B51" s="70" t="s">
        <v>94</v>
      </c>
      <c r="C51" s="113">
        <v>2022.0</v>
      </c>
      <c r="D51" s="1153" t="s">
        <v>151</v>
      </c>
      <c r="E51" s="1124" t="s">
        <v>72</v>
      </c>
      <c r="F51" s="1150" t="s">
        <v>580</v>
      </c>
      <c r="G51" s="1154" t="s">
        <v>153</v>
      </c>
      <c r="H51" s="1152" t="s">
        <v>158</v>
      </c>
      <c r="I51" s="87" t="s">
        <v>225</v>
      </c>
      <c r="J51" s="87" t="s">
        <v>132</v>
      </c>
      <c r="K51" s="48" t="s">
        <v>545</v>
      </c>
      <c r="L51" s="189"/>
      <c r="M51" s="235" t="s">
        <v>2253</v>
      </c>
      <c r="N51" s="965"/>
      <c r="O51" s="536"/>
      <c r="P51" s="536"/>
      <c r="Q51" s="536"/>
      <c r="R51" s="536"/>
      <c r="S51" s="536"/>
      <c r="T51" s="643"/>
      <c r="U51" s="643"/>
    </row>
    <row r="52" ht="15.75" customHeight="1">
      <c r="A52" s="33">
        <v>12.0</v>
      </c>
      <c r="B52" s="70" t="s">
        <v>117</v>
      </c>
      <c r="C52" s="113">
        <v>2023.0</v>
      </c>
      <c r="D52" s="1155" t="s">
        <v>223</v>
      </c>
      <c r="E52" s="1156" t="s">
        <v>72</v>
      </c>
      <c r="F52" s="1156" t="s">
        <v>126</v>
      </c>
      <c r="G52" s="1154" t="s">
        <v>720</v>
      </c>
      <c r="H52" s="1152" t="s">
        <v>2254</v>
      </c>
      <c r="I52" s="87" t="s">
        <v>226</v>
      </c>
      <c r="J52" s="87" t="s">
        <v>132</v>
      </c>
      <c r="K52" s="48" t="s">
        <v>545</v>
      </c>
      <c r="L52" s="189"/>
      <c r="M52" s="276"/>
      <c r="N52" s="536"/>
      <c r="O52" s="536"/>
      <c r="P52" s="965"/>
      <c r="Q52" s="1157"/>
      <c r="R52" s="1157"/>
      <c r="S52" s="1157"/>
      <c r="T52" s="643"/>
      <c r="U52" s="643"/>
    </row>
    <row r="53" ht="15.75" customHeight="1">
      <c r="A53" s="33">
        <v>13.0</v>
      </c>
      <c r="B53" s="70" t="s">
        <v>117</v>
      </c>
      <c r="C53" s="113">
        <v>2023.0</v>
      </c>
      <c r="D53" s="1153" t="s">
        <v>224</v>
      </c>
      <c r="E53" s="1156" t="s">
        <v>72</v>
      </c>
      <c r="F53" s="1156" t="s">
        <v>126</v>
      </c>
      <c r="G53" s="1154" t="s">
        <v>723</v>
      </c>
      <c r="H53" s="1152" t="s">
        <v>2255</v>
      </c>
      <c r="I53" s="87" t="s">
        <v>84</v>
      </c>
      <c r="J53" s="259" t="s">
        <v>85</v>
      </c>
      <c r="K53" s="48" t="s">
        <v>545</v>
      </c>
      <c r="L53" s="189"/>
      <c r="M53" s="235" t="s">
        <v>85</v>
      </c>
      <c r="N53" s="965"/>
      <c r="O53" s="536"/>
      <c r="P53" s="965"/>
      <c r="Q53" s="1157"/>
      <c r="R53" s="1157"/>
      <c r="S53" s="1157"/>
      <c r="T53" s="643"/>
      <c r="U53" s="643"/>
    </row>
    <row r="54" ht="15.75" customHeight="1">
      <c r="A54" s="33">
        <v>14.0</v>
      </c>
      <c r="B54" s="70" t="s">
        <v>117</v>
      </c>
      <c r="C54" s="113">
        <v>2023.0</v>
      </c>
      <c r="D54" s="1158" t="s">
        <v>227</v>
      </c>
      <c r="E54" s="1156" t="s">
        <v>72</v>
      </c>
      <c r="F54" s="1156" t="s">
        <v>126</v>
      </c>
      <c r="G54" s="1154" t="s">
        <v>727</v>
      </c>
      <c r="H54" s="1152" t="s">
        <v>2256</v>
      </c>
      <c r="I54" s="87" t="s">
        <v>226</v>
      </c>
      <c r="J54" s="259" t="s">
        <v>132</v>
      </c>
      <c r="K54" s="48" t="s">
        <v>170</v>
      </c>
      <c r="L54" s="189"/>
      <c r="M54" s="235" t="s">
        <v>85</v>
      </c>
      <c r="N54" s="965"/>
      <c r="O54" s="536"/>
      <c r="P54" s="536"/>
      <c r="Q54" s="536"/>
      <c r="R54" s="536"/>
      <c r="S54" s="536"/>
      <c r="T54" s="643"/>
      <c r="U54" s="643"/>
    </row>
    <row r="55" ht="15.75" customHeight="1">
      <c r="A55" s="33">
        <v>15.0</v>
      </c>
      <c r="B55" s="70" t="s">
        <v>117</v>
      </c>
      <c r="C55" s="113">
        <v>2023.0</v>
      </c>
      <c r="D55" s="1158" t="s">
        <v>1427</v>
      </c>
      <c r="E55" s="1159" t="s">
        <v>72</v>
      </c>
      <c r="F55" s="1156" t="s">
        <v>126</v>
      </c>
      <c r="G55" s="1154" t="s">
        <v>1428</v>
      </c>
      <c r="H55" s="1152" t="s">
        <v>2257</v>
      </c>
      <c r="I55" s="87" t="s">
        <v>226</v>
      </c>
      <c r="J55" s="259" t="s">
        <v>132</v>
      </c>
      <c r="K55" s="48" t="s">
        <v>170</v>
      </c>
      <c r="L55" s="189"/>
      <c r="M55" s="235" t="s">
        <v>85</v>
      </c>
      <c r="N55" s="965"/>
      <c r="O55" s="536"/>
      <c r="P55" s="536"/>
      <c r="Q55" s="536"/>
      <c r="R55" s="536"/>
      <c r="S55" s="536"/>
      <c r="T55" s="643"/>
      <c r="U55" s="643"/>
    </row>
    <row r="56" ht="15.75" customHeight="1">
      <c r="A56" s="33">
        <v>63.0</v>
      </c>
      <c r="B56" s="70" t="s">
        <v>508</v>
      </c>
      <c r="C56" s="512">
        <v>2024.0</v>
      </c>
      <c r="D56" s="1160" t="s">
        <v>601</v>
      </c>
      <c r="E56" s="870" t="s">
        <v>1298</v>
      </c>
      <c r="F56" s="139" t="s">
        <v>235</v>
      </c>
      <c r="G56" s="1162" t="s">
        <v>602</v>
      </c>
      <c r="H56" s="1130" t="s">
        <v>603</v>
      </c>
      <c r="I56" s="87" t="s">
        <v>2242</v>
      </c>
      <c r="J56" s="87" t="s">
        <v>132</v>
      </c>
      <c r="K56" s="235" t="s">
        <v>202</v>
      </c>
      <c r="L56" s="863"/>
      <c r="M56" s="235"/>
      <c r="N56" s="536"/>
      <c r="O56" s="536"/>
      <c r="P56" s="536"/>
      <c r="Q56" s="536"/>
      <c r="R56" s="536"/>
      <c r="S56" s="536"/>
      <c r="T56" s="913"/>
      <c r="U56" s="643"/>
    </row>
    <row r="57" ht="15.75" customHeight="1">
      <c r="A57" s="58">
        <v>64.0</v>
      </c>
      <c r="B57" s="332" t="s">
        <v>508</v>
      </c>
      <c r="C57" s="374">
        <v>2024.0</v>
      </c>
      <c r="D57" s="1160" t="s">
        <v>605</v>
      </c>
      <c r="E57" s="870" t="s">
        <v>1298</v>
      </c>
      <c r="F57" s="139" t="s">
        <v>235</v>
      </c>
      <c r="G57" s="1162" t="s">
        <v>606</v>
      </c>
      <c r="H57" s="1130" t="s">
        <v>607</v>
      </c>
      <c r="I57" s="87" t="s">
        <v>2242</v>
      </c>
      <c r="J57" s="87" t="s">
        <v>132</v>
      </c>
      <c r="K57" s="235" t="s">
        <v>202</v>
      </c>
      <c r="L57" s="863"/>
      <c r="M57" s="235"/>
      <c r="N57" s="536"/>
      <c r="O57" s="536"/>
      <c r="P57" s="536"/>
      <c r="Q57" s="536"/>
      <c r="R57" s="536"/>
      <c r="S57" s="536"/>
      <c r="T57" s="913"/>
      <c r="U57" s="643"/>
    </row>
    <row r="58" ht="15.75" customHeight="1">
      <c r="A58" s="33">
        <v>18.0</v>
      </c>
      <c r="B58" s="70" t="s">
        <v>150</v>
      </c>
      <c r="C58" s="113">
        <v>2024.0</v>
      </c>
      <c r="D58" s="1153" t="s">
        <v>428</v>
      </c>
      <c r="E58" s="1124" t="s">
        <v>751</v>
      </c>
      <c r="F58" s="1150" t="s">
        <v>155</v>
      </c>
      <c r="G58" s="1170" t="s">
        <v>752</v>
      </c>
      <c r="H58" s="1152" t="s">
        <v>2277</v>
      </c>
      <c r="I58" s="87" t="s">
        <v>225</v>
      </c>
      <c r="J58" s="87" t="s">
        <v>132</v>
      </c>
      <c r="K58" s="48" t="s">
        <v>170</v>
      </c>
      <c r="L58" s="48"/>
      <c r="M58" s="235" t="s">
        <v>2278</v>
      </c>
      <c r="N58" s="965"/>
      <c r="O58" s="965"/>
      <c r="P58" s="536"/>
      <c r="Q58" s="536"/>
      <c r="R58" s="536"/>
      <c r="S58" s="536"/>
      <c r="T58" s="643"/>
      <c r="U58" s="643"/>
    </row>
    <row r="59" ht="15.75" customHeight="1">
      <c r="A59" s="33">
        <v>19.0</v>
      </c>
      <c r="B59" s="70" t="s">
        <v>150</v>
      </c>
      <c r="C59" s="113">
        <v>2024.0</v>
      </c>
      <c r="D59" s="1153" t="s">
        <v>429</v>
      </c>
      <c r="E59" s="1124" t="s">
        <v>751</v>
      </c>
      <c r="F59" s="1150" t="s">
        <v>155</v>
      </c>
      <c r="G59" s="1154" t="s">
        <v>759</v>
      </c>
      <c r="H59" s="1152" t="s">
        <v>2294</v>
      </c>
      <c r="I59" s="87" t="s">
        <v>225</v>
      </c>
      <c r="J59" s="87" t="s">
        <v>132</v>
      </c>
      <c r="K59" s="48" t="s">
        <v>170</v>
      </c>
      <c r="L59" s="48"/>
      <c r="M59" s="235" t="s">
        <v>2295</v>
      </c>
      <c r="N59" s="965"/>
      <c r="O59" s="965"/>
      <c r="P59" s="536"/>
      <c r="Q59" s="536"/>
      <c r="R59" s="536"/>
      <c r="S59" s="536"/>
      <c r="T59" s="643"/>
      <c r="U59" s="643"/>
    </row>
    <row r="60" ht="15.75" customHeight="1">
      <c r="A60" s="33">
        <v>65.0</v>
      </c>
      <c r="B60" s="332" t="s">
        <v>508</v>
      </c>
      <c r="C60" s="374">
        <v>2024.0</v>
      </c>
      <c r="D60" s="1160" t="s">
        <v>609</v>
      </c>
      <c r="E60" s="870" t="s">
        <v>1298</v>
      </c>
      <c r="F60" s="139" t="s">
        <v>235</v>
      </c>
      <c r="G60" s="1162" t="s">
        <v>610</v>
      </c>
      <c r="H60" s="1126" t="s">
        <v>611</v>
      </c>
      <c r="I60" s="87" t="s">
        <v>2242</v>
      </c>
      <c r="J60" s="87" t="s">
        <v>132</v>
      </c>
      <c r="K60" s="235" t="s">
        <v>202</v>
      </c>
      <c r="L60" s="863"/>
      <c r="M60" s="276"/>
      <c r="N60" s="536"/>
      <c r="O60" s="536"/>
      <c r="P60" s="536"/>
      <c r="Q60" s="536"/>
      <c r="R60" s="536"/>
      <c r="S60" s="536"/>
      <c r="T60" s="913"/>
      <c r="U60" s="643"/>
    </row>
    <row r="61" ht="15.75" customHeight="1">
      <c r="A61" s="58">
        <v>66.0</v>
      </c>
      <c r="B61" s="332" t="s">
        <v>508</v>
      </c>
      <c r="C61" s="374">
        <v>2024.0</v>
      </c>
      <c r="D61" s="1160" t="s">
        <v>612</v>
      </c>
      <c r="E61" s="870" t="s">
        <v>1298</v>
      </c>
      <c r="F61" s="139" t="s">
        <v>235</v>
      </c>
      <c r="G61" s="1162" t="s">
        <v>613</v>
      </c>
      <c r="H61" s="1126" t="s">
        <v>614</v>
      </c>
      <c r="I61" s="87" t="s">
        <v>2242</v>
      </c>
      <c r="J61" s="87" t="s">
        <v>132</v>
      </c>
      <c r="K61" s="235" t="s">
        <v>202</v>
      </c>
      <c r="L61" s="863"/>
      <c r="M61" s="276"/>
      <c r="N61" s="536"/>
      <c r="O61" s="536"/>
      <c r="P61" s="536"/>
      <c r="Q61" s="536"/>
      <c r="R61" s="536"/>
      <c r="S61" s="536"/>
      <c r="T61" s="913"/>
      <c r="U61" s="643"/>
    </row>
    <row r="62" ht="15.75" customHeight="1">
      <c r="A62" s="58">
        <v>22.0</v>
      </c>
      <c r="B62" s="70" t="s">
        <v>159</v>
      </c>
      <c r="C62" s="113">
        <v>2025.0</v>
      </c>
      <c r="D62" s="1153" t="s">
        <v>160</v>
      </c>
      <c r="E62" s="1124" t="s">
        <v>650</v>
      </c>
      <c r="F62" s="1150" t="s">
        <v>105</v>
      </c>
      <c r="G62" s="1189" t="s">
        <v>162</v>
      </c>
      <c r="H62" s="1152" t="s">
        <v>164</v>
      </c>
      <c r="I62" s="87" t="s">
        <v>225</v>
      </c>
      <c r="J62" s="259" t="s">
        <v>132</v>
      </c>
      <c r="K62" s="48"/>
      <c r="L62" s="48"/>
      <c r="M62" s="235"/>
      <c r="N62" s="965"/>
      <c r="O62" s="965"/>
      <c r="P62" s="536"/>
      <c r="Q62" s="536"/>
      <c r="R62" s="536"/>
      <c r="S62" s="536"/>
      <c r="T62" s="643"/>
      <c r="U62" s="643"/>
    </row>
    <row r="63" ht="15.75" customHeight="1">
      <c r="A63" s="58">
        <v>23.0</v>
      </c>
      <c r="B63" s="70" t="s">
        <v>159</v>
      </c>
      <c r="C63" s="113">
        <v>2025.0</v>
      </c>
      <c r="D63" s="1153" t="s">
        <v>433</v>
      </c>
      <c r="E63" s="1124" t="s">
        <v>650</v>
      </c>
      <c r="F63" s="1150" t="s">
        <v>105</v>
      </c>
      <c r="G63" s="1189" t="s">
        <v>786</v>
      </c>
      <c r="H63" s="1152" t="s">
        <v>1866</v>
      </c>
      <c r="I63" s="87" t="s">
        <v>146</v>
      </c>
      <c r="J63" s="259" t="s">
        <v>132</v>
      </c>
      <c r="K63" s="48"/>
      <c r="L63" s="48"/>
      <c r="M63" s="235"/>
      <c r="N63" s="965"/>
      <c r="O63" s="965"/>
      <c r="P63" s="536"/>
      <c r="Q63" s="536"/>
      <c r="R63" s="536"/>
      <c r="S63" s="536"/>
      <c r="T63" s="643"/>
      <c r="U63" s="643"/>
    </row>
    <row r="64" ht="15.75" customHeight="1">
      <c r="A64" s="58">
        <v>24.0</v>
      </c>
      <c r="B64" s="70" t="s">
        <v>159</v>
      </c>
      <c r="C64" s="113">
        <v>2025.0</v>
      </c>
      <c r="D64" s="1158" t="s">
        <v>435</v>
      </c>
      <c r="E64" s="1124" t="s">
        <v>650</v>
      </c>
      <c r="F64" s="1150" t="s">
        <v>105</v>
      </c>
      <c r="G64" s="1189" t="s">
        <v>796</v>
      </c>
      <c r="H64" s="1152" t="s">
        <v>1868</v>
      </c>
      <c r="I64" s="87" t="s">
        <v>146</v>
      </c>
      <c r="J64" s="259" t="s">
        <v>132</v>
      </c>
      <c r="K64" s="48"/>
      <c r="L64" s="48"/>
      <c r="M64" s="235"/>
      <c r="N64" s="965"/>
      <c r="O64" s="965"/>
      <c r="P64" s="536"/>
      <c r="Q64" s="536"/>
      <c r="R64" s="536"/>
      <c r="S64" s="536"/>
      <c r="T64" s="643"/>
      <c r="U64" s="643"/>
    </row>
    <row r="65" ht="15.75" customHeight="1">
      <c r="A65" s="58">
        <v>25.0</v>
      </c>
      <c r="B65" s="70" t="s">
        <v>150</v>
      </c>
      <c r="C65" s="839">
        <v>2025.0</v>
      </c>
      <c r="D65" s="1193" t="s">
        <v>436</v>
      </c>
      <c r="E65" s="1194"/>
      <c r="F65" s="1150" t="s">
        <v>155</v>
      </c>
      <c r="G65" s="1189" t="s">
        <v>795</v>
      </c>
      <c r="H65" s="1152"/>
      <c r="I65" s="87" t="s">
        <v>84</v>
      </c>
      <c r="J65" s="259"/>
      <c r="K65" s="48"/>
      <c r="L65" s="48"/>
      <c r="M65" s="235"/>
      <c r="N65" s="965"/>
      <c r="O65" s="965"/>
      <c r="P65" s="536"/>
      <c r="Q65" s="536"/>
      <c r="R65" s="536"/>
      <c r="S65" s="536"/>
      <c r="T65" s="643"/>
      <c r="U65" s="643"/>
    </row>
    <row r="66">
      <c r="A66" s="923"/>
      <c r="B66" s="1133" t="s">
        <v>264</v>
      </c>
      <c r="C66" s="1196"/>
      <c r="D66" s="1196"/>
      <c r="E66" s="1196"/>
      <c r="F66" s="1135"/>
      <c r="G66" s="1197"/>
      <c r="H66" s="1197"/>
      <c r="I66" s="929"/>
      <c r="J66" s="929"/>
      <c r="K66" s="927"/>
      <c r="L66" s="927"/>
      <c r="M66" s="927"/>
      <c r="N66" s="536"/>
      <c r="O66" s="536"/>
      <c r="P66" s="536"/>
      <c r="Q66" s="536"/>
      <c r="R66" s="536"/>
      <c r="S66" s="536"/>
      <c r="T66" s="643"/>
      <c r="U66" s="643"/>
    </row>
    <row r="67">
      <c r="A67" s="174">
        <v>1.0</v>
      </c>
      <c r="B67" s="200" t="s">
        <v>442</v>
      </c>
      <c r="C67" s="174">
        <v>2024.0</v>
      </c>
      <c r="D67" s="210" t="s">
        <v>444</v>
      </c>
      <c r="E67" s="200"/>
      <c r="F67" s="174" t="s">
        <v>1664</v>
      </c>
      <c r="G67" s="1189" t="s">
        <v>889</v>
      </c>
      <c r="H67" s="1189" t="s">
        <v>1667</v>
      </c>
      <c r="I67" s="58" t="s">
        <v>146</v>
      </c>
      <c r="J67" s="259" t="s">
        <v>132</v>
      </c>
      <c r="K67" s="189"/>
      <c r="L67" s="189"/>
      <c r="M67" s="189"/>
      <c r="N67" s="536"/>
      <c r="O67" s="536"/>
      <c r="P67" s="536"/>
      <c r="Q67" s="536"/>
      <c r="R67" s="536"/>
      <c r="S67" s="536"/>
      <c r="T67" s="643"/>
      <c r="U67" s="643"/>
    </row>
    <row r="68">
      <c r="A68" s="923"/>
      <c r="B68" s="1133" t="s">
        <v>265</v>
      </c>
      <c r="C68" s="1196"/>
      <c r="D68" s="1196"/>
      <c r="E68" s="1196"/>
      <c r="F68" s="1135"/>
      <c r="G68" s="1197"/>
      <c r="H68" s="1197"/>
      <c r="I68" s="929"/>
      <c r="J68" s="929"/>
      <c r="K68" s="927"/>
      <c r="L68" s="927"/>
      <c r="M68" s="927"/>
      <c r="N68" s="536"/>
      <c r="O68" s="536"/>
      <c r="P68" s="536"/>
      <c r="Q68" s="536"/>
      <c r="R68" s="536"/>
      <c r="S68" s="536"/>
      <c r="T68" s="643"/>
      <c r="U68" s="643"/>
    </row>
    <row r="69">
      <c r="A69" s="174">
        <v>1.0</v>
      </c>
      <c r="B69" s="200" t="s">
        <v>446</v>
      </c>
      <c r="C69" s="174">
        <v>2025.0</v>
      </c>
      <c r="D69" s="440" t="s">
        <v>447</v>
      </c>
      <c r="E69" s="200"/>
      <c r="F69" s="174" t="s">
        <v>904</v>
      </c>
      <c r="G69" s="1189" t="s">
        <v>905</v>
      </c>
      <c r="H69" s="1189" t="s">
        <v>1874</v>
      </c>
      <c r="I69" s="58" t="s">
        <v>146</v>
      </c>
      <c r="J69" s="259" t="s">
        <v>132</v>
      </c>
      <c r="K69" s="189"/>
      <c r="L69" s="189"/>
      <c r="M69" s="189"/>
      <c r="N69" s="536"/>
      <c r="O69" s="536"/>
      <c r="P69" s="536"/>
      <c r="Q69" s="536"/>
      <c r="R69" s="536"/>
      <c r="S69" s="536"/>
      <c r="T69" s="643"/>
      <c r="U69" s="643"/>
    </row>
    <row r="70">
      <c r="A70" s="923"/>
      <c r="B70" s="1133" t="s">
        <v>266</v>
      </c>
      <c r="C70" s="1134"/>
      <c r="D70" s="925"/>
      <c r="E70" s="1134"/>
      <c r="F70" s="1135"/>
      <c r="G70" s="1136"/>
      <c r="H70" s="1136"/>
      <c r="I70" s="929"/>
      <c r="J70" s="929"/>
      <c r="K70" s="927"/>
      <c r="L70" s="927"/>
      <c r="M70" s="927"/>
      <c r="N70" s="536"/>
      <c r="O70" s="536"/>
      <c r="P70" s="536"/>
      <c r="Q70" s="536"/>
      <c r="R70" s="536"/>
      <c r="S70" s="536"/>
      <c r="T70" s="643"/>
      <c r="U70" s="643"/>
    </row>
    <row r="71" ht="15.75" customHeight="1">
      <c r="A71" s="33">
        <v>67.0</v>
      </c>
      <c r="B71" s="332" t="s">
        <v>508</v>
      </c>
      <c r="C71" s="333">
        <v>2024.0</v>
      </c>
      <c r="D71" s="599" t="s">
        <v>616</v>
      </c>
      <c r="E71" s="139" t="s">
        <v>1298</v>
      </c>
      <c r="F71" s="139" t="s">
        <v>235</v>
      </c>
      <c r="G71" s="1125" t="s">
        <v>617</v>
      </c>
      <c r="H71" s="1126" t="s">
        <v>618</v>
      </c>
      <c r="I71" s="47" t="s">
        <v>2236</v>
      </c>
      <c r="J71" s="47" t="s">
        <v>132</v>
      </c>
      <c r="K71" s="235" t="s">
        <v>202</v>
      </c>
      <c r="L71" s="863"/>
      <c r="M71" s="235"/>
      <c r="N71" s="536"/>
      <c r="O71" s="536"/>
      <c r="P71" s="536"/>
      <c r="Q71" s="536"/>
      <c r="R71" s="536"/>
      <c r="S71" s="536"/>
      <c r="T71" s="913"/>
      <c r="U71" s="643"/>
    </row>
    <row r="72" ht="15.75" customHeight="1">
      <c r="A72" s="48">
        <v>2.0</v>
      </c>
      <c r="B72" s="53" t="s">
        <v>451</v>
      </c>
      <c r="C72" s="48">
        <v>2025.0</v>
      </c>
      <c r="D72" s="257" t="s">
        <v>452</v>
      </c>
      <c r="E72" s="58" t="s">
        <v>917</v>
      </c>
      <c r="F72" s="58" t="s">
        <v>800</v>
      </c>
      <c r="G72" s="556" t="s">
        <v>801</v>
      </c>
      <c r="H72" s="94"/>
      <c r="I72" s="58" t="s">
        <v>84</v>
      </c>
      <c r="J72" s="58"/>
      <c r="K72" s="48"/>
      <c r="L72" s="189"/>
      <c r="M72" s="189"/>
      <c r="N72" s="536"/>
      <c r="O72" s="1"/>
      <c r="P72" s="1"/>
      <c r="Q72" s="1"/>
      <c r="R72" s="1"/>
      <c r="S72" s="1"/>
      <c r="T72" s="643"/>
      <c r="U72" s="643"/>
    </row>
    <row r="73">
      <c r="A73" s="923"/>
      <c r="B73" s="1133" t="s">
        <v>274</v>
      </c>
      <c r="C73" s="1134"/>
      <c r="D73" s="925"/>
      <c r="E73" s="1134"/>
      <c r="F73" s="1135"/>
      <c r="G73" s="1136"/>
      <c r="H73" s="1136"/>
      <c r="I73" s="929"/>
      <c r="J73" s="929"/>
      <c r="K73" s="927"/>
      <c r="L73" s="927"/>
      <c r="M73" s="927"/>
      <c r="N73" s="536"/>
      <c r="O73" s="536"/>
      <c r="P73" s="536"/>
      <c r="Q73" s="536"/>
      <c r="R73" s="536"/>
      <c r="S73" s="536"/>
      <c r="T73" s="643"/>
      <c r="U73" s="643"/>
    </row>
    <row r="74" ht="15.75" customHeight="1">
      <c r="A74" s="941">
        <v>68.0</v>
      </c>
      <c r="B74" s="1203" t="s">
        <v>508</v>
      </c>
      <c r="C74" s="333">
        <v>2024.0</v>
      </c>
      <c r="D74" s="599" t="s">
        <v>619</v>
      </c>
      <c r="E74" s="139" t="s">
        <v>1298</v>
      </c>
      <c r="F74" s="139" t="s">
        <v>235</v>
      </c>
      <c r="G74" s="1125" t="s">
        <v>620</v>
      </c>
      <c r="H74" s="1126" t="s">
        <v>621</v>
      </c>
      <c r="I74" s="47" t="s">
        <v>2236</v>
      </c>
      <c r="J74" s="47" t="s">
        <v>132</v>
      </c>
      <c r="K74" s="965" t="s">
        <v>202</v>
      </c>
      <c r="L74" s="1204"/>
      <c r="M74" s="965"/>
      <c r="N74" s="536"/>
      <c r="O74" s="536"/>
      <c r="P74" s="536"/>
      <c r="Q74" s="536"/>
      <c r="R74" s="536"/>
      <c r="S74" s="536"/>
      <c r="T74" s="913"/>
      <c r="U74" s="643"/>
    </row>
    <row r="75" ht="28.5" customHeight="1">
      <c r="A75" s="915" t="s">
        <v>8</v>
      </c>
      <c r="B75" s="915" t="s">
        <v>13</v>
      </c>
      <c r="C75" s="916" t="s">
        <v>5</v>
      </c>
      <c r="D75" s="1034" t="s">
        <v>471</v>
      </c>
      <c r="E75" s="918"/>
      <c r="F75" s="918" t="s">
        <v>9</v>
      </c>
      <c r="G75" s="1103" t="s">
        <v>10</v>
      </c>
      <c r="H75" s="1103"/>
      <c r="I75" s="918" t="s">
        <v>1879</v>
      </c>
      <c r="J75" s="918" t="s">
        <v>36</v>
      </c>
      <c r="K75" s="918" t="s">
        <v>989</v>
      </c>
      <c r="L75" s="918" t="s">
        <v>990</v>
      </c>
      <c r="M75" s="918" t="s">
        <v>991</v>
      </c>
      <c r="N75" s="918" t="s">
        <v>992</v>
      </c>
      <c r="O75" s="918" t="s">
        <v>2324</v>
      </c>
      <c r="P75" s="918" t="s">
        <v>993</v>
      </c>
      <c r="Q75" s="918" t="s">
        <v>2327</v>
      </c>
      <c r="R75" s="918" t="s">
        <v>2328</v>
      </c>
      <c r="S75" s="918" t="s">
        <v>39</v>
      </c>
      <c r="T75" s="918" t="s">
        <v>2329</v>
      </c>
      <c r="U75" s="643"/>
    </row>
    <row r="76" ht="15.75" customHeight="1">
      <c r="A76" s="923"/>
      <c r="B76" s="971" t="s">
        <v>142</v>
      </c>
      <c r="C76" s="1205"/>
      <c r="D76" s="1206"/>
      <c r="E76" s="1205"/>
      <c r="F76" s="1207"/>
      <c r="G76" s="1208"/>
      <c r="H76" s="1208"/>
      <c r="I76" s="929"/>
      <c r="J76" s="929"/>
      <c r="K76" s="927"/>
      <c r="L76" s="927"/>
      <c r="M76" s="927"/>
      <c r="N76" s="927"/>
      <c r="O76" s="927"/>
      <c r="P76" s="927"/>
      <c r="Q76" s="927"/>
      <c r="R76" s="927"/>
      <c r="S76" s="927"/>
      <c r="T76" s="927"/>
      <c r="U76" s="643"/>
    </row>
    <row r="77" ht="15.75" customHeight="1">
      <c r="A77" s="33">
        <v>69.0</v>
      </c>
      <c r="B77" s="332" t="s">
        <v>508</v>
      </c>
      <c r="C77" s="333">
        <v>2024.0</v>
      </c>
      <c r="D77" s="599" t="s">
        <v>622</v>
      </c>
      <c r="E77" s="139" t="s">
        <v>1298</v>
      </c>
      <c r="F77" s="139" t="s">
        <v>235</v>
      </c>
      <c r="G77" s="1125" t="s">
        <v>623</v>
      </c>
      <c r="H77" s="1126" t="s">
        <v>624</v>
      </c>
      <c r="I77" s="87" t="s">
        <v>2236</v>
      </c>
      <c r="J77" s="47" t="s">
        <v>132</v>
      </c>
      <c r="K77" s="235" t="s">
        <v>202</v>
      </c>
      <c r="L77" s="863"/>
      <c r="M77" s="235"/>
      <c r="N77" s="613"/>
      <c r="O77" s="536"/>
      <c r="P77" s="536"/>
      <c r="Q77" s="536"/>
      <c r="R77" s="536"/>
      <c r="S77" s="276"/>
      <c r="T77" s="302"/>
      <c r="U77" s="643"/>
    </row>
    <row r="78" ht="15.75" customHeight="1">
      <c r="A78" s="58">
        <v>70.0</v>
      </c>
      <c r="B78" s="70" t="s">
        <v>508</v>
      </c>
      <c r="C78" s="48">
        <v>2024.0</v>
      </c>
      <c r="D78" s="599" t="s">
        <v>626</v>
      </c>
      <c r="E78" s="139" t="s">
        <v>1298</v>
      </c>
      <c r="F78" s="139" t="s">
        <v>235</v>
      </c>
      <c r="G78" s="1125" t="s">
        <v>627</v>
      </c>
      <c r="H78" s="1126" t="s">
        <v>628</v>
      </c>
      <c r="I78" s="87" t="s">
        <v>2236</v>
      </c>
      <c r="J78" s="87" t="s">
        <v>132</v>
      </c>
      <c r="K78" s="235" t="s">
        <v>202</v>
      </c>
      <c r="L78" s="863"/>
      <c r="M78" s="276"/>
      <c r="N78" s="613"/>
      <c r="O78" s="276"/>
      <c r="P78" s="276"/>
      <c r="Q78" s="613"/>
      <c r="R78" s="613"/>
      <c r="S78" s="613"/>
      <c r="T78" s="1210"/>
      <c r="U78" s="643"/>
    </row>
    <row r="79" ht="15.75" customHeight="1">
      <c r="A79" s="33">
        <v>3.0</v>
      </c>
      <c r="B79" s="1212" t="s">
        <v>237</v>
      </c>
      <c r="C79" s="1214">
        <v>2010.0</v>
      </c>
      <c r="D79" s="1215" t="s">
        <v>2092</v>
      </c>
      <c r="E79" s="1216"/>
      <c r="F79" s="1216" t="s">
        <v>235</v>
      </c>
      <c r="G79" s="1217" t="s">
        <v>2093</v>
      </c>
      <c r="H79" s="1218" t="s">
        <v>2350</v>
      </c>
      <c r="I79" s="87" t="s">
        <v>2351</v>
      </c>
      <c r="J79" s="87" t="s">
        <v>132</v>
      </c>
      <c r="K79" s="252" t="s">
        <v>1038</v>
      </c>
      <c r="L79" s="1219" t="s">
        <v>290</v>
      </c>
      <c r="M79" s="464" t="s">
        <v>2352</v>
      </c>
      <c r="N79" s="463" t="s">
        <v>1002</v>
      </c>
      <c r="O79" s="1220" t="s">
        <v>2353</v>
      </c>
      <c r="P79" s="1221"/>
      <c r="Q79" s="1219"/>
      <c r="R79" s="1219"/>
      <c r="S79" s="1219" t="s">
        <v>47</v>
      </c>
      <c r="T79" s="1222"/>
      <c r="U79" s="643"/>
    </row>
    <row r="80" ht="15.75" customHeight="1">
      <c r="A80" s="58">
        <v>4.0</v>
      </c>
      <c r="B80" s="1212" t="s">
        <v>237</v>
      </c>
      <c r="C80" s="1214">
        <v>2010.0</v>
      </c>
      <c r="D80" s="1215" t="s">
        <v>2096</v>
      </c>
      <c r="E80" s="1216"/>
      <c r="F80" s="1216" t="s">
        <v>235</v>
      </c>
      <c r="G80" s="1217" t="s">
        <v>2099</v>
      </c>
      <c r="H80" s="1218" t="s">
        <v>2355</v>
      </c>
      <c r="I80" s="87" t="s">
        <v>2351</v>
      </c>
      <c r="J80" s="87" t="s">
        <v>132</v>
      </c>
      <c r="K80" s="252" t="s">
        <v>1038</v>
      </c>
      <c r="L80" s="1219" t="s">
        <v>290</v>
      </c>
      <c r="M80" s="467" t="s">
        <v>2357</v>
      </c>
      <c r="N80" s="463" t="s">
        <v>1002</v>
      </c>
      <c r="O80" s="1220" t="s">
        <v>2353</v>
      </c>
      <c r="P80" s="1221"/>
      <c r="Q80" s="1219"/>
      <c r="R80" s="1219"/>
      <c r="S80" s="1219" t="s">
        <v>47</v>
      </c>
      <c r="T80" s="1223" t="s">
        <v>2361</v>
      </c>
      <c r="U80" s="643"/>
    </row>
    <row r="81" ht="15.75" customHeight="1">
      <c r="A81" s="33">
        <v>71.0</v>
      </c>
      <c r="B81" s="70" t="s">
        <v>508</v>
      </c>
      <c r="C81" s="48">
        <v>2024.0</v>
      </c>
      <c r="D81" s="599" t="s">
        <v>629</v>
      </c>
      <c r="E81" s="139" t="s">
        <v>1298</v>
      </c>
      <c r="F81" s="139" t="s">
        <v>235</v>
      </c>
      <c r="G81" s="1125" t="s">
        <v>630</v>
      </c>
      <c r="H81" s="1126" t="s">
        <v>631</v>
      </c>
      <c r="I81" s="87" t="s">
        <v>2236</v>
      </c>
      <c r="J81" s="87" t="s">
        <v>132</v>
      </c>
      <c r="K81" s="235" t="s">
        <v>202</v>
      </c>
      <c r="L81" s="1224"/>
      <c r="M81" s="235"/>
      <c r="N81" s="613"/>
      <c r="O81" s="276"/>
      <c r="P81" s="276"/>
      <c r="Q81" s="613"/>
      <c r="R81" s="613"/>
      <c r="S81" s="613"/>
      <c r="T81" s="1210"/>
      <c r="U81" s="643"/>
    </row>
    <row r="82" ht="15.75" customHeight="1">
      <c r="A82" s="58">
        <v>72.0</v>
      </c>
      <c r="B82" s="70" t="s">
        <v>508</v>
      </c>
      <c r="C82" s="48">
        <v>2024.0</v>
      </c>
      <c r="D82" s="599" t="s">
        <v>633</v>
      </c>
      <c r="E82" s="139" t="s">
        <v>1298</v>
      </c>
      <c r="F82" s="139" t="s">
        <v>235</v>
      </c>
      <c r="G82" s="1125" t="s">
        <v>634</v>
      </c>
      <c r="H82" s="1126" t="s">
        <v>635</v>
      </c>
      <c r="I82" s="87" t="s">
        <v>2242</v>
      </c>
      <c r="J82" s="87" t="s">
        <v>132</v>
      </c>
      <c r="K82" s="235" t="s">
        <v>202</v>
      </c>
      <c r="L82" s="1224"/>
      <c r="M82" s="235"/>
      <c r="N82" s="613"/>
      <c r="O82" s="276"/>
      <c r="P82" s="276"/>
      <c r="Q82" s="613"/>
      <c r="R82" s="613"/>
      <c r="S82" s="613"/>
      <c r="T82" s="1210"/>
      <c r="U82" s="643"/>
    </row>
    <row r="83" ht="15.75" customHeight="1">
      <c r="A83" s="33">
        <v>73.0</v>
      </c>
      <c r="B83" s="70" t="s">
        <v>508</v>
      </c>
      <c r="C83" s="48">
        <v>2024.0</v>
      </c>
      <c r="D83" s="599" t="s">
        <v>636</v>
      </c>
      <c r="E83" s="139" t="s">
        <v>1298</v>
      </c>
      <c r="F83" s="139" t="s">
        <v>235</v>
      </c>
      <c r="G83" s="1125" t="s">
        <v>637</v>
      </c>
      <c r="H83" s="1126" t="s">
        <v>638</v>
      </c>
      <c r="I83" s="87" t="s">
        <v>2242</v>
      </c>
      <c r="J83" s="87" t="s">
        <v>132</v>
      </c>
      <c r="K83" s="235" t="s">
        <v>202</v>
      </c>
      <c r="L83" s="1224"/>
      <c r="M83" s="235"/>
      <c r="N83" s="613"/>
      <c r="O83" s="276"/>
      <c r="P83" s="276"/>
      <c r="Q83" s="613"/>
      <c r="R83" s="613"/>
      <c r="S83" s="613"/>
      <c r="T83" s="1210"/>
      <c r="U83" s="643"/>
    </row>
    <row r="84" ht="15.75" customHeight="1">
      <c r="A84" s="58">
        <v>74.0</v>
      </c>
      <c r="B84" s="70" t="s">
        <v>508</v>
      </c>
      <c r="C84" s="48">
        <v>2024.0</v>
      </c>
      <c r="D84" s="599" t="s">
        <v>640</v>
      </c>
      <c r="E84" s="139" t="s">
        <v>1298</v>
      </c>
      <c r="F84" s="139" t="s">
        <v>235</v>
      </c>
      <c r="G84" s="1125" t="s">
        <v>641</v>
      </c>
      <c r="H84" s="1126" t="s">
        <v>642</v>
      </c>
      <c r="I84" s="87" t="s">
        <v>2242</v>
      </c>
      <c r="J84" s="87" t="s">
        <v>132</v>
      </c>
      <c r="K84" s="235" t="s">
        <v>202</v>
      </c>
      <c r="L84" s="1224"/>
      <c r="M84" s="276"/>
      <c r="N84" s="613"/>
      <c r="O84" s="276"/>
      <c r="P84" s="276"/>
      <c r="Q84" s="613"/>
      <c r="R84" s="613"/>
      <c r="S84" s="613"/>
      <c r="T84" s="1210"/>
      <c r="U84" s="643"/>
    </row>
    <row r="85" ht="15.75" customHeight="1">
      <c r="A85" s="33">
        <v>75.0</v>
      </c>
      <c r="B85" s="70" t="s">
        <v>508</v>
      </c>
      <c r="C85" s="48">
        <v>2024.0</v>
      </c>
      <c r="D85" s="599" t="s">
        <v>643</v>
      </c>
      <c r="E85" s="139" t="s">
        <v>1298</v>
      </c>
      <c r="F85" s="139" t="s">
        <v>235</v>
      </c>
      <c r="G85" s="1125" t="s">
        <v>644</v>
      </c>
      <c r="H85" s="1126" t="s">
        <v>645</v>
      </c>
      <c r="I85" s="87" t="s">
        <v>2242</v>
      </c>
      <c r="J85" s="87" t="s">
        <v>132</v>
      </c>
      <c r="K85" s="475" t="s">
        <v>202</v>
      </c>
      <c r="L85" s="1224"/>
      <c r="M85" s="276"/>
      <c r="N85" s="613"/>
      <c r="O85" s="276"/>
      <c r="P85" s="276"/>
      <c r="Q85" s="613"/>
      <c r="R85" s="613"/>
      <c r="S85" s="613"/>
      <c r="T85" s="1210"/>
      <c r="U85" s="643"/>
    </row>
    <row r="86" ht="15.75" customHeight="1">
      <c r="A86" s="58">
        <v>76.0</v>
      </c>
      <c r="B86" s="70" t="s">
        <v>508</v>
      </c>
      <c r="C86" s="48">
        <v>2024.0</v>
      </c>
      <c r="D86" s="599" t="s">
        <v>647</v>
      </c>
      <c r="E86" s="139" t="s">
        <v>1298</v>
      </c>
      <c r="F86" s="139" t="s">
        <v>235</v>
      </c>
      <c r="G86" s="1125" t="s">
        <v>648</v>
      </c>
      <c r="H86" s="1126" t="s">
        <v>649</v>
      </c>
      <c r="I86" s="87" t="s">
        <v>2242</v>
      </c>
      <c r="J86" s="87" t="s">
        <v>132</v>
      </c>
      <c r="K86" s="235" t="s">
        <v>202</v>
      </c>
      <c r="L86" s="1224"/>
      <c r="M86" s="276"/>
      <c r="N86" s="613"/>
      <c r="O86" s="276"/>
      <c r="P86" s="276"/>
      <c r="Q86" s="613"/>
      <c r="R86" s="613"/>
      <c r="S86" s="613"/>
      <c r="T86" s="1210"/>
      <c r="U86" s="643"/>
    </row>
    <row r="87" ht="15.75" customHeight="1">
      <c r="A87" s="58">
        <v>46.0</v>
      </c>
      <c r="B87" s="70" t="s">
        <v>237</v>
      </c>
      <c r="C87" s="48">
        <v>2019.0</v>
      </c>
      <c r="D87" s="1227" t="s">
        <v>1130</v>
      </c>
      <c r="E87" s="139"/>
      <c r="F87" s="139" t="s">
        <v>235</v>
      </c>
      <c r="G87" s="1125" t="s">
        <v>1294</v>
      </c>
      <c r="H87" s="1228" t="s">
        <v>1128</v>
      </c>
      <c r="I87" s="87" t="s">
        <v>63</v>
      </c>
      <c r="J87" s="87" t="s">
        <v>132</v>
      </c>
      <c r="K87" s="475" t="s">
        <v>202</v>
      </c>
      <c r="L87" s="1224"/>
      <c r="M87" s="235" t="s">
        <v>1296</v>
      </c>
      <c r="N87" s="613"/>
      <c r="O87" s="1229"/>
      <c r="P87" s="276"/>
      <c r="Q87" s="613"/>
      <c r="R87" s="613"/>
      <c r="S87" s="613"/>
      <c r="T87" s="1210"/>
      <c r="U87" s="643"/>
    </row>
    <row r="88" ht="15.75" customHeight="1">
      <c r="A88" s="33">
        <v>45.0</v>
      </c>
      <c r="B88" s="70" t="s">
        <v>237</v>
      </c>
      <c r="C88" s="48">
        <v>2019.0</v>
      </c>
      <c r="D88" s="944" t="s">
        <v>534</v>
      </c>
      <c r="E88" s="139"/>
      <c r="F88" s="139" t="s">
        <v>235</v>
      </c>
      <c r="G88" s="1125" t="s">
        <v>1291</v>
      </c>
      <c r="H88" s="1228" t="s">
        <v>1131</v>
      </c>
      <c r="I88" s="87" t="s">
        <v>63</v>
      </c>
      <c r="J88" s="87" t="s">
        <v>132</v>
      </c>
      <c r="K88" s="475" t="s">
        <v>202</v>
      </c>
      <c r="L88" s="1224"/>
      <c r="M88" s="235" t="s">
        <v>1293</v>
      </c>
      <c r="N88" s="613"/>
      <c r="O88" s="1229"/>
      <c r="P88" s="276"/>
      <c r="Q88" s="613"/>
      <c r="R88" s="613"/>
      <c r="S88" s="613"/>
      <c r="T88" s="1210"/>
      <c r="U88" s="643"/>
    </row>
    <row r="89">
      <c r="A89" s="33">
        <v>21.0</v>
      </c>
      <c r="B89" s="70" t="s">
        <v>508</v>
      </c>
      <c r="C89" s="43">
        <v>2023.0</v>
      </c>
      <c r="D89" s="1230" t="s">
        <v>509</v>
      </c>
      <c r="E89" s="258" t="s">
        <v>1105</v>
      </c>
      <c r="F89" s="258" t="s">
        <v>235</v>
      </c>
      <c r="G89" s="1231" t="s">
        <v>651</v>
      </c>
      <c r="H89" s="333" t="s">
        <v>654</v>
      </c>
      <c r="I89" s="87" t="s">
        <v>2236</v>
      </c>
      <c r="J89" s="87" t="s">
        <v>132</v>
      </c>
      <c r="K89" s="475" t="s">
        <v>202</v>
      </c>
      <c r="L89" s="1232" t="s">
        <v>1110</v>
      </c>
      <c r="M89" s="502" t="s">
        <v>1111</v>
      </c>
      <c r="N89" s="259" t="s">
        <v>1112</v>
      </c>
      <c r="O89" s="145" t="s">
        <v>2389</v>
      </c>
      <c r="P89" s="235" t="s">
        <v>2390</v>
      </c>
      <c r="Q89" s="1233"/>
      <c r="R89" s="1233"/>
      <c r="S89" s="1233"/>
      <c r="T89" s="275" t="s">
        <v>2391</v>
      </c>
      <c r="U89" s="643"/>
    </row>
    <row r="90" ht="15.75" customHeight="1">
      <c r="A90" s="58">
        <v>14.0</v>
      </c>
      <c r="B90" s="70" t="s">
        <v>237</v>
      </c>
      <c r="C90" s="90">
        <v>2012.0</v>
      </c>
      <c r="D90" s="1234" t="s">
        <v>1652</v>
      </c>
      <c r="E90" s="258"/>
      <c r="F90" s="258" t="s">
        <v>235</v>
      </c>
      <c r="G90" s="1008" t="s">
        <v>2392</v>
      </c>
      <c r="H90" s="94" t="s">
        <v>2191</v>
      </c>
      <c r="I90" s="760" t="s">
        <v>2394</v>
      </c>
      <c r="J90" s="87" t="s">
        <v>132</v>
      </c>
      <c r="K90" s="475" t="s">
        <v>202</v>
      </c>
      <c r="L90" s="1233" t="s">
        <v>290</v>
      </c>
      <c r="M90" s="737" t="s">
        <v>1657</v>
      </c>
      <c r="N90" s="463" t="s">
        <v>1002</v>
      </c>
      <c r="O90" s="1220" t="s">
        <v>2397</v>
      </c>
      <c r="P90" s="475"/>
      <c r="Q90" s="738"/>
      <c r="R90" s="738"/>
      <c r="S90" s="738"/>
      <c r="T90" s="1235"/>
      <c r="U90" s="643"/>
    </row>
    <row r="91" ht="15.75" customHeight="1">
      <c r="A91" s="33">
        <v>15.0</v>
      </c>
      <c r="B91" s="70" t="s">
        <v>237</v>
      </c>
      <c r="C91" s="90">
        <v>2012.0</v>
      </c>
      <c r="D91" s="1236" t="s">
        <v>2083</v>
      </c>
      <c r="E91" s="258"/>
      <c r="F91" s="258" t="s">
        <v>235</v>
      </c>
      <c r="G91" s="1008" t="s">
        <v>2085</v>
      </c>
      <c r="H91" s="94" t="s">
        <v>2194</v>
      </c>
      <c r="I91" s="760" t="s">
        <v>84</v>
      </c>
      <c r="J91" s="87" t="s">
        <v>132</v>
      </c>
      <c r="K91" s="475" t="s">
        <v>1038</v>
      </c>
      <c r="L91" s="1233" t="s">
        <v>290</v>
      </c>
      <c r="M91" s="464" t="s">
        <v>2400</v>
      </c>
      <c r="N91" s="463" t="s">
        <v>1002</v>
      </c>
      <c r="O91" s="1220" t="s">
        <v>2397</v>
      </c>
      <c r="P91" s="475"/>
      <c r="Q91" s="738"/>
      <c r="R91" s="738"/>
      <c r="S91" s="738"/>
      <c r="T91" s="1235"/>
      <c r="U91" s="643"/>
    </row>
    <row r="92" ht="15.75" customHeight="1">
      <c r="A92" s="58">
        <v>16.0</v>
      </c>
      <c r="B92" s="70" t="s">
        <v>237</v>
      </c>
      <c r="C92" s="769">
        <v>2011.0</v>
      </c>
      <c r="D92" s="1236" t="s">
        <v>2188</v>
      </c>
      <c r="E92" s="1237"/>
      <c r="F92" s="258" t="s">
        <v>235</v>
      </c>
      <c r="G92" s="1239" t="s">
        <v>2411</v>
      </c>
      <c r="H92" s="94" t="s">
        <v>2189</v>
      </c>
      <c r="I92" s="760" t="s">
        <v>84</v>
      </c>
      <c r="J92" s="87" t="s">
        <v>132</v>
      </c>
      <c r="K92" s="48" t="s">
        <v>202</v>
      </c>
      <c r="L92" s="1240" t="s">
        <v>2415</v>
      </c>
      <c r="M92" s="464" t="s">
        <v>2417</v>
      </c>
      <c r="N92" s="463" t="s">
        <v>1002</v>
      </c>
      <c r="O92" s="1241"/>
      <c r="P92" s="48"/>
      <c r="Q92" s="863"/>
      <c r="R92" s="863"/>
      <c r="S92" s="863" t="s">
        <v>47</v>
      </c>
      <c r="T92" s="273"/>
      <c r="U92" s="643"/>
    </row>
    <row r="93" ht="15.75" customHeight="1">
      <c r="A93" s="58">
        <v>22.0</v>
      </c>
      <c r="B93" s="70" t="s">
        <v>508</v>
      </c>
      <c r="C93" s="43">
        <v>2023.0</v>
      </c>
      <c r="D93" s="1230" t="s">
        <v>510</v>
      </c>
      <c r="E93" s="258" t="s">
        <v>1105</v>
      </c>
      <c r="F93" s="258" t="s">
        <v>235</v>
      </c>
      <c r="G93" s="1231" t="s">
        <v>655</v>
      </c>
      <c r="H93" s="333" t="s">
        <v>656</v>
      </c>
      <c r="I93" s="87" t="s">
        <v>2236</v>
      </c>
      <c r="J93" s="87" t="s">
        <v>132</v>
      </c>
      <c r="K93" s="235" t="s">
        <v>202</v>
      </c>
      <c r="L93" s="1232" t="s">
        <v>1110</v>
      </c>
      <c r="M93" s="506" t="s">
        <v>1119</v>
      </c>
      <c r="N93" s="259" t="s">
        <v>1112</v>
      </c>
      <c r="O93" s="145" t="s">
        <v>2389</v>
      </c>
      <c r="P93" s="235" t="s">
        <v>2390</v>
      </c>
      <c r="Q93" s="235"/>
      <c r="R93" s="235"/>
      <c r="S93" s="235"/>
      <c r="T93" s="273" t="s">
        <v>2427</v>
      </c>
      <c r="U93" s="643"/>
    </row>
    <row r="94" ht="15.75" customHeight="1">
      <c r="A94" s="33">
        <v>23.0</v>
      </c>
      <c r="B94" s="70" t="s">
        <v>508</v>
      </c>
      <c r="C94" s="43">
        <v>2023.0</v>
      </c>
      <c r="D94" s="1230" t="s">
        <v>511</v>
      </c>
      <c r="E94" s="258" t="s">
        <v>1105</v>
      </c>
      <c r="F94" s="258" t="s">
        <v>235</v>
      </c>
      <c r="G94" s="1231" t="s">
        <v>657</v>
      </c>
      <c r="H94" s="333" t="s">
        <v>658</v>
      </c>
      <c r="I94" s="87" t="s">
        <v>2236</v>
      </c>
      <c r="J94" s="87" t="s">
        <v>132</v>
      </c>
      <c r="K94" s="235" t="s">
        <v>202</v>
      </c>
      <c r="L94" s="1243" t="s">
        <v>1110</v>
      </c>
      <c r="M94" s="506" t="s">
        <v>1133</v>
      </c>
      <c r="N94" s="259" t="s">
        <v>1112</v>
      </c>
      <c r="O94" s="145" t="s">
        <v>2389</v>
      </c>
      <c r="P94" s="235" t="s">
        <v>2390</v>
      </c>
      <c r="Q94" s="235"/>
      <c r="R94" s="235"/>
      <c r="S94" s="235"/>
      <c r="T94" s="273" t="s">
        <v>2434</v>
      </c>
      <c r="U94" s="643"/>
    </row>
    <row r="95" ht="15.75" customHeight="1">
      <c r="A95" s="58">
        <v>24.0</v>
      </c>
      <c r="B95" s="70" t="s">
        <v>508</v>
      </c>
      <c r="C95" s="43">
        <v>2023.0</v>
      </c>
      <c r="D95" s="1230" t="s">
        <v>512</v>
      </c>
      <c r="E95" s="258" t="s">
        <v>1105</v>
      </c>
      <c r="F95" s="258" t="s">
        <v>235</v>
      </c>
      <c r="G95" s="1231" t="s">
        <v>660</v>
      </c>
      <c r="H95" s="333" t="s">
        <v>661</v>
      </c>
      <c r="I95" s="87" t="s">
        <v>2236</v>
      </c>
      <c r="J95" s="87" t="s">
        <v>132</v>
      </c>
      <c r="K95" s="235" t="s">
        <v>202</v>
      </c>
      <c r="L95" s="1232" t="s">
        <v>1110</v>
      </c>
      <c r="M95" s="506" t="s">
        <v>1147</v>
      </c>
      <c r="N95" s="145" t="s">
        <v>1112</v>
      </c>
      <c r="O95" s="145" t="s">
        <v>2389</v>
      </c>
      <c r="P95" s="235" t="s">
        <v>2390</v>
      </c>
      <c r="Q95" s="235"/>
      <c r="R95" s="235"/>
      <c r="S95" s="235"/>
      <c r="T95" s="273" t="s">
        <v>2450</v>
      </c>
      <c r="U95" s="643"/>
    </row>
    <row r="96" ht="15.75" customHeight="1">
      <c r="A96" s="33">
        <v>25.0</v>
      </c>
      <c r="B96" s="70" t="s">
        <v>508</v>
      </c>
      <c r="C96" s="43">
        <v>2023.0</v>
      </c>
      <c r="D96" s="1230" t="s">
        <v>513</v>
      </c>
      <c r="E96" s="258" t="s">
        <v>1105</v>
      </c>
      <c r="F96" s="258" t="s">
        <v>235</v>
      </c>
      <c r="G96" s="1231" t="s">
        <v>662</v>
      </c>
      <c r="H96" s="333" t="s">
        <v>663</v>
      </c>
      <c r="I96" s="87" t="s">
        <v>2236</v>
      </c>
      <c r="J96" s="87" t="s">
        <v>132</v>
      </c>
      <c r="K96" s="235" t="s">
        <v>202</v>
      </c>
      <c r="L96" s="1232" t="s">
        <v>1110</v>
      </c>
      <c r="M96" s="506" t="s">
        <v>1154</v>
      </c>
      <c r="N96" s="145" t="s">
        <v>1112</v>
      </c>
      <c r="O96" s="145" t="s">
        <v>2389</v>
      </c>
      <c r="P96" s="235" t="s">
        <v>2390</v>
      </c>
      <c r="Q96" s="235"/>
      <c r="R96" s="235"/>
      <c r="S96" s="235"/>
      <c r="T96" s="273" t="s">
        <v>2453</v>
      </c>
      <c r="U96" s="643"/>
    </row>
    <row r="97" ht="15.75" customHeight="1">
      <c r="A97" s="33">
        <v>26.0</v>
      </c>
      <c r="B97" s="70" t="s">
        <v>508</v>
      </c>
      <c r="C97" s="43">
        <v>2023.0</v>
      </c>
      <c r="D97" s="1251" t="s">
        <v>664</v>
      </c>
      <c r="E97" s="258" t="s">
        <v>1105</v>
      </c>
      <c r="F97" s="258" t="s">
        <v>235</v>
      </c>
      <c r="G97" s="1231" t="s">
        <v>665</v>
      </c>
      <c r="H97" s="333" t="s">
        <v>666</v>
      </c>
      <c r="I97" s="87" t="s">
        <v>2242</v>
      </c>
      <c r="J97" s="87" t="s">
        <v>132</v>
      </c>
      <c r="K97" s="235" t="s">
        <v>202</v>
      </c>
      <c r="L97" s="1252" t="s">
        <v>170</v>
      </c>
      <c r="M97" s="521" t="s">
        <v>1167</v>
      </c>
      <c r="N97" s="145" t="s">
        <v>1112</v>
      </c>
      <c r="O97" s="1253">
        <v>47037.0</v>
      </c>
      <c r="P97" s="1254">
        <v>45576.0</v>
      </c>
      <c r="Q97" s="235"/>
      <c r="R97" s="235"/>
      <c r="S97" s="235"/>
      <c r="T97" s="273" t="s">
        <v>2459</v>
      </c>
      <c r="U97" s="643"/>
    </row>
    <row r="98" ht="15.75" customHeight="1">
      <c r="A98" s="58">
        <v>27.0</v>
      </c>
      <c r="B98" s="70" t="s">
        <v>508</v>
      </c>
      <c r="C98" s="43">
        <v>2023.0</v>
      </c>
      <c r="D98" s="1257" t="s">
        <v>516</v>
      </c>
      <c r="E98" s="258" t="s">
        <v>1105</v>
      </c>
      <c r="F98" s="258" t="s">
        <v>235</v>
      </c>
      <c r="G98" s="1231" t="s">
        <v>667</v>
      </c>
      <c r="H98" s="333" t="s">
        <v>668</v>
      </c>
      <c r="I98" s="87" t="s">
        <v>2242</v>
      </c>
      <c r="J98" s="87" t="s">
        <v>132</v>
      </c>
      <c r="K98" s="235" t="s">
        <v>202</v>
      </c>
      <c r="L98" s="1252" t="s">
        <v>170</v>
      </c>
      <c r="M98" s="521" t="s">
        <v>1181</v>
      </c>
      <c r="N98" s="145" t="s">
        <v>1112</v>
      </c>
      <c r="O98" s="1253">
        <v>47037.0</v>
      </c>
      <c r="P98" s="1254">
        <v>45576.0</v>
      </c>
      <c r="Q98" s="235"/>
      <c r="R98" s="235"/>
      <c r="S98" s="235"/>
      <c r="T98" s="273" t="s">
        <v>2462</v>
      </c>
      <c r="U98" s="643"/>
    </row>
    <row r="99" ht="15.75" customHeight="1">
      <c r="A99" s="33">
        <v>28.0</v>
      </c>
      <c r="B99" s="70" t="s">
        <v>508</v>
      </c>
      <c r="C99" s="43">
        <v>2023.0</v>
      </c>
      <c r="D99" s="1251" t="s">
        <v>669</v>
      </c>
      <c r="E99" s="258" t="s">
        <v>1105</v>
      </c>
      <c r="F99" s="258" t="s">
        <v>235</v>
      </c>
      <c r="G99" s="1231" t="s">
        <v>671</v>
      </c>
      <c r="H99" s="333" t="s">
        <v>672</v>
      </c>
      <c r="I99" s="87" t="s">
        <v>2242</v>
      </c>
      <c r="J99" s="87" t="s">
        <v>132</v>
      </c>
      <c r="K99" s="235" t="s">
        <v>202</v>
      </c>
      <c r="L99" s="1252" t="s">
        <v>170</v>
      </c>
      <c r="M99" s="521" t="s">
        <v>1190</v>
      </c>
      <c r="N99" s="145" t="s">
        <v>1112</v>
      </c>
      <c r="O99" s="1253">
        <v>47037.0</v>
      </c>
      <c r="P99" s="1254">
        <v>45576.0</v>
      </c>
      <c r="Q99" s="235"/>
      <c r="R99" s="235"/>
      <c r="S99" s="235"/>
      <c r="T99" s="273" t="s">
        <v>2467</v>
      </c>
      <c r="U99" s="643"/>
    </row>
    <row r="100" ht="15.75" customHeight="1">
      <c r="A100" s="58">
        <v>29.0</v>
      </c>
      <c r="B100" s="70" t="s">
        <v>508</v>
      </c>
      <c r="C100" s="43">
        <v>2023.0</v>
      </c>
      <c r="D100" s="1251" t="s">
        <v>673</v>
      </c>
      <c r="E100" s="258" t="s">
        <v>1105</v>
      </c>
      <c r="F100" s="258" t="s">
        <v>235</v>
      </c>
      <c r="G100" s="1231" t="s">
        <v>674</v>
      </c>
      <c r="H100" s="333" t="s">
        <v>675</v>
      </c>
      <c r="I100" s="87" t="s">
        <v>2242</v>
      </c>
      <c r="J100" s="87" t="s">
        <v>132</v>
      </c>
      <c r="K100" s="235" t="s">
        <v>202</v>
      </c>
      <c r="L100" s="1252" t="s">
        <v>170</v>
      </c>
      <c r="M100" s="521" t="s">
        <v>1201</v>
      </c>
      <c r="N100" s="145" t="s">
        <v>1112</v>
      </c>
      <c r="O100" s="1253">
        <v>47037.0</v>
      </c>
      <c r="P100" s="1254">
        <v>45576.0</v>
      </c>
      <c r="Q100" s="235"/>
      <c r="R100" s="235"/>
      <c r="S100" s="235"/>
      <c r="T100" s="273" t="s">
        <v>2476</v>
      </c>
      <c r="U100" s="643"/>
    </row>
    <row r="101" ht="15.75" customHeight="1">
      <c r="A101" s="33">
        <v>30.0</v>
      </c>
      <c r="B101" s="70" t="s">
        <v>508</v>
      </c>
      <c r="C101" s="43">
        <v>2023.0</v>
      </c>
      <c r="D101" s="1251" t="s">
        <v>676</v>
      </c>
      <c r="E101" s="258" t="s">
        <v>1105</v>
      </c>
      <c r="F101" s="258" t="s">
        <v>235</v>
      </c>
      <c r="G101" s="1231" t="s">
        <v>677</v>
      </c>
      <c r="H101" s="333" t="s">
        <v>678</v>
      </c>
      <c r="I101" s="87" t="s">
        <v>2242</v>
      </c>
      <c r="J101" s="87" t="s">
        <v>132</v>
      </c>
      <c r="K101" s="235" t="s">
        <v>202</v>
      </c>
      <c r="L101" s="1252" t="s">
        <v>170</v>
      </c>
      <c r="M101" s="521" t="s">
        <v>1222</v>
      </c>
      <c r="N101" s="145" t="s">
        <v>1112</v>
      </c>
      <c r="O101" s="1253">
        <v>47037.0</v>
      </c>
      <c r="P101" s="1254">
        <v>45576.0</v>
      </c>
      <c r="Q101" s="235"/>
      <c r="R101" s="235"/>
      <c r="S101" s="235"/>
      <c r="T101" s="273" t="s">
        <v>2485</v>
      </c>
      <c r="U101" s="643"/>
    </row>
    <row r="102" ht="15.75" customHeight="1">
      <c r="A102" s="58">
        <v>6.0</v>
      </c>
      <c r="B102" s="70" t="s">
        <v>237</v>
      </c>
      <c r="C102" s="33">
        <v>2018.0</v>
      </c>
      <c r="D102" s="257" t="s">
        <v>483</v>
      </c>
      <c r="E102" s="258"/>
      <c r="F102" s="258" t="s">
        <v>235</v>
      </c>
      <c r="G102" s="1008" t="s">
        <v>713</v>
      </c>
      <c r="H102" s="94" t="s">
        <v>716</v>
      </c>
      <c r="I102" s="87" t="s">
        <v>63</v>
      </c>
      <c r="J102" s="87" t="s">
        <v>132</v>
      </c>
      <c r="K102" s="252" t="s">
        <v>202</v>
      </c>
      <c r="L102" s="1223" t="s">
        <v>170</v>
      </c>
      <c r="M102" s="467" t="s">
        <v>1014</v>
      </c>
      <c r="N102" s="252" t="s">
        <v>1002</v>
      </c>
      <c r="O102" s="465">
        <v>46816.0</v>
      </c>
      <c r="P102" s="1268">
        <v>45355.0</v>
      </c>
      <c r="Q102" s="1269"/>
      <c r="R102" s="1269"/>
      <c r="S102" s="1269"/>
      <c r="T102" s="1270"/>
      <c r="U102" s="643"/>
    </row>
    <row r="103" ht="15.75" customHeight="1">
      <c r="A103" s="33">
        <v>5.0</v>
      </c>
      <c r="B103" s="70" t="s">
        <v>237</v>
      </c>
      <c r="C103" s="33">
        <v>2018.0</v>
      </c>
      <c r="D103" s="257" t="s">
        <v>482</v>
      </c>
      <c r="E103" s="258"/>
      <c r="F103" s="258" t="s">
        <v>235</v>
      </c>
      <c r="G103" s="1008" t="s">
        <v>709</v>
      </c>
      <c r="H103" s="94" t="s">
        <v>712</v>
      </c>
      <c r="I103" s="87" t="s">
        <v>63</v>
      </c>
      <c r="J103" s="87" t="s">
        <v>132</v>
      </c>
      <c r="K103" s="252" t="s">
        <v>202</v>
      </c>
      <c r="L103" s="1223" t="s">
        <v>170</v>
      </c>
      <c r="M103" s="464" t="s">
        <v>1001</v>
      </c>
      <c r="N103" s="252" t="s">
        <v>1002</v>
      </c>
      <c r="O103" s="465">
        <v>46816.0</v>
      </c>
      <c r="P103" s="1268">
        <v>45355.0</v>
      </c>
      <c r="Q103" s="1269"/>
      <c r="R103" s="1269"/>
      <c r="S103" s="1269"/>
      <c r="T103" s="1270"/>
      <c r="U103" s="643"/>
    </row>
    <row r="104" ht="15.75" customHeight="1">
      <c r="A104" s="33">
        <v>7.0</v>
      </c>
      <c r="B104" s="70" t="s">
        <v>237</v>
      </c>
      <c r="C104" s="33">
        <v>2018.0</v>
      </c>
      <c r="D104" s="257" t="s">
        <v>487</v>
      </c>
      <c r="E104" s="258"/>
      <c r="F104" s="258" t="s">
        <v>235</v>
      </c>
      <c r="G104" s="1008" t="s">
        <v>718</v>
      </c>
      <c r="H104" s="94" t="s">
        <v>736</v>
      </c>
      <c r="I104" s="87" t="s">
        <v>2242</v>
      </c>
      <c r="J104" s="87" t="s">
        <v>132</v>
      </c>
      <c r="K104" s="252" t="s">
        <v>202</v>
      </c>
      <c r="L104" s="1223" t="s">
        <v>170</v>
      </c>
      <c r="M104" s="464" t="s">
        <v>1022</v>
      </c>
      <c r="N104" s="252" t="s">
        <v>1002</v>
      </c>
      <c r="O104" s="465">
        <v>46816.0</v>
      </c>
      <c r="P104" s="1268">
        <v>45355.0</v>
      </c>
      <c r="Q104" s="1269"/>
      <c r="R104" s="1269"/>
      <c r="S104" s="1269"/>
      <c r="T104" s="1270"/>
      <c r="U104" s="643"/>
    </row>
    <row r="105" ht="15.75" customHeight="1">
      <c r="A105" s="58">
        <v>8.0</v>
      </c>
      <c r="B105" s="70" t="s">
        <v>237</v>
      </c>
      <c r="C105" s="33">
        <v>2018.0</v>
      </c>
      <c r="D105" s="257" t="s">
        <v>489</v>
      </c>
      <c r="E105" s="258"/>
      <c r="F105" s="258" t="s">
        <v>235</v>
      </c>
      <c r="G105" s="1008" t="s">
        <v>738</v>
      </c>
      <c r="H105" s="94" t="s">
        <v>742</v>
      </c>
      <c r="I105" s="87" t="s">
        <v>2242</v>
      </c>
      <c r="J105" s="87" t="s">
        <v>132</v>
      </c>
      <c r="K105" s="252" t="s">
        <v>202</v>
      </c>
      <c r="L105" s="1223" t="s">
        <v>170</v>
      </c>
      <c r="M105" s="464" t="s">
        <v>1031</v>
      </c>
      <c r="N105" s="252" t="s">
        <v>1002</v>
      </c>
      <c r="O105" s="465">
        <v>46816.0</v>
      </c>
      <c r="P105" s="1268">
        <v>45355.0</v>
      </c>
      <c r="Q105" s="1269"/>
      <c r="R105" s="1269"/>
      <c r="S105" s="1269"/>
      <c r="T105" s="1270"/>
      <c r="U105" s="643"/>
    </row>
    <row r="106" ht="15.75" customHeight="1">
      <c r="A106" s="33">
        <v>11.0</v>
      </c>
      <c r="B106" s="70" t="s">
        <v>237</v>
      </c>
      <c r="C106" s="33">
        <v>2018.0</v>
      </c>
      <c r="D106" s="251" t="s">
        <v>496</v>
      </c>
      <c r="E106" s="258"/>
      <c r="F106" s="258" t="s">
        <v>235</v>
      </c>
      <c r="G106" s="1008" t="s">
        <v>1047</v>
      </c>
      <c r="H106" s="333" t="s">
        <v>1135</v>
      </c>
      <c r="I106" s="87" t="s">
        <v>63</v>
      </c>
      <c r="J106" s="87" t="s">
        <v>132</v>
      </c>
      <c r="K106" s="235" t="s">
        <v>1038</v>
      </c>
      <c r="L106" s="1223" t="s">
        <v>170</v>
      </c>
      <c r="M106" s="464" t="s">
        <v>1050</v>
      </c>
      <c r="N106" s="252" t="s">
        <v>1002</v>
      </c>
      <c r="O106" s="1274" t="s">
        <v>2513</v>
      </c>
      <c r="P106" s="1221"/>
      <c r="Q106" s="1275"/>
      <c r="R106" s="1275"/>
      <c r="S106" s="1275"/>
      <c r="T106" s="1252" t="s">
        <v>2514</v>
      </c>
      <c r="U106" s="643"/>
    </row>
    <row r="107" ht="15.75" customHeight="1">
      <c r="A107" s="58">
        <v>12.0</v>
      </c>
      <c r="B107" s="70" t="s">
        <v>237</v>
      </c>
      <c r="C107" s="33">
        <v>2018.0</v>
      </c>
      <c r="D107" s="251" t="s">
        <v>497</v>
      </c>
      <c r="E107" s="258"/>
      <c r="F107" s="258" t="s">
        <v>235</v>
      </c>
      <c r="G107" s="1008" t="s">
        <v>1053</v>
      </c>
      <c r="H107" s="333" t="s">
        <v>1136</v>
      </c>
      <c r="I107" s="87" t="s">
        <v>63</v>
      </c>
      <c r="J107" s="87" t="s">
        <v>132</v>
      </c>
      <c r="K107" s="235" t="s">
        <v>1038</v>
      </c>
      <c r="L107" s="1252" t="s">
        <v>170</v>
      </c>
      <c r="M107" s="464" t="s">
        <v>1056</v>
      </c>
      <c r="N107" s="463" t="s">
        <v>1002</v>
      </c>
      <c r="O107" s="1274" t="s">
        <v>2513</v>
      </c>
      <c r="P107" s="1221"/>
      <c r="Q107" s="1275"/>
      <c r="R107" s="1275"/>
      <c r="S107" s="1275"/>
      <c r="T107" s="1276"/>
      <c r="U107" s="643"/>
    </row>
    <row r="108" ht="15.75" customHeight="1">
      <c r="A108" s="33">
        <v>13.0</v>
      </c>
      <c r="B108" s="200" t="s">
        <v>237</v>
      </c>
      <c r="C108" s="164">
        <v>2018.0</v>
      </c>
      <c r="D108" s="210" t="s">
        <v>498</v>
      </c>
      <c r="E108" s="1255"/>
      <c r="F108" s="1255" t="s">
        <v>235</v>
      </c>
      <c r="G108" s="1151" t="s">
        <v>1063</v>
      </c>
      <c r="H108" s="333" t="s">
        <v>1138</v>
      </c>
      <c r="I108" s="87" t="s">
        <v>2242</v>
      </c>
      <c r="J108" s="87" t="s">
        <v>132</v>
      </c>
      <c r="K108" s="545" t="s">
        <v>1038</v>
      </c>
      <c r="L108" s="1252" t="s">
        <v>170</v>
      </c>
      <c r="M108" s="464" t="s">
        <v>1070</v>
      </c>
      <c r="N108" s="463" t="s">
        <v>1002</v>
      </c>
      <c r="O108" s="1277"/>
      <c r="P108" s="1221"/>
      <c r="Q108" s="1275"/>
      <c r="R108" s="1275"/>
      <c r="S108" s="1275"/>
      <c r="T108" s="1276"/>
      <c r="U108" s="643"/>
    </row>
    <row r="109" ht="15.75" customHeight="1">
      <c r="A109" s="33">
        <v>9.0</v>
      </c>
      <c r="B109" s="70" t="s">
        <v>237</v>
      </c>
      <c r="C109" s="33">
        <v>2016.0</v>
      </c>
      <c r="D109" s="251" t="s">
        <v>490</v>
      </c>
      <c r="E109" s="258"/>
      <c r="F109" s="258" t="s">
        <v>235</v>
      </c>
      <c r="G109" s="1008" t="s">
        <v>1035</v>
      </c>
      <c r="H109" s="333" t="s">
        <v>1140</v>
      </c>
      <c r="I109" s="87" t="s">
        <v>2242</v>
      </c>
      <c r="J109" s="87" t="s">
        <v>132</v>
      </c>
      <c r="K109" s="235" t="s">
        <v>1038</v>
      </c>
      <c r="L109" s="1252" t="s">
        <v>1039</v>
      </c>
      <c r="M109" s="464" t="s">
        <v>1040</v>
      </c>
      <c r="N109" s="463" t="s">
        <v>1002</v>
      </c>
      <c r="O109" s="1268">
        <v>46540.0</v>
      </c>
      <c r="P109" s="1278">
        <v>45445.0</v>
      </c>
      <c r="Q109" s="1279"/>
      <c r="R109" s="1279"/>
      <c r="S109" s="1279"/>
      <c r="T109" s="1280"/>
      <c r="U109" s="643"/>
    </row>
    <row r="110" ht="15.75" customHeight="1">
      <c r="A110" s="33">
        <v>34.0</v>
      </c>
      <c r="B110" s="387" t="s">
        <v>240</v>
      </c>
      <c r="C110" s="48">
        <v>2023.0</v>
      </c>
      <c r="D110" s="576" t="s">
        <v>816</v>
      </c>
      <c r="E110" s="258"/>
      <c r="F110" s="258" t="s">
        <v>243</v>
      </c>
      <c r="G110" s="1281" t="s">
        <v>1571</v>
      </c>
      <c r="H110" s="983" t="s">
        <v>2529</v>
      </c>
      <c r="I110" s="87" t="s">
        <v>225</v>
      </c>
      <c r="J110" s="87" t="s">
        <v>132</v>
      </c>
      <c r="K110" s="48" t="s">
        <v>1367</v>
      </c>
      <c r="L110" s="1223" t="s">
        <v>170</v>
      </c>
      <c r="M110" s="48" t="s">
        <v>1635</v>
      </c>
      <c r="N110" s="48" t="s">
        <v>1636</v>
      </c>
      <c r="O110" s="53"/>
      <c r="P110" s="269"/>
      <c r="Q110" s="37"/>
      <c r="R110" s="37"/>
      <c r="S110" s="37"/>
      <c r="T110" s="559"/>
      <c r="U110" s="643"/>
    </row>
    <row r="111" ht="15.75" customHeight="1">
      <c r="A111" s="58">
        <v>35.0</v>
      </c>
      <c r="B111" s="387" t="s">
        <v>240</v>
      </c>
      <c r="C111" s="48">
        <v>2023.0</v>
      </c>
      <c r="D111" s="440" t="s">
        <v>241</v>
      </c>
      <c r="E111" s="258"/>
      <c r="F111" s="258" t="s">
        <v>243</v>
      </c>
      <c r="G111" s="1282" t="s">
        <v>1348</v>
      </c>
      <c r="H111" s="983" t="s">
        <v>1195</v>
      </c>
      <c r="I111" s="87" t="s">
        <v>225</v>
      </c>
      <c r="J111" s="87" t="s">
        <v>132</v>
      </c>
      <c r="K111" s="48" t="s">
        <v>1367</v>
      </c>
      <c r="L111" s="1223" t="s">
        <v>170</v>
      </c>
      <c r="M111" s="48" t="s">
        <v>1706</v>
      </c>
      <c r="N111" s="48" t="s">
        <v>1636</v>
      </c>
      <c r="O111" s="53"/>
      <c r="P111" s="269"/>
      <c r="Q111" s="37"/>
      <c r="R111" s="37"/>
      <c r="S111" s="37"/>
      <c r="T111" s="559"/>
      <c r="U111" s="643"/>
    </row>
    <row r="112" ht="15.75" customHeight="1">
      <c r="A112" s="33">
        <v>36.0</v>
      </c>
      <c r="B112" s="387" t="s">
        <v>240</v>
      </c>
      <c r="C112" s="48">
        <v>2023.0</v>
      </c>
      <c r="D112" s="440" t="s">
        <v>244</v>
      </c>
      <c r="E112" s="258"/>
      <c r="F112" s="258" t="s">
        <v>243</v>
      </c>
      <c r="G112" s="1282" t="s">
        <v>1352</v>
      </c>
      <c r="H112" s="983" t="s">
        <v>1197</v>
      </c>
      <c r="I112" s="87" t="s">
        <v>225</v>
      </c>
      <c r="J112" s="87" t="s">
        <v>132</v>
      </c>
      <c r="K112" s="48" t="s">
        <v>1367</v>
      </c>
      <c r="L112" s="1223" t="s">
        <v>170</v>
      </c>
      <c r="M112" s="48" t="s">
        <v>1709</v>
      </c>
      <c r="N112" s="48" t="s">
        <v>1636</v>
      </c>
      <c r="O112" s="53"/>
      <c r="P112" s="269"/>
      <c r="Q112" s="37"/>
      <c r="R112" s="37"/>
      <c r="S112" s="37"/>
      <c r="T112" s="559"/>
      <c r="U112" s="643"/>
    </row>
    <row r="113" ht="15.75" customHeight="1">
      <c r="A113" s="58">
        <v>37.0</v>
      </c>
      <c r="B113" s="387" t="s">
        <v>1075</v>
      </c>
      <c r="C113" s="48">
        <v>2019.0</v>
      </c>
      <c r="D113" s="440" t="s">
        <v>911</v>
      </c>
      <c r="E113" s="258"/>
      <c r="F113" s="258" t="s">
        <v>235</v>
      </c>
      <c r="G113" s="1281" t="s">
        <v>1927</v>
      </c>
      <c r="H113" s="983" t="s">
        <v>1198</v>
      </c>
      <c r="I113" s="87" t="s">
        <v>225</v>
      </c>
      <c r="J113" s="87" t="s">
        <v>132</v>
      </c>
      <c r="K113" s="48" t="s">
        <v>1367</v>
      </c>
      <c r="L113" s="863" t="s">
        <v>567</v>
      </c>
      <c r="M113" s="53" t="s">
        <v>1694</v>
      </c>
      <c r="N113" s="53"/>
      <c r="O113" s="53"/>
      <c r="P113" s="269"/>
      <c r="Q113" s="37"/>
      <c r="R113" s="37"/>
      <c r="S113" s="37"/>
      <c r="T113" s="559"/>
      <c r="U113" s="643"/>
    </row>
    <row r="114" ht="15.75" customHeight="1">
      <c r="A114" s="33">
        <v>38.0</v>
      </c>
      <c r="B114" s="387" t="s">
        <v>1075</v>
      </c>
      <c r="C114" s="48">
        <v>2019.0</v>
      </c>
      <c r="D114" s="440" t="s">
        <v>913</v>
      </c>
      <c r="E114" s="258"/>
      <c r="F114" s="258" t="s">
        <v>235</v>
      </c>
      <c r="G114" s="1282" t="s">
        <v>1928</v>
      </c>
      <c r="H114" s="983" t="s">
        <v>1079</v>
      </c>
      <c r="I114" s="87" t="s">
        <v>225</v>
      </c>
      <c r="J114" s="87" t="s">
        <v>132</v>
      </c>
      <c r="K114" s="48" t="s">
        <v>1367</v>
      </c>
      <c r="L114" s="863" t="s">
        <v>567</v>
      </c>
      <c r="M114" s="53" t="s">
        <v>1697</v>
      </c>
      <c r="N114" s="53"/>
      <c r="O114" s="53"/>
      <c r="P114" s="269"/>
      <c r="Q114" s="37"/>
      <c r="R114" s="37"/>
      <c r="S114" s="37"/>
      <c r="T114" s="559"/>
      <c r="U114" s="643"/>
    </row>
    <row r="115" ht="15.75" customHeight="1">
      <c r="A115" s="58">
        <v>39.0</v>
      </c>
      <c r="B115" s="387" t="s">
        <v>1075</v>
      </c>
      <c r="C115" s="48">
        <v>2019.0</v>
      </c>
      <c r="D115" s="440" t="s">
        <v>914</v>
      </c>
      <c r="E115" s="258"/>
      <c r="F115" s="258" t="s">
        <v>235</v>
      </c>
      <c r="G115" s="1281" t="s">
        <v>1934</v>
      </c>
      <c r="H115" s="983" t="s">
        <v>1083</v>
      </c>
      <c r="I115" s="87" t="s">
        <v>225</v>
      </c>
      <c r="J115" s="87" t="s">
        <v>132</v>
      </c>
      <c r="K115" s="48" t="s">
        <v>1367</v>
      </c>
      <c r="L115" s="863" t="s">
        <v>567</v>
      </c>
      <c r="M115" s="53" t="s">
        <v>1700</v>
      </c>
      <c r="N115" s="53"/>
      <c r="O115" s="53"/>
      <c r="P115" s="269"/>
      <c r="Q115" s="37"/>
      <c r="R115" s="37"/>
      <c r="S115" s="37"/>
      <c r="T115" s="559"/>
      <c r="U115" s="643"/>
    </row>
    <row r="116">
      <c r="A116" s="33">
        <v>40.0</v>
      </c>
      <c r="B116" s="387" t="s">
        <v>1075</v>
      </c>
      <c r="C116" s="48">
        <v>2019.0</v>
      </c>
      <c r="D116" s="944" t="s">
        <v>910</v>
      </c>
      <c r="E116" s="258"/>
      <c r="F116" s="258" t="s">
        <v>235</v>
      </c>
      <c r="G116" s="1125" t="s">
        <v>1581</v>
      </c>
      <c r="H116" s="983" t="s">
        <v>1582</v>
      </c>
      <c r="I116" s="87" t="s">
        <v>225</v>
      </c>
      <c r="J116" s="87" t="s">
        <v>132</v>
      </c>
      <c r="K116" s="48" t="s">
        <v>1367</v>
      </c>
      <c r="L116" s="863" t="s">
        <v>567</v>
      </c>
      <c r="M116" s="235" t="s">
        <v>1691</v>
      </c>
      <c r="N116" s="276"/>
      <c r="O116" s="276"/>
      <c r="P116" s="276"/>
      <c r="Q116" s="276"/>
      <c r="R116" s="276"/>
      <c r="S116" s="276"/>
      <c r="T116" s="302"/>
      <c r="U116" s="643"/>
    </row>
    <row r="117">
      <c r="A117" s="58">
        <v>10.0</v>
      </c>
      <c r="B117" s="70" t="s">
        <v>237</v>
      </c>
      <c r="C117" s="58">
        <v>2017.0</v>
      </c>
      <c r="D117" s="251" t="s">
        <v>495</v>
      </c>
      <c r="E117" s="258"/>
      <c r="F117" s="258" t="s">
        <v>235</v>
      </c>
      <c r="G117" s="1008" t="s">
        <v>746</v>
      </c>
      <c r="H117" s="333" t="s">
        <v>749</v>
      </c>
      <c r="I117" s="87" t="s">
        <v>2242</v>
      </c>
      <c r="J117" s="87" t="s">
        <v>132</v>
      </c>
      <c r="K117" s="252" t="s">
        <v>202</v>
      </c>
      <c r="L117" s="1252" t="s">
        <v>1039</v>
      </c>
      <c r="M117" s="464" t="s">
        <v>1043</v>
      </c>
      <c r="N117" s="252" t="s">
        <v>1002</v>
      </c>
      <c r="O117" s="1286" t="s">
        <v>2569</v>
      </c>
      <c r="P117" s="94" t="s">
        <v>2573</v>
      </c>
      <c r="Q117" s="1275"/>
      <c r="R117" s="1275"/>
      <c r="S117" s="1275"/>
      <c r="T117" s="1252" t="s">
        <v>2574</v>
      </c>
      <c r="U117" s="643"/>
    </row>
    <row r="118">
      <c r="A118" s="58">
        <v>33.0</v>
      </c>
      <c r="B118" s="70" t="s">
        <v>237</v>
      </c>
      <c r="C118" s="48">
        <v>2019.0</v>
      </c>
      <c r="D118" s="576" t="s">
        <v>523</v>
      </c>
      <c r="E118" s="258"/>
      <c r="F118" s="258" t="s">
        <v>235</v>
      </c>
      <c r="G118" s="1281" t="s">
        <v>1257</v>
      </c>
      <c r="H118" s="94" t="s">
        <v>1142</v>
      </c>
      <c r="I118" s="87" t="s">
        <v>2242</v>
      </c>
      <c r="J118" s="87" t="s">
        <v>132</v>
      </c>
      <c r="K118" s="235" t="s">
        <v>202</v>
      </c>
      <c r="L118" s="37"/>
      <c r="M118" s="48" t="s">
        <v>1260</v>
      </c>
      <c r="N118" s="252" t="s">
        <v>1002</v>
      </c>
      <c r="O118" s="53" t="s">
        <v>2584</v>
      </c>
      <c r="P118" s="269" t="s">
        <v>2586</v>
      </c>
      <c r="Q118" s="37"/>
      <c r="R118" s="37"/>
      <c r="S118" s="37"/>
      <c r="T118" s="559"/>
      <c r="U118" s="643"/>
    </row>
    <row r="119">
      <c r="A119" s="58">
        <v>18.0</v>
      </c>
      <c r="B119" s="70" t="s">
        <v>237</v>
      </c>
      <c r="C119" s="43">
        <v>2018.0</v>
      </c>
      <c r="D119" s="1251" t="s">
        <v>1912</v>
      </c>
      <c r="E119" s="258"/>
      <c r="F119" s="258" t="s">
        <v>235</v>
      </c>
      <c r="G119" s="1151" t="s">
        <v>1074</v>
      </c>
      <c r="H119" s="94" t="s">
        <v>1146</v>
      </c>
      <c r="I119" s="87" t="s">
        <v>2242</v>
      </c>
      <c r="J119" s="87" t="s">
        <v>132</v>
      </c>
      <c r="K119" s="235" t="s">
        <v>202</v>
      </c>
      <c r="L119" s="145" t="s">
        <v>2602</v>
      </c>
      <c r="M119" s="464" t="s">
        <v>1081</v>
      </c>
      <c r="N119" s="252" t="s">
        <v>1002</v>
      </c>
      <c r="O119" s="145" t="s">
        <v>2603</v>
      </c>
      <c r="P119" s="235" t="s">
        <v>2604</v>
      </c>
      <c r="Q119" s="1044"/>
      <c r="R119" s="1044"/>
      <c r="S119" s="1044"/>
      <c r="T119" s="273" t="s">
        <v>2606</v>
      </c>
      <c r="U119" s="643"/>
    </row>
    <row r="120">
      <c r="A120" s="33">
        <v>19.0</v>
      </c>
      <c r="B120" s="70" t="s">
        <v>503</v>
      </c>
      <c r="C120" s="43">
        <v>2019.0</v>
      </c>
      <c r="D120" s="1257" t="s">
        <v>504</v>
      </c>
      <c r="E120" s="258"/>
      <c r="F120" s="258" t="s">
        <v>235</v>
      </c>
      <c r="G120" s="1151" t="s">
        <v>1339</v>
      </c>
      <c r="H120" s="94" t="s">
        <v>1148</v>
      </c>
      <c r="I120" s="87" t="s">
        <v>63</v>
      </c>
      <c r="J120" s="87" t="s">
        <v>132</v>
      </c>
      <c r="K120" s="235" t="s">
        <v>202</v>
      </c>
      <c r="L120" s="1252" t="s">
        <v>1039</v>
      </c>
      <c r="M120" s="464" t="s">
        <v>2621</v>
      </c>
      <c r="N120" s="145"/>
      <c r="O120" s="145" t="s">
        <v>2622</v>
      </c>
      <c r="P120" s="235" t="s">
        <v>2623</v>
      </c>
      <c r="Q120" s="1044"/>
      <c r="R120" s="1044"/>
      <c r="S120" s="1044"/>
      <c r="T120" s="302"/>
      <c r="U120" s="643"/>
    </row>
    <row r="121">
      <c r="A121" s="33">
        <v>32.0</v>
      </c>
      <c r="B121" s="70" t="s">
        <v>237</v>
      </c>
      <c r="C121" s="48">
        <v>2019.0</v>
      </c>
      <c r="D121" s="440" t="s">
        <v>522</v>
      </c>
      <c r="E121" s="258"/>
      <c r="F121" s="258" t="s">
        <v>235</v>
      </c>
      <c r="G121" s="1281" t="s">
        <v>1244</v>
      </c>
      <c r="H121" s="94" t="s">
        <v>1149</v>
      </c>
      <c r="I121" s="87" t="s">
        <v>2242</v>
      </c>
      <c r="J121" s="87" t="s">
        <v>132</v>
      </c>
      <c r="K121" s="235" t="s">
        <v>202</v>
      </c>
      <c r="L121" s="37"/>
      <c r="M121" s="48" t="s">
        <v>1246</v>
      </c>
      <c r="N121" s="252" t="s">
        <v>1002</v>
      </c>
      <c r="O121" s="562">
        <v>46550.0</v>
      </c>
      <c r="P121" s="1291">
        <v>45089.0</v>
      </c>
      <c r="Q121" s="37"/>
      <c r="R121" s="37"/>
      <c r="S121" s="37"/>
      <c r="T121" s="947" t="s">
        <v>2633</v>
      </c>
      <c r="U121" s="643"/>
    </row>
    <row r="122">
      <c r="A122" s="33">
        <v>17.0</v>
      </c>
      <c r="B122" s="70" t="s">
        <v>237</v>
      </c>
      <c r="C122" s="43">
        <v>2018.0</v>
      </c>
      <c r="D122" s="1251" t="s">
        <v>501</v>
      </c>
      <c r="E122" s="258"/>
      <c r="F122" s="258" t="s">
        <v>235</v>
      </c>
      <c r="G122" s="1151" t="s">
        <v>1335</v>
      </c>
      <c r="H122" s="94" t="s">
        <v>1151</v>
      </c>
      <c r="I122" s="87" t="s">
        <v>63</v>
      </c>
      <c r="J122" s="87" t="s">
        <v>132</v>
      </c>
      <c r="K122" s="235" t="s">
        <v>202</v>
      </c>
      <c r="L122" s="1252" t="s">
        <v>1039</v>
      </c>
      <c r="M122" s="467" t="s">
        <v>2653</v>
      </c>
      <c r="N122" s="252" t="s">
        <v>1002</v>
      </c>
      <c r="O122" s="145"/>
      <c r="P122" s="347"/>
      <c r="Q122" s="1044"/>
      <c r="R122" s="1044"/>
      <c r="S122" s="1044"/>
      <c r="T122" s="947" t="s">
        <v>2654</v>
      </c>
      <c r="U122" s="643"/>
    </row>
    <row r="123">
      <c r="A123" s="33">
        <v>44.0</v>
      </c>
      <c r="B123" s="70" t="s">
        <v>237</v>
      </c>
      <c r="C123" s="48">
        <v>2019.0</v>
      </c>
      <c r="D123" s="944" t="s">
        <v>533</v>
      </c>
      <c r="E123" s="139"/>
      <c r="F123" s="139" t="s">
        <v>235</v>
      </c>
      <c r="G123" s="1125" t="s">
        <v>707</v>
      </c>
      <c r="H123" s="94" t="s">
        <v>708</v>
      </c>
      <c r="I123" s="87" t="s">
        <v>63</v>
      </c>
      <c r="J123" s="87" t="s">
        <v>132</v>
      </c>
      <c r="K123" s="235" t="s">
        <v>202</v>
      </c>
      <c r="L123" s="863" t="s">
        <v>567</v>
      </c>
      <c r="M123" s="235" t="s">
        <v>1290</v>
      </c>
      <c r="N123" s="276"/>
      <c r="O123" s="276"/>
      <c r="P123" s="276"/>
      <c r="Q123" s="276"/>
      <c r="R123" s="276"/>
      <c r="S123" s="276"/>
      <c r="T123" s="913"/>
      <c r="U123" s="643"/>
    </row>
    <row r="124">
      <c r="A124" s="58">
        <v>41.0</v>
      </c>
      <c r="B124" s="70" t="s">
        <v>237</v>
      </c>
      <c r="C124" s="48">
        <v>2019.0</v>
      </c>
      <c r="D124" s="944" t="s">
        <v>526</v>
      </c>
      <c r="E124" s="258"/>
      <c r="F124" s="258" t="s">
        <v>235</v>
      </c>
      <c r="G124" s="1125" t="s">
        <v>1960</v>
      </c>
      <c r="H124" s="94" t="s">
        <v>1152</v>
      </c>
      <c r="I124" s="87" t="s">
        <v>2242</v>
      </c>
      <c r="J124" s="87" t="s">
        <v>132</v>
      </c>
      <c r="K124" s="235" t="s">
        <v>202</v>
      </c>
      <c r="L124" s="863" t="s">
        <v>567</v>
      </c>
      <c r="M124" s="235" t="s">
        <v>1266</v>
      </c>
      <c r="N124" s="276"/>
      <c r="O124" s="276"/>
      <c r="P124" s="276"/>
      <c r="Q124" s="276"/>
      <c r="R124" s="276"/>
      <c r="S124" s="276"/>
      <c r="T124" s="913"/>
      <c r="U124" s="643"/>
    </row>
    <row r="125">
      <c r="A125" s="33">
        <v>42.0</v>
      </c>
      <c r="B125" s="70" t="s">
        <v>237</v>
      </c>
      <c r="C125" s="48">
        <v>2019.0</v>
      </c>
      <c r="D125" s="944" t="s">
        <v>529</v>
      </c>
      <c r="E125" s="258"/>
      <c r="F125" s="258" t="s">
        <v>235</v>
      </c>
      <c r="G125" s="1125" t="s">
        <v>703</v>
      </c>
      <c r="H125" s="94" t="s">
        <v>704</v>
      </c>
      <c r="I125" s="87" t="s">
        <v>2242</v>
      </c>
      <c r="J125" s="87" t="s">
        <v>132</v>
      </c>
      <c r="K125" s="235" t="s">
        <v>202</v>
      </c>
      <c r="L125" s="863" t="s">
        <v>567</v>
      </c>
      <c r="M125" s="235" t="s">
        <v>1277</v>
      </c>
      <c r="N125" s="276"/>
      <c r="O125" s="276"/>
      <c r="P125" s="276"/>
      <c r="Q125" s="276"/>
      <c r="R125" s="276"/>
      <c r="S125" s="276"/>
      <c r="T125" s="913"/>
      <c r="U125" s="643"/>
    </row>
    <row r="126">
      <c r="A126" s="58">
        <v>43.0</v>
      </c>
      <c r="B126" s="70" t="s">
        <v>237</v>
      </c>
      <c r="C126" s="48">
        <v>2019.0</v>
      </c>
      <c r="D126" s="944" t="s">
        <v>530</v>
      </c>
      <c r="E126" s="258"/>
      <c r="F126" s="258" t="s">
        <v>235</v>
      </c>
      <c r="G126" s="1125" t="s">
        <v>705</v>
      </c>
      <c r="H126" s="94" t="s">
        <v>706</v>
      </c>
      <c r="I126" s="87" t="s">
        <v>2242</v>
      </c>
      <c r="J126" s="87" t="s">
        <v>132</v>
      </c>
      <c r="K126" s="235" t="s">
        <v>202</v>
      </c>
      <c r="L126" s="863" t="s">
        <v>567</v>
      </c>
      <c r="M126" s="235" t="s">
        <v>1285</v>
      </c>
      <c r="N126" s="276"/>
      <c r="O126" s="276"/>
      <c r="P126" s="276"/>
      <c r="Q126" s="276"/>
      <c r="R126" s="276"/>
      <c r="S126" s="276"/>
      <c r="T126" s="913"/>
      <c r="U126" s="643"/>
    </row>
    <row r="127">
      <c r="A127" s="33">
        <v>1.0</v>
      </c>
      <c r="B127" s="70" t="s">
        <v>237</v>
      </c>
      <c r="C127" s="58">
        <v>2017.0</v>
      </c>
      <c r="D127" s="257" t="s">
        <v>1155</v>
      </c>
      <c r="E127" s="258" t="s">
        <v>72</v>
      </c>
      <c r="F127" s="258" t="s">
        <v>235</v>
      </c>
      <c r="G127" s="1008" t="s">
        <v>1326</v>
      </c>
      <c r="H127" s="94" t="s">
        <v>1156</v>
      </c>
      <c r="I127" s="87" t="s">
        <v>63</v>
      </c>
      <c r="J127" s="87" t="s">
        <v>132</v>
      </c>
      <c r="K127" s="252" t="s">
        <v>202</v>
      </c>
      <c r="L127" s="1252" t="s">
        <v>290</v>
      </c>
      <c r="M127" s="464" t="s">
        <v>2657</v>
      </c>
      <c r="N127" s="252" t="s">
        <v>1002</v>
      </c>
      <c r="O127" s="1300" t="s">
        <v>2658</v>
      </c>
      <c r="P127" s="1300" t="s">
        <v>2659</v>
      </c>
      <c r="Q127" s="1301"/>
      <c r="R127" s="1301"/>
      <c r="S127" s="1301" t="s">
        <v>47</v>
      </c>
      <c r="T127" s="1047"/>
      <c r="U127" s="643"/>
    </row>
    <row r="128">
      <c r="A128" s="58">
        <v>31.0</v>
      </c>
      <c r="B128" s="70" t="s">
        <v>237</v>
      </c>
      <c r="C128" s="48">
        <v>2019.0</v>
      </c>
      <c r="D128" s="440" t="s">
        <v>238</v>
      </c>
      <c r="E128" s="258"/>
      <c r="F128" s="258" t="s">
        <v>235</v>
      </c>
      <c r="G128" s="1281" t="s">
        <v>1230</v>
      </c>
      <c r="H128" s="94" t="s">
        <v>1157</v>
      </c>
      <c r="I128" s="87" t="s">
        <v>63</v>
      </c>
      <c r="J128" s="87" t="s">
        <v>132</v>
      </c>
      <c r="K128" s="235" t="s">
        <v>202</v>
      </c>
      <c r="L128" s="37"/>
      <c r="M128" s="48" t="s">
        <v>1234</v>
      </c>
      <c r="N128" s="252" t="s">
        <v>1002</v>
      </c>
      <c r="O128" s="37"/>
      <c r="P128" s="37"/>
      <c r="Q128" s="37"/>
      <c r="R128" s="37"/>
      <c r="S128" s="37"/>
      <c r="T128" s="947" t="s">
        <v>2661</v>
      </c>
      <c r="U128" s="643"/>
    </row>
    <row r="129">
      <c r="A129" s="58">
        <v>2.0</v>
      </c>
      <c r="B129" s="70" t="s">
        <v>237</v>
      </c>
      <c r="C129" s="58">
        <v>2017.0</v>
      </c>
      <c r="D129" s="257" t="s">
        <v>1159</v>
      </c>
      <c r="E129" s="258"/>
      <c r="F129" s="258" t="s">
        <v>235</v>
      </c>
      <c r="G129" s="1008" t="s">
        <v>1329</v>
      </c>
      <c r="H129" s="94" t="s">
        <v>1160</v>
      </c>
      <c r="I129" s="87" t="s">
        <v>63</v>
      </c>
      <c r="J129" s="87" t="s">
        <v>132</v>
      </c>
      <c r="K129" s="252" t="s">
        <v>202</v>
      </c>
      <c r="L129" s="1252" t="s">
        <v>290</v>
      </c>
      <c r="M129" s="464" t="s">
        <v>2662</v>
      </c>
      <c r="N129" s="252" t="s">
        <v>1002</v>
      </c>
      <c r="O129" s="1252"/>
      <c r="P129" s="1221"/>
      <c r="Q129" s="1301"/>
      <c r="R129" s="1301"/>
      <c r="S129" s="1301" t="s">
        <v>439</v>
      </c>
      <c r="T129" s="1047" t="s">
        <v>2663</v>
      </c>
      <c r="U129" s="643"/>
    </row>
    <row r="130">
      <c r="A130" s="58">
        <v>20.0</v>
      </c>
      <c r="B130" s="70" t="s">
        <v>231</v>
      </c>
      <c r="C130" s="43">
        <v>2019.0</v>
      </c>
      <c r="D130" s="258" t="s">
        <v>233</v>
      </c>
      <c r="E130" s="258"/>
      <c r="F130" s="258" t="s">
        <v>235</v>
      </c>
      <c r="G130" s="1151" t="s">
        <v>1089</v>
      </c>
      <c r="H130" s="94" t="s">
        <v>1161</v>
      </c>
      <c r="I130" s="87" t="s">
        <v>2242</v>
      </c>
      <c r="J130" s="87" t="s">
        <v>132</v>
      </c>
      <c r="K130" s="235" t="s">
        <v>202</v>
      </c>
      <c r="L130" s="1252" t="s">
        <v>1039</v>
      </c>
      <c r="M130" s="467" t="s">
        <v>1099</v>
      </c>
      <c r="N130" s="145"/>
      <c r="O130" s="145"/>
      <c r="P130" s="235"/>
      <c r="Q130" s="1035"/>
      <c r="R130" s="1035"/>
      <c r="S130" s="1035" t="s">
        <v>47</v>
      </c>
      <c r="T130" s="947" t="s">
        <v>2664</v>
      </c>
      <c r="U130" s="643"/>
    </row>
    <row r="131">
      <c r="A131" s="58">
        <v>7.0</v>
      </c>
      <c r="B131" s="242" t="s">
        <v>2245</v>
      </c>
      <c r="C131" s="47">
        <v>2024.0</v>
      </c>
      <c r="D131" s="285" t="s">
        <v>386</v>
      </c>
      <c r="E131" s="264" t="s">
        <v>72</v>
      </c>
      <c r="F131" s="264" t="s">
        <v>97</v>
      </c>
      <c r="G131" s="1302" t="s">
        <v>474</v>
      </c>
      <c r="H131" s="94" t="s">
        <v>476</v>
      </c>
      <c r="I131" s="87" t="s">
        <v>63</v>
      </c>
      <c r="J131" s="87" t="s">
        <v>132</v>
      </c>
      <c r="K131" s="48" t="s">
        <v>170</v>
      </c>
      <c r="L131" s="48"/>
      <c r="M131" s="235"/>
      <c r="N131" s="235"/>
      <c r="O131" s="235"/>
      <c r="P131" s="276"/>
      <c r="Q131" s="276"/>
      <c r="R131" s="276"/>
      <c r="S131" s="276"/>
      <c r="T131" s="643"/>
      <c r="U131" s="643"/>
    </row>
    <row r="132">
      <c r="A132" s="58">
        <v>2.0</v>
      </c>
      <c r="B132" s="237" t="s">
        <v>377</v>
      </c>
      <c r="C132" s="33">
        <v>2012.0</v>
      </c>
      <c r="D132" s="944" t="s">
        <v>378</v>
      </c>
      <c r="E132" s="139" t="s">
        <v>72</v>
      </c>
      <c r="F132" s="139" t="s">
        <v>79</v>
      </c>
      <c r="G132" s="1115" t="s">
        <v>434</v>
      </c>
      <c r="H132" s="94" t="s">
        <v>86</v>
      </c>
      <c r="I132" s="87" t="s">
        <v>63</v>
      </c>
      <c r="J132" s="87" t="s">
        <v>132</v>
      </c>
      <c r="K132" s="48" t="s">
        <v>298</v>
      </c>
      <c r="L132" s="48" t="s">
        <v>439</v>
      </c>
      <c r="M132" s="235" t="s">
        <v>2667</v>
      </c>
      <c r="N132" s="235"/>
      <c r="O132" s="235"/>
      <c r="P132" s="235"/>
      <c r="Q132" s="235"/>
      <c r="R132" s="235"/>
      <c r="S132" s="235"/>
      <c r="T132" s="643"/>
      <c r="U132" s="643"/>
    </row>
    <row r="133">
      <c r="A133" s="58">
        <v>4.0</v>
      </c>
      <c r="B133" s="242" t="s">
        <v>74</v>
      </c>
      <c r="C133" s="47">
        <v>2012.0</v>
      </c>
      <c r="D133" s="1121" t="s">
        <v>81</v>
      </c>
      <c r="E133" s="271" t="s">
        <v>72</v>
      </c>
      <c r="F133" s="271" t="s">
        <v>79</v>
      </c>
      <c r="G133" s="1122" t="s">
        <v>82</v>
      </c>
      <c r="H133" s="94" t="s">
        <v>93</v>
      </c>
      <c r="I133" s="87" t="s">
        <v>63</v>
      </c>
      <c r="J133" s="87" t="s">
        <v>132</v>
      </c>
      <c r="K133" s="273" t="s">
        <v>298</v>
      </c>
      <c r="L133" s="48" t="s">
        <v>47</v>
      </c>
      <c r="M133" s="235"/>
      <c r="N133" s="235"/>
      <c r="O133" s="235"/>
      <c r="P133" s="276"/>
      <c r="Q133" s="276"/>
      <c r="R133" s="276"/>
      <c r="S133" s="276"/>
      <c r="T133" s="643"/>
      <c r="U133" s="643"/>
    </row>
    <row r="134">
      <c r="A134" s="58">
        <v>9.0</v>
      </c>
      <c r="B134" s="242" t="s">
        <v>391</v>
      </c>
      <c r="C134" s="47">
        <v>2025.0</v>
      </c>
      <c r="D134" s="1303" t="s">
        <v>392</v>
      </c>
      <c r="E134" s="264"/>
      <c r="F134" s="264" t="s">
        <v>484</v>
      </c>
      <c r="G134" s="1144" t="s">
        <v>485</v>
      </c>
      <c r="H134" s="94" t="s">
        <v>488</v>
      </c>
      <c r="I134" s="87" t="s">
        <v>63</v>
      </c>
      <c r="J134" s="87" t="s">
        <v>132</v>
      </c>
      <c r="K134" s="48"/>
      <c r="L134" s="48"/>
      <c r="M134" s="235"/>
      <c r="N134" s="235"/>
      <c r="O134" s="235"/>
      <c r="P134" s="276"/>
      <c r="Q134" s="276"/>
      <c r="R134" s="276"/>
      <c r="S134" s="276"/>
      <c r="T134" s="643"/>
      <c r="U134" s="643"/>
    </row>
    <row r="135">
      <c r="A135" s="33">
        <v>3.0</v>
      </c>
      <c r="B135" s="237" t="s">
        <v>2475</v>
      </c>
      <c r="C135" s="58">
        <v>2013.0</v>
      </c>
      <c r="D135" s="944" t="s">
        <v>381</v>
      </c>
      <c r="E135" s="264" t="s">
        <v>72</v>
      </c>
      <c r="F135" s="264" t="s">
        <v>97</v>
      </c>
      <c r="G135" s="1115" t="s">
        <v>98</v>
      </c>
      <c r="H135" s="94" t="s">
        <v>99</v>
      </c>
      <c r="I135" s="87" t="s">
        <v>63</v>
      </c>
      <c r="J135" s="87" t="s">
        <v>132</v>
      </c>
      <c r="K135" s="48" t="s">
        <v>298</v>
      </c>
      <c r="L135" s="48" t="s">
        <v>47</v>
      </c>
      <c r="M135" s="235" t="s">
        <v>2670</v>
      </c>
      <c r="N135" s="235"/>
      <c r="O135" s="235"/>
      <c r="P135" s="265"/>
      <c r="Q135" s="90"/>
      <c r="R135" s="90"/>
      <c r="S135" s="90"/>
      <c r="T135" s="643"/>
      <c r="U135" s="643"/>
    </row>
    <row r="136">
      <c r="A136" s="33">
        <v>20.0</v>
      </c>
      <c r="B136" s="70" t="s">
        <v>150</v>
      </c>
      <c r="C136" s="47">
        <v>2024.0</v>
      </c>
      <c r="D136" s="1304" t="s">
        <v>431</v>
      </c>
      <c r="E136" s="1150" t="s">
        <v>751</v>
      </c>
      <c r="F136" s="1150" t="s">
        <v>155</v>
      </c>
      <c r="G136" s="1305" t="s">
        <v>768</v>
      </c>
      <c r="H136" s="94" t="s">
        <v>793</v>
      </c>
      <c r="I136" s="87" t="s">
        <v>63</v>
      </c>
      <c r="J136" s="259" t="s">
        <v>132</v>
      </c>
      <c r="K136" s="48"/>
      <c r="L136" s="48"/>
      <c r="M136" s="235"/>
      <c r="N136" s="235"/>
      <c r="O136" s="235"/>
      <c r="P136" s="276"/>
      <c r="Q136" s="276"/>
      <c r="R136" s="276"/>
      <c r="S136" s="276"/>
      <c r="T136" s="643"/>
      <c r="U136" s="643"/>
    </row>
    <row r="137">
      <c r="A137" s="33">
        <v>21.0</v>
      </c>
      <c r="B137" s="70" t="s">
        <v>150</v>
      </c>
      <c r="C137" s="47">
        <v>2024.0</v>
      </c>
      <c r="D137" s="1304" t="s">
        <v>432</v>
      </c>
      <c r="E137" s="1150" t="s">
        <v>650</v>
      </c>
      <c r="F137" s="1150" t="s">
        <v>155</v>
      </c>
      <c r="G137" s="1305" t="s">
        <v>774</v>
      </c>
      <c r="H137" s="94" t="s">
        <v>794</v>
      </c>
      <c r="I137" s="87" t="s">
        <v>63</v>
      </c>
      <c r="J137" s="259" t="s">
        <v>132</v>
      </c>
      <c r="K137" s="48"/>
      <c r="L137" s="48"/>
      <c r="M137" s="235"/>
      <c r="N137" s="235"/>
      <c r="O137" s="235"/>
      <c r="P137" s="276"/>
      <c r="Q137" s="276"/>
      <c r="R137" s="276"/>
      <c r="S137" s="276"/>
      <c r="T137" s="643"/>
      <c r="U137" s="643"/>
    </row>
    <row r="138">
      <c r="A138" s="33">
        <v>17.0</v>
      </c>
      <c r="B138" s="70" t="s">
        <v>150</v>
      </c>
      <c r="C138" s="47">
        <v>2022.0</v>
      </c>
      <c r="D138" s="1304" t="s">
        <v>426</v>
      </c>
      <c r="E138" s="1150" t="s">
        <v>553</v>
      </c>
      <c r="F138" s="1150" t="s">
        <v>155</v>
      </c>
      <c r="G138" s="1306" t="s">
        <v>740</v>
      </c>
      <c r="H138" s="94" t="s">
        <v>792</v>
      </c>
      <c r="I138" s="87" t="s">
        <v>63</v>
      </c>
      <c r="J138" s="87" t="s">
        <v>132</v>
      </c>
      <c r="K138" s="48" t="s">
        <v>285</v>
      </c>
      <c r="L138" s="48"/>
      <c r="M138" s="235" t="s">
        <v>2671</v>
      </c>
      <c r="N138" s="235"/>
      <c r="O138" s="235"/>
      <c r="P138" s="276"/>
      <c r="Q138" s="276"/>
      <c r="R138" s="276"/>
      <c r="S138" s="276"/>
      <c r="T138" s="643"/>
      <c r="U138" s="643"/>
    </row>
    <row r="139">
      <c r="A139" s="33">
        <v>9.0</v>
      </c>
      <c r="B139" s="70" t="s">
        <v>221</v>
      </c>
      <c r="C139" s="58">
        <v>2022.0</v>
      </c>
      <c r="D139" s="121" t="s">
        <v>420</v>
      </c>
      <c r="E139" s="1150" t="s">
        <v>650</v>
      </c>
      <c r="F139" s="1150" t="s">
        <v>155</v>
      </c>
      <c r="G139" s="1151" t="s">
        <v>691</v>
      </c>
      <c r="H139" s="94" t="s">
        <v>799</v>
      </c>
      <c r="I139" s="87" t="s">
        <v>63</v>
      </c>
      <c r="J139" s="259" t="s">
        <v>132</v>
      </c>
      <c r="K139" s="48" t="s">
        <v>170</v>
      </c>
      <c r="L139" s="189"/>
      <c r="M139" s="235" t="s">
        <v>2672</v>
      </c>
      <c r="N139" s="235"/>
      <c r="O139" s="276"/>
      <c r="P139" s="235"/>
      <c r="Q139" s="235"/>
      <c r="R139" s="235"/>
      <c r="S139" s="235"/>
      <c r="T139" s="643"/>
      <c r="U139" s="643"/>
    </row>
    <row r="140">
      <c r="A140" s="33">
        <v>4.0</v>
      </c>
      <c r="B140" s="70" t="s">
        <v>216</v>
      </c>
      <c r="C140" s="33">
        <v>2022.0</v>
      </c>
      <c r="D140" s="257" t="s">
        <v>217</v>
      </c>
      <c r="E140" s="1150" t="s">
        <v>72</v>
      </c>
      <c r="F140" s="1150" t="s">
        <v>219</v>
      </c>
      <c r="G140" s="1151" t="s">
        <v>539</v>
      </c>
      <c r="H140" s="94" t="s">
        <v>1126</v>
      </c>
      <c r="I140" s="87" t="s">
        <v>63</v>
      </c>
      <c r="J140" s="87" t="s">
        <v>132</v>
      </c>
      <c r="K140" s="48" t="s">
        <v>545</v>
      </c>
      <c r="L140" s="189"/>
      <c r="M140" s="235" t="s">
        <v>2673</v>
      </c>
      <c r="N140" s="235"/>
      <c r="O140" s="276"/>
      <c r="P140" s="265"/>
      <c r="Q140" s="235"/>
      <c r="R140" s="235"/>
      <c r="S140" s="235"/>
      <c r="T140" s="643"/>
      <c r="U140" s="643"/>
    </row>
    <row r="141">
      <c r="A141" s="33">
        <v>16.0</v>
      </c>
      <c r="B141" s="70" t="s">
        <v>150</v>
      </c>
      <c r="C141" s="47">
        <v>2022.0</v>
      </c>
      <c r="D141" s="1304" t="s">
        <v>425</v>
      </c>
      <c r="E141" s="1150" t="s">
        <v>553</v>
      </c>
      <c r="F141" s="1150" t="s">
        <v>155</v>
      </c>
      <c r="G141" s="1306" t="s">
        <v>729</v>
      </c>
      <c r="H141" s="94" t="s">
        <v>161</v>
      </c>
      <c r="I141" s="87" t="s">
        <v>63</v>
      </c>
      <c r="J141" s="87" t="s">
        <v>132</v>
      </c>
      <c r="K141" s="48" t="s">
        <v>285</v>
      </c>
      <c r="L141" s="48"/>
      <c r="M141" s="235" t="s">
        <v>2674</v>
      </c>
      <c r="N141" s="235"/>
      <c r="O141" s="235"/>
      <c r="P141" s="276"/>
      <c r="Q141" s="276"/>
      <c r="R141" s="276"/>
      <c r="S141" s="276"/>
      <c r="T141" s="643"/>
      <c r="U141" s="643"/>
    </row>
    <row r="142">
      <c r="A142" s="33">
        <v>1.0</v>
      </c>
      <c r="B142" s="70" t="s">
        <v>159</v>
      </c>
      <c r="C142" s="33">
        <v>2020.0</v>
      </c>
      <c r="D142" s="257" t="s">
        <v>406</v>
      </c>
      <c r="E142" s="1150" t="s">
        <v>515</v>
      </c>
      <c r="F142" s="1150" t="s">
        <v>105</v>
      </c>
      <c r="G142" s="1151" t="s">
        <v>517</v>
      </c>
      <c r="H142" s="94" t="s">
        <v>782</v>
      </c>
      <c r="I142" s="87" t="s">
        <v>63</v>
      </c>
      <c r="J142" s="87" t="s">
        <v>132</v>
      </c>
      <c r="K142" s="58" t="s">
        <v>87</v>
      </c>
      <c r="L142" s="48" t="s">
        <v>47</v>
      </c>
      <c r="M142" s="235"/>
      <c r="N142" s="235"/>
      <c r="O142" s="235"/>
      <c r="P142" s="235"/>
      <c r="Q142" s="235"/>
      <c r="R142" s="235"/>
      <c r="S142" s="235"/>
      <c r="T142" s="643"/>
      <c r="U142" s="643"/>
    </row>
    <row r="143">
      <c r="A143" s="174">
        <v>9.0</v>
      </c>
      <c r="B143" s="202" t="s">
        <v>827</v>
      </c>
      <c r="C143" s="896">
        <v>2022.0</v>
      </c>
      <c r="D143" s="1317" t="s">
        <v>828</v>
      </c>
      <c r="E143" s="549"/>
      <c r="F143" s="549" t="s">
        <v>829</v>
      </c>
      <c r="G143" s="1318" t="s">
        <v>830</v>
      </c>
      <c r="H143" s="171" t="s">
        <v>831</v>
      </c>
      <c r="I143" s="172" t="s">
        <v>63</v>
      </c>
      <c r="J143" s="172" t="s">
        <v>132</v>
      </c>
      <c r="K143" s="545"/>
      <c r="L143" s="545"/>
      <c r="M143" s="750"/>
      <c r="N143" s="750"/>
      <c r="O143" s="750"/>
      <c r="P143" s="183"/>
      <c r="Q143" s="750"/>
      <c r="R143" s="750"/>
      <c r="S143" s="750"/>
      <c r="T143" s="1319"/>
      <c r="U143" s="1319"/>
    </row>
    <row r="144">
      <c r="A144" s="174">
        <v>8.0</v>
      </c>
      <c r="B144" s="1320" t="s">
        <v>880</v>
      </c>
      <c r="C144" s="43">
        <v>2024.0</v>
      </c>
      <c r="D144" s="1251" t="s">
        <v>2707</v>
      </c>
      <c r="E144" s="1320"/>
      <c r="F144" s="549" t="s">
        <v>1663</v>
      </c>
      <c r="G144" s="1318" t="s">
        <v>1633</v>
      </c>
      <c r="H144" s="171" t="s">
        <v>1634</v>
      </c>
      <c r="I144" s="172" t="s">
        <v>63</v>
      </c>
      <c r="J144" s="172" t="s">
        <v>132</v>
      </c>
      <c r="K144" s="545"/>
      <c r="L144" s="545"/>
      <c r="M144" s="750"/>
      <c r="N144" s="750"/>
      <c r="O144" s="750"/>
      <c r="P144" s="183"/>
      <c r="Q144" s="750"/>
      <c r="R144" s="750"/>
      <c r="S144" s="750"/>
      <c r="T144" s="1319"/>
      <c r="U144" s="1319"/>
    </row>
    <row r="145">
      <c r="A145" s="174">
        <v>6.0</v>
      </c>
      <c r="B145" s="1320" t="s">
        <v>880</v>
      </c>
      <c r="C145" s="43">
        <v>2012.0</v>
      </c>
      <c r="D145" s="1251" t="s">
        <v>882</v>
      </c>
      <c r="E145" s="1320"/>
      <c r="F145" s="549" t="s">
        <v>1663</v>
      </c>
      <c r="G145" s="1318" t="s">
        <v>1631</v>
      </c>
      <c r="H145" s="171" t="s">
        <v>1632</v>
      </c>
      <c r="I145" s="172" t="s">
        <v>63</v>
      </c>
      <c r="J145" s="172" t="s">
        <v>132</v>
      </c>
      <c r="K145" s="545"/>
      <c r="L145" s="545"/>
      <c r="M145" s="750"/>
      <c r="N145" s="750"/>
      <c r="O145" s="750"/>
      <c r="P145" s="183" t="s">
        <v>47</v>
      </c>
      <c r="Q145" s="750"/>
      <c r="R145" s="750"/>
      <c r="S145" s="750"/>
      <c r="T145" s="1319"/>
      <c r="U145" s="1319"/>
    </row>
    <row r="146">
      <c r="A146" s="48">
        <v>1.0</v>
      </c>
      <c r="B146" s="53" t="s">
        <v>468</v>
      </c>
      <c r="C146" s="48">
        <v>2023.0</v>
      </c>
      <c r="D146" s="908" t="s">
        <v>469</v>
      </c>
      <c r="E146" s="70"/>
      <c r="F146" s="58" t="s">
        <v>804</v>
      </c>
      <c r="G146" s="94" t="s">
        <v>805</v>
      </c>
      <c r="H146" s="94" t="s">
        <v>806</v>
      </c>
      <c r="I146" s="88" t="s">
        <v>551</v>
      </c>
      <c r="J146" s="88" t="s">
        <v>132</v>
      </c>
      <c r="K146" s="48" t="s">
        <v>170</v>
      </c>
      <c r="L146" s="189"/>
      <c r="M146" s="189"/>
      <c r="N146" s="189"/>
      <c r="O146" s="189"/>
      <c r="P146" s="189"/>
      <c r="Q146" s="189"/>
      <c r="R146" s="189"/>
      <c r="S146" s="189"/>
      <c r="T146" s="643"/>
      <c r="U146" s="643"/>
    </row>
    <row r="147">
      <c r="A147" s="58">
        <v>5.0</v>
      </c>
      <c r="B147" s="237" t="s">
        <v>366</v>
      </c>
      <c r="C147" s="90">
        <v>2025.0</v>
      </c>
      <c r="D147" s="1330" t="s">
        <v>368</v>
      </c>
      <c r="E147" s="231"/>
      <c r="F147" s="231" t="s">
        <v>404</v>
      </c>
      <c r="G147" s="1131" t="s">
        <v>405</v>
      </c>
      <c r="H147" s="94" t="s">
        <v>408</v>
      </c>
      <c r="I147" s="87" t="s">
        <v>63</v>
      </c>
      <c r="J147" s="87" t="s">
        <v>132</v>
      </c>
      <c r="K147" s="48"/>
      <c r="L147" s="48"/>
      <c r="M147" s="235"/>
      <c r="N147" s="235"/>
      <c r="O147" s="235"/>
      <c r="P147" s="235"/>
      <c r="Q147" s="235"/>
      <c r="R147" s="235"/>
      <c r="S147" s="235"/>
      <c r="T147" s="643"/>
      <c r="U147" s="643"/>
    </row>
    <row r="148">
      <c r="A148" s="33">
        <v>1.0</v>
      </c>
      <c r="B148" s="237" t="s">
        <v>359</v>
      </c>
      <c r="C148" s="90">
        <v>2013.0</v>
      </c>
      <c r="D148" s="257" t="s">
        <v>360</v>
      </c>
      <c r="E148" s="133" t="s">
        <v>72</v>
      </c>
      <c r="F148" s="133" t="s">
        <v>369</v>
      </c>
      <c r="G148" s="938" t="s">
        <v>370</v>
      </c>
      <c r="H148" s="47" t="s">
        <v>372</v>
      </c>
      <c r="I148" s="87" t="s">
        <v>63</v>
      </c>
      <c r="J148" s="87" t="s">
        <v>132</v>
      </c>
      <c r="K148" s="48" t="s">
        <v>294</v>
      </c>
      <c r="L148" s="48" t="s">
        <v>47</v>
      </c>
      <c r="M148" s="235" t="s">
        <v>2720</v>
      </c>
      <c r="N148" s="235"/>
      <c r="O148" s="235"/>
      <c r="P148" s="235"/>
      <c r="Q148" s="235"/>
      <c r="R148" s="235"/>
      <c r="S148" s="235"/>
      <c r="T148" s="643"/>
      <c r="U148" s="643"/>
    </row>
    <row r="149">
      <c r="A149" s="33">
        <v>13.0</v>
      </c>
      <c r="B149" s="1015" t="s">
        <v>311</v>
      </c>
      <c r="C149" s="58">
        <v>2024.0</v>
      </c>
      <c r="D149" s="251">
        <v>9.61582391717E11</v>
      </c>
      <c r="E149" s="80" t="s">
        <v>299</v>
      </c>
      <c r="F149" s="80" t="s">
        <v>40</v>
      </c>
      <c r="G149" s="1131" t="s">
        <v>315</v>
      </c>
      <c r="H149" s="94" t="s">
        <v>317</v>
      </c>
      <c r="I149" s="87" t="s">
        <v>63</v>
      </c>
      <c r="J149" s="87" t="s">
        <v>132</v>
      </c>
      <c r="K149" s="58"/>
      <c r="L149" s="58"/>
      <c r="M149" s="90"/>
      <c r="N149" s="90"/>
      <c r="O149" s="90"/>
      <c r="P149" s="265"/>
      <c r="Q149" s="90"/>
      <c r="R149" s="90"/>
      <c r="S149" s="90"/>
      <c r="T149" s="643"/>
      <c r="U149" s="643"/>
    </row>
    <row r="150">
      <c r="A150" s="33">
        <v>14.0</v>
      </c>
      <c r="B150" s="1015" t="s">
        <v>311</v>
      </c>
      <c r="C150" s="58">
        <v>2024.0</v>
      </c>
      <c r="D150" s="251">
        <v>9.61582391718E11</v>
      </c>
      <c r="E150" s="80" t="s">
        <v>299</v>
      </c>
      <c r="F150" s="80" t="s">
        <v>40</v>
      </c>
      <c r="G150" s="1131" t="s">
        <v>318</v>
      </c>
      <c r="H150" s="94" t="s">
        <v>320</v>
      </c>
      <c r="I150" s="87" t="s">
        <v>63</v>
      </c>
      <c r="J150" s="87" t="s">
        <v>132</v>
      </c>
      <c r="K150" s="58"/>
      <c r="L150" s="58"/>
      <c r="M150" s="90"/>
      <c r="N150" s="90"/>
      <c r="O150" s="90"/>
      <c r="P150" s="265"/>
      <c r="Q150" s="90"/>
      <c r="R150" s="90"/>
      <c r="S150" s="90"/>
      <c r="T150" s="643"/>
      <c r="U150" s="643"/>
    </row>
    <row r="151">
      <c r="A151" s="33">
        <v>8.0</v>
      </c>
      <c r="B151" s="1015" t="s">
        <v>208</v>
      </c>
      <c r="C151" s="58">
        <v>2022.0</v>
      </c>
      <c r="D151" s="1336">
        <v>9.61582391152E11</v>
      </c>
      <c r="E151" s="80" t="s">
        <v>72</v>
      </c>
      <c r="F151" s="80" t="s">
        <v>40</v>
      </c>
      <c r="G151" s="1115" t="s">
        <v>279</v>
      </c>
      <c r="H151" s="94" t="s">
        <v>62</v>
      </c>
      <c r="I151" s="87" t="s">
        <v>63</v>
      </c>
      <c r="J151" s="87" t="s">
        <v>132</v>
      </c>
      <c r="K151" s="58" t="s">
        <v>285</v>
      </c>
      <c r="L151" s="58"/>
      <c r="M151" s="90" t="s">
        <v>2735</v>
      </c>
      <c r="N151" s="90"/>
      <c r="O151" s="90"/>
      <c r="P151" s="90"/>
      <c r="Q151" s="90"/>
      <c r="R151" s="90"/>
      <c r="S151" s="90"/>
      <c r="T151" s="643"/>
      <c r="U151" s="643"/>
    </row>
    <row r="152">
      <c r="A152" s="33">
        <v>7.0</v>
      </c>
      <c r="B152" s="1015" t="s">
        <v>262</v>
      </c>
      <c r="C152" s="58">
        <v>2022.0</v>
      </c>
      <c r="D152" s="1336">
        <v>9.61884301614E11</v>
      </c>
      <c r="E152" s="1150" t="s">
        <v>184</v>
      </c>
      <c r="F152" s="80" t="s">
        <v>40</v>
      </c>
      <c r="G152" s="1115" t="s">
        <v>267</v>
      </c>
      <c r="H152" s="94" t="s">
        <v>272</v>
      </c>
      <c r="I152" s="87" t="s">
        <v>63</v>
      </c>
      <c r="J152" s="87" t="s">
        <v>132</v>
      </c>
      <c r="K152" s="58" t="s">
        <v>273</v>
      </c>
      <c r="L152" s="33"/>
      <c r="M152" s="90" t="s">
        <v>2737</v>
      </c>
      <c r="N152" s="90"/>
      <c r="O152" s="91"/>
      <c r="P152" s="91"/>
      <c r="Q152" s="91"/>
      <c r="R152" s="91"/>
      <c r="S152" s="91"/>
      <c r="T152" s="643"/>
      <c r="U152" s="643"/>
    </row>
    <row r="153">
      <c r="A153" s="33">
        <v>77.0</v>
      </c>
      <c r="B153" s="70" t="s">
        <v>508</v>
      </c>
      <c r="C153" s="48">
        <v>2025.0</v>
      </c>
      <c r="D153" s="599" t="s">
        <v>710</v>
      </c>
      <c r="E153" s="139"/>
      <c r="F153" s="139" t="s">
        <v>235</v>
      </c>
      <c r="G153" s="1125" t="s">
        <v>1365</v>
      </c>
      <c r="H153" s="1342" t="s">
        <v>1668</v>
      </c>
      <c r="I153" s="87" t="s">
        <v>146</v>
      </c>
      <c r="J153" s="87" t="s">
        <v>132</v>
      </c>
      <c r="K153" s="235" t="s">
        <v>1367</v>
      </c>
      <c r="L153" s="863"/>
      <c r="M153" s="235" t="s">
        <v>1368</v>
      </c>
      <c r="N153" s="145" t="s">
        <v>1112</v>
      </c>
      <c r="O153" s="276"/>
      <c r="P153" s="276"/>
      <c r="Q153" s="276"/>
      <c r="R153" s="276"/>
      <c r="S153" s="276"/>
      <c r="T153" s="913"/>
      <c r="U153" s="643"/>
    </row>
    <row r="154">
      <c r="A154" s="58">
        <v>78.0</v>
      </c>
      <c r="B154" s="70" t="s">
        <v>508</v>
      </c>
      <c r="C154" s="48">
        <v>2025.0</v>
      </c>
      <c r="D154" s="608" t="s">
        <v>711</v>
      </c>
      <c r="E154" s="139"/>
      <c r="F154" s="139" t="s">
        <v>235</v>
      </c>
      <c r="G154" s="1125" t="s">
        <v>1369</v>
      </c>
      <c r="H154" s="1342" t="s">
        <v>1670</v>
      </c>
      <c r="I154" s="87" t="s">
        <v>146</v>
      </c>
      <c r="J154" s="87" t="s">
        <v>132</v>
      </c>
      <c r="K154" s="235" t="s">
        <v>1367</v>
      </c>
      <c r="L154" s="863"/>
      <c r="M154" s="235" t="s">
        <v>1371</v>
      </c>
      <c r="N154" s="145" t="s">
        <v>1112</v>
      </c>
      <c r="O154" s="276"/>
      <c r="P154" s="276"/>
      <c r="Q154" s="276"/>
      <c r="R154" s="276"/>
      <c r="S154" s="276"/>
      <c r="T154" s="913"/>
      <c r="U154" s="643"/>
    </row>
    <row r="155">
      <c r="A155" s="33">
        <v>79.0</v>
      </c>
      <c r="B155" s="70" t="s">
        <v>508</v>
      </c>
      <c r="C155" s="48">
        <v>2025.0</v>
      </c>
      <c r="D155" s="608" t="s">
        <v>714</v>
      </c>
      <c r="E155" s="139"/>
      <c r="F155" s="139" t="s">
        <v>235</v>
      </c>
      <c r="G155" s="1125" t="s">
        <v>1372</v>
      </c>
      <c r="H155" s="1342" t="s">
        <v>1673</v>
      </c>
      <c r="I155" s="87" t="s">
        <v>146</v>
      </c>
      <c r="J155" s="87" t="s">
        <v>132</v>
      </c>
      <c r="K155" s="235" t="s">
        <v>1367</v>
      </c>
      <c r="L155" s="863"/>
      <c r="M155" s="235" t="s">
        <v>1374</v>
      </c>
      <c r="N155" s="145" t="s">
        <v>1112</v>
      </c>
      <c r="O155" s="276"/>
      <c r="P155" s="276"/>
      <c r="Q155" s="276"/>
      <c r="R155" s="276"/>
      <c r="S155" s="276"/>
      <c r="T155" s="913"/>
      <c r="U155" s="643"/>
    </row>
    <row r="156" ht="34.5" customHeight="1">
      <c r="A156" s="1034" t="s">
        <v>449</v>
      </c>
      <c r="B156" s="1347" t="s">
        <v>2740</v>
      </c>
      <c r="C156" s="916" t="s">
        <v>5</v>
      </c>
      <c r="D156" s="918" t="s">
        <v>471</v>
      </c>
      <c r="E156" s="1348"/>
      <c r="F156" s="1349"/>
      <c r="G156" s="1350"/>
      <c r="H156" s="1350"/>
      <c r="I156" s="228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643"/>
      <c r="U156" s="643"/>
    </row>
    <row r="157">
      <c r="A157" s="399">
        <v>1.0</v>
      </c>
      <c r="B157" s="403" t="s">
        <v>833</v>
      </c>
      <c r="C157" s="405">
        <v>2006.0</v>
      </c>
      <c r="D157" s="707" t="s">
        <v>838</v>
      </c>
      <c r="E157" s="1352"/>
      <c r="F157" s="1353" t="s">
        <v>1639</v>
      </c>
      <c r="G157" s="1356" t="s">
        <v>1640</v>
      </c>
      <c r="H157" s="1357" t="s">
        <v>1202</v>
      </c>
      <c r="I157" s="182" t="s">
        <v>225</v>
      </c>
      <c r="J157" s="182" t="s">
        <v>132</v>
      </c>
      <c r="K157" s="706"/>
      <c r="L157" s="706" t="s">
        <v>1642</v>
      </c>
      <c r="M157" s="706"/>
      <c r="N157" s="706"/>
      <c r="O157" s="706" t="s">
        <v>2743</v>
      </c>
      <c r="P157" s="706" t="s">
        <v>47</v>
      </c>
      <c r="Q157" s="711"/>
      <c r="R157" s="711"/>
      <c r="S157" s="711"/>
      <c r="T157" s="1358"/>
      <c r="U157" s="1358"/>
    </row>
    <row r="158">
      <c r="A158" s="399">
        <v>2.0</v>
      </c>
      <c r="B158" s="394" t="s">
        <v>844</v>
      </c>
      <c r="C158" s="879">
        <v>2010.0</v>
      </c>
      <c r="D158" s="207" t="s">
        <v>848</v>
      </c>
      <c r="E158" s="204"/>
      <c r="F158" s="204" t="s">
        <v>235</v>
      </c>
      <c r="G158" s="1365" t="s">
        <v>1645</v>
      </c>
      <c r="H158" s="1366" t="s">
        <v>1646</v>
      </c>
      <c r="I158" s="1367" t="s">
        <v>146</v>
      </c>
      <c r="J158" s="172" t="s">
        <v>132</v>
      </c>
      <c r="K158" s="186" t="s">
        <v>1038</v>
      </c>
      <c r="L158" s="1368" t="s">
        <v>290</v>
      </c>
      <c r="M158" s="721" t="s">
        <v>1647</v>
      </c>
      <c r="N158" s="722" t="s">
        <v>1002</v>
      </c>
      <c r="O158" s="1369" t="s">
        <v>2353</v>
      </c>
      <c r="P158" s="1370"/>
      <c r="Q158" s="1368"/>
      <c r="R158" s="1368"/>
      <c r="S158" s="1368" t="s">
        <v>47</v>
      </c>
      <c r="T158" s="1371" t="s">
        <v>2744</v>
      </c>
      <c r="U158" s="1358"/>
    </row>
    <row r="159">
      <c r="A159" s="174">
        <v>3.0</v>
      </c>
      <c r="B159" s="1372" t="s">
        <v>851</v>
      </c>
      <c r="C159" s="900">
        <v>2010.0</v>
      </c>
      <c r="D159" s="207" t="s">
        <v>1648</v>
      </c>
      <c r="E159" s="1373"/>
      <c r="F159" s="1374" t="s">
        <v>235</v>
      </c>
      <c r="G159" s="1376" t="s">
        <v>1650</v>
      </c>
      <c r="H159" s="167" t="s">
        <v>1651</v>
      </c>
      <c r="I159" s="1367" t="s">
        <v>146</v>
      </c>
      <c r="J159" s="731" t="s">
        <v>2745</v>
      </c>
      <c r="K159" s="731" t="s">
        <v>202</v>
      </c>
      <c r="L159" s="1377" t="s">
        <v>294</v>
      </c>
      <c r="M159" s="732"/>
      <c r="N159" s="732"/>
      <c r="O159" s="732" t="s">
        <v>47</v>
      </c>
      <c r="P159" s="733"/>
      <c r="Q159" s="1377"/>
      <c r="R159" s="1377"/>
      <c r="S159" s="1377"/>
      <c r="T159" s="1378"/>
      <c r="U159" s="1379"/>
    </row>
    <row r="160">
      <c r="A160" s="174">
        <v>4.0</v>
      </c>
      <c r="B160" s="211" t="s">
        <v>907</v>
      </c>
      <c r="C160" s="174">
        <v>2007.0</v>
      </c>
      <c r="D160" s="174" t="s">
        <v>2747</v>
      </c>
      <c r="E160" s="174"/>
      <c r="F160" s="174"/>
      <c r="G160" s="1380"/>
      <c r="H160" s="1380"/>
      <c r="I160" s="184" t="s">
        <v>84</v>
      </c>
      <c r="J160" s="184" t="s">
        <v>85</v>
      </c>
      <c r="K160" s="183"/>
      <c r="L160" s="183" t="s">
        <v>1642</v>
      </c>
      <c r="M160" s="766"/>
      <c r="N160" s="766"/>
      <c r="O160" s="766">
        <v>44963.0</v>
      </c>
      <c r="P160" s="183" t="s">
        <v>47</v>
      </c>
      <c r="Q160" s="183"/>
      <c r="R160" s="183"/>
      <c r="S160" s="183"/>
      <c r="T160" s="1319"/>
      <c r="U160" s="1319"/>
    </row>
    <row r="161">
      <c r="A161" s="174">
        <v>7.0</v>
      </c>
      <c r="B161" s="1320" t="s">
        <v>815</v>
      </c>
      <c r="C161" s="43">
        <v>2024.0</v>
      </c>
      <c r="D161" s="1251" t="s">
        <v>817</v>
      </c>
      <c r="E161" s="1320"/>
      <c r="F161" s="549" t="s">
        <v>818</v>
      </c>
      <c r="G161" s="1318" t="s">
        <v>819</v>
      </c>
      <c r="H161" s="171" t="s">
        <v>820</v>
      </c>
      <c r="I161" s="172" t="s">
        <v>63</v>
      </c>
      <c r="J161" s="172" t="s">
        <v>132</v>
      </c>
      <c r="K161" s="545"/>
      <c r="L161" s="545"/>
      <c r="M161" s="750"/>
      <c r="N161" s="750"/>
      <c r="O161" s="750"/>
      <c r="P161" s="183"/>
      <c r="Q161" s="750"/>
      <c r="R161" s="750"/>
      <c r="S161" s="750"/>
      <c r="T161" s="1319"/>
      <c r="U161" s="1319"/>
    </row>
    <row r="162">
      <c r="A162" s="174">
        <v>5.0</v>
      </c>
      <c r="B162" s="1320" t="s">
        <v>807</v>
      </c>
      <c r="C162" s="43">
        <v>2019.0</v>
      </c>
      <c r="D162" s="1257" t="s">
        <v>808</v>
      </c>
      <c r="E162" s="1320"/>
      <c r="F162" s="549" t="s">
        <v>809</v>
      </c>
      <c r="G162" s="1151" t="s">
        <v>810</v>
      </c>
      <c r="H162" s="171" t="s">
        <v>811</v>
      </c>
      <c r="I162" s="172" t="s">
        <v>63</v>
      </c>
      <c r="J162" s="172" t="s">
        <v>132</v>
      </c>
      <c r="K162" s="545"/>
      <c r="L162" s="750"/>
      <c r="M162" s="750"/>
      <c r="N162" s="750"/>
      <c r="O162" s="750"/>
      <c r="P162" s="183" t="s">
        <v>47</v>
      </c>
      <c r="Q162" s="750"/>
      <c r="R162" s="750"/>
      <c r="S162" s="750"/>
      <c r="T162" s="1319"/>
      <c r="U162" s="1319"/>
    </row>
    <row r="163">
      <c r="A163" s="33">
        <v>2.0</v>
      </c>
      <c r="B163" s="1015" t="s">
        <v>103</v>
      </c>
      <c r="C163" s="33">
        <v>2020.0</v>
      </c>
      <c r="D163" s="156">
        <v>9.61582391036E11</v>
      </c>
      <c r="E163" s="80" t="s">
        <v>72</v>
      </c>
      <c r="F163" s="80" t="s">
        <v>40</v>
      </c>
      <c r="G163" s="1115" t="s">
        <v>125</v>
      </c>
      <c r="H163" s="94" t="s">
        <v>136</v>
      </c>
      <c r="I163" s="87" t="s">
        <v>63</v>
      </c>
      <c r="J163" s="87" t="s">
        <v>132</v>
      </c>
      <c r="K163" s="58" t="s">
        <v>87</v>
      </c>
      <c r="L163" s="58" t="s">
        <v>47</v>
      </c>
      <c r="M163" s="90" t="s">
        <v>2750</v>
      </c>
      <c r="N163" s="90"/>
      <c r="O163" s="91"/>
      <c r="P163" s="115"/>
      <c r="Q163" s="90"/>
      <c r="R163" s="90"/>
      <c r="S163" s="90"/>
      <c r="T163" s="643"/>
      <c r="U163" s="643"/>
    </row>
    <row r="164">
      <c r="A164" s="33">
        <v>15.0</v>
      </c>
      <c r="B164" s="1015" t="s">
        <v>29</v>
      </c>
      <c r="C164" s="58">
        <v>2024.0</v>
      </c>
      <c r="D164" s="257">
        <v>9.61582391716E11</v>
      </c>
      <c r="E164" s="80" t="s">
        <v>299</v>
      </c>
      <c r="F164" s="80" t="s">
        <v>40</v>
      </c>
      <c r="G164" s="1131" t="s">
        <v>321</v>
      </c>
      <c r="H164" s="94" t="s">
        <v>323</v>
      </c>
      <c r="I164" s="87" t="s">
        <v>63</v>
      </c>
      <c r="J164" s="87" t="s">
        <v>132</v>
      </c>
      <c r="K164" s="58"/>
      <c r="L164" s="58"/>
      <c r="M164" s="90"/>
      <c r="N164" s="90"/>
      <c r="O164" s="90"/>
      <c r="P164" s="265"/>
      <c r="Q164" s="90"/>
      <c r="R164" s="90"/>
      <c r="S164" s="90"/>
      <c r="T164" s="643"/>
      <c r="U164" s="643"/>
    </row>
    <row r="165">
      <c r="A165" s="33">
        <v>4.0</v>
      </c>
      <c r="B165" s="35" t="s">
        <v>20</v>
      </c>
      <c r="C165" s="58">
        <v>2022.0</v>
      </c>
      <c r="D165" s="944">
        <v>9.61884301945E11</v>
      </c>
      <c r="E165" s="1150" t="s">
        <v>184</v>
      </c>
      <c r="F165" s="80" t="s">
        <v>40</v>
      </c>
      <c r="G165" s="1115" t="s">
        <v>185</v>
      </c>
      <c r="H165" s="94" t="s">
        <v>198</v>
      </c>
      <c r="I165" s="87" t="s">
        <v>63</v>
      </c>
      <c r="J165" s="87" t="s">
        <v>132</v>
      </c>
      <c r="K165" s="58" t="s">
        <v>170</v>
      </c>
      <c r="L165" s="33"/>
      <c r="M165" s="90" t="s">
        <v>2751</v>
      </c>
      <c r="N165" s="90"/>
      <c r="O165" s="91"/>
      <c r="P165" s="91"/>
      <c r="Q165" s="91"/>
      <c r="R165" s="91"/>
      <c r="S165" s="91"/>
      <c r="T165" s="643"/>
      <c r="U165" s="643"/>
    </row>
    <row r="166">
      <c r="A166" s="174">
        <v>11.0</v>
      </c>
      <c r="B166" s="202" t="s">
        <v>832</v>
      </c>
      <c r="C166" s="896">
        <v>2024.0</v>
      </c>
      <c r="D166" s="1317" t="s">
        <v>1924</v>
      </c>
      <c r="E166" s="549"/>
      <c r="F166" s="549" t="s">
        <v>837</v>
      </c>
      <c r="G166" s="1318" t="s">
        <v>840</v>
      </c>
      <c r="H166" s="171" t="s">
        <v>841</v>
      </c>
      <c r="I166" s="172" t="s">
        <v>63</v>
      </c>
      <c r="J166" s="172" t="s">
        <v>132</v>
      </c>
      <c r="K166" s="545"/>
      <c r="L166" s="545"/>
      <c r="M166" s="750"/>
      <c r="N166" s="750"/>
      <c r="O166" s="750"/>
      <c r="P166" s="183"/>
      <c r="Q166" s="750"/>
      <c r="R166" s="750"/>
      <c r="S166" s="750"/>
      <c r="T166" s="1319"/>
      <c r="U166" s="1319"/>
    </row>
    <row r="167">
      <c r="A167" s="174">
        <v>10.0</v>
      </c>
      <c r="B167" s="435" t="s">
        <v>821</v>
      </c>
      <c r="C167" s="896">
        <v>2019.0</v>
      </c>
      <c r="D167" s="1317" t="s">
        <v>822</v>
      </c>
      <c r="E167" s="549"/>
      <c r="F167" s="549" t="s">
        <v>823</v>
      </c>
      <c r="G167" s="1318" t="s">
        <v>824</v>
      </c>
      <c r="H167" s="171" t="s">
        <v>826</v>
      </c>
      <c r="I167" s="172" t="s">
        <v>63</v>
      </c>
      <c r="J167" s="172" t="s">
        <v>132</v>
      </c>
      <c r="K167" s="1384"/>
      <c r="L167" s="1384"/>
      <c r="M167" s="791"/>
      <c r="N167" s="791"/>
      <c r="O167" s="791"/>
      <c r="P167" s="792"/>
      <c r="Q167" s="791"/>
      <c r="R167" s="791"/>
      <c r="S167" s="793"/>
      <c r="T167" s="1319"/>
      <c r="U167" s="1319"/>
    </row>
    <row r="168" ht="34.5" customHeight="1">
      <c r="A168" s="1034" t="s">
        <v>453</v>
      </c>
      <c r="B168" s="525" t="s">
        <v>157</v>
      </c>
      <c r="C168" s="527"/>
      <c r="D168" s="527"/>
      <c r="E168" s="527"/>
      <c r="F168" s="1385"/>
      <c r="G168" s="527"/>
      <c r="H168" s="527"/>
      <c r="I168" s="527"/>
      <c r="J168" s="527"/>
      <c r="K168" s="527"/>
      <c r="L168" s="527"/>
      <c r="M168" s="527"/>
      <c r="N168" s="527"/>
      <c r="O168" s="527"/>
      <c r="P168" s="527"/>
      <c r="Q168" s="527"/>
      <c r="R168" s="527"/>
      <c r="S168" s="528"/>
      <c r="T168" s="643"/>
      <c r="U168" s="643"/>
    </row>
    <row r="169" ht="15.75" customHeight="1">
      <c r="A169" s="73">
        <v>1.0</v>
      </c>
      <c r="B169" s="1386" t="s">
        <v>963</v>
      </c>
      <c r="C169" s="455">
        <v>2006.0</v>
      </c>
      <c r="D169" s="821" t="s">
        <v>2752</v>
      </c>
      <c r="E169" s="455"/>
      <c r="F169" s="455" t="s">
        <v>294</v>
      </c>
      <c r="G169" s="1387">
        <v>1.0</v>
      </c>
      <c r="H169" s="1387"/>
      <c r="I169" s="145" t="s">
        <v>294</v>
      </c>
      <c r="J169" s="145" t="s">
        <v>132</v>
      </c>
      <c r="K169" s="273"/>
      <c r="L169" s="273" t="s">
        <v>294</v>
      </c>
      <c r="M169" s="522"/>
      <c r="N169" s="522"/>
      <c r="O169" s="522">
        <v>45209.0</v>
      </c>
      <c r="P169" s="273" t="s">
        <v>47</v>
      </c>
      <c r="Q169" s="273"/>
      <c r="R169" s="273"/>
      <c r="S169" s="273"/>
      <c r="T169" s="643"/>
      <c r="U169" s="643"/>
    </row>
    <row r="170" ht="15.75" customHeight="1">
      <c r="A170" s="73">
        <v>2.0</v>
      </c>
      <c r="B170" s="1029" t="s">
        <v>969</v>
      </c>
      <c r="C170" s="458">
        <v>2022.0</v>
      </c>
      <c r="D170" s="460" t="s">
        <v>970</v>
      </c>
      <c r="E170" s="458"/>
      <c r="F170" s="460" t="s">
        <v>1437</v>
      </c>
      <c r="G170" s="1388" t="s">
        <v>1438</v>
      </c>
      <c r="H170" s="1388"/>
      <c r="I170" s="259" t="s">
        <v>202</v>
      </c>
      <c r="J170" s="259" t="s">
        <v>132</v>
      </c>
      <c r="K170" s="273"/>
      <c r="L170" s="273" t="s">
        <v>298</v>
      </c>
      <c r="M170" s="302"/>
      <c r="N170" s="302"/>
      <c r="O170" s="302"/>
      <c r="P170" s="273" t="s">
        <v>47</v>
      </c>
      <c r="Q170" s="273"/>
      <c r="R170" s="273"/>
      <c r="S170" s="273"/>
      <c r="T170" s="643"/>
      <c r="U170" s="643"/>
    </row>
    <row r="171" ht="15.75" customHeight="1">
      <c r="A171" s="73">
        <v>3.0</v>
      </c>
      <c r="B171" s="1029" t="s">
        <v>969</v>
      </c>
      <c r="C171" s="460">
        <v>2021.0</v>
      </c>
      <c r="D171" s="460" t="s">
        <v>972</v>
      </c>
      <c r="E171" s="458"/>
      <c r="F171" s="458" t="s">
        <v>290</v>
      </c>
      <c r="G171" s="1388" t="s">
        <v>1828</v>
      </c>
      <c r="H171" s="1388"/>
      <c r="I171" s="259" t="s">
        <v>290</v>
      </c>
      <c r="J171" s="259" t="s">
        <v>132</v>
      </c>
      <c r="K171" s="273"/>
      <c r="L171" s="273" t="s">
        <v>298</v>
      </c>
      <c r="M171" s="302"/>
      <c r="N171" s="302"/>
      <c r="O171" s="302"/>
      <c r="P171" s="302"/>
      <c r="Q171" s="302"/>
      <c r="R171" s="302"/>
      <c r="S171" s="302"/>
      <c r="T171" s="643"/>
      <c r="U171" s="643"/>
    </row>
    <row r="172" ht="15.75" customHeight="1">
      <c r="A172" s="73">
        <v>4.0</v>
      </c>
      <c r="B172" s="1029" t="s">
        <v>887</v>
      </c>
      <c r="C172" s="458">
        <v>2022.0</v>
      </c>
      <c r="D172" s="460" t="s">
        <v>976</v>
      </c>
      <c r="E172" s="458"/>
      <c r="F172" s="458" t="s">
        <v>2753</v>
      </c>
      <c r="G172" s="1389" t="s">
        <v>1521</v>
      </c>
      <c r="H172" s="1389"/>
      <c r="I172" s="259" t="s">
        <v>1480</v>
      </c>
      <c r="J172" s="259" t="s">
        <v>132</v>
      </c>
      <c r="K172" s="273"/>
      <c r="L172" s="273"/>
      <c r="M172" s="273"/>
      <c r="N172" s="273"/>
      <c r="O172" s="273"/>
      <c r="P172" s="273"/>
      <c r="Q172" s="273"/>
      <c r="R172" s="273"/>
      <c r="S172" s="273"/>
      <c r="T172" s="643"/>
      <c r="U172" s="643"/>
    </row>
    <row r="173" ht="15.75" customHeight="1">
      <c r="A173" s="73">
        <v>5.0</v>
      </c>
      <c r="B173" s="1029" t="s">
        <v>887</v>
      </c>
      <c r="C173" s="458">
        <v>2022.0</v>
      </c>
      <c r="D173" s="460" t="s">
        <v>977</v>
      </c>
      <c r="E173" s="458"/>
      <c r="F173" s="460" t="s">
        <v>1481</v>
      </c>
      <c r="G173" s="1389" t="s">
        <v>1524</v>
      </c>
      <c r="H173" s="1389"/>
      <c r="I173" s="259" t="s">
        <v>1480</v>
      </c>
      <c r="J173" s="259" t="s">
        <v>132</v>
      </c>
      <c r="K173" s="273"/>
      <c r="L173" s="273"/>
      <c r="M173" s="273"/>
      <c r="N173" s="273"/>
      <c r="O173" s="273"/>
      <c r="P173" s="273"/>
      <c r="Q173" s="273"/>
      <c r="R173" s="273"/>
      <c r="S173" s="273"/>
      <c r="T173" s="643"/>
      <c r="U173" s="643"/>
    </row>
    <row r="174" ht="15.75" customHeight="1">
      <c r="A174" s="73">
        <v>6.0</v>
      </c>
      <c r="B174" s="1029" t="s">
        <v>887</v>
      </c>
      <c r="C174" s="458">
        <v>2022.0</v>
      </c>
      <c r="D174" s="460" t="s">
        <v>978</v>
      </c>
      <c r="E174" s="460"/>
      <c r="F174" s="460" t="s">
        <v>1486</v>
      </c>
      <c r="G174" s="1389" t="s">
        <v>1507</v>
      </c>
      <c r="H174" s="1389"/>
      <c r="I174" s="259" t="s">
        <v>1487</v>
      </c>
      <c r="J174" s="259" t="s">
        <v>132</v>
      </c>
      <c r="K174" s="273"/>
      <c r="L174" s="273"/>
      <c r="M174" s="841"/>
      <c r="N174" s="841"/>
      <c r="O174" s="841"/>
      <c r="P174" s="273"/>
      <c r="Q174" s="273"/>
      <c r="R174" s="273"/>
      <c r="S174" s="273"/>
      <c r="T174" s="643"/>
      <c r="U174" s="643"/>
    </row>
    <row r="175" ht="15.75" customHeight="1">
      <c r="A175" s="73">
        <v>7.0</v>
      </c>
      <c r="B175" s="1029" t="s">
        <v>850</v>
      </c>
      <c r="C175" s="458">
        <v>2018.0</v>
      </c>
      <c r="D175" s="460" t="s">
        <v>982</v>
      </c>
      <c r="E175" s="458"/>
      <c r="F175" s="458" t="s">
        <v>1496</v>
      </c>
      <c r="G175" s="1388" t="s">
        <v>1509</v>
      </c>
      <c r="H175" s="1388"/>
      <c r="I175" s="259" t="s">
        <v>1487</v>
      </c>
      <c r="J175" s="259" t="s">
        <v>132</v>
      </c>
      <c r="K175" s="273"/>
      <c r="L175" s="273" t="s">
        <v>298</v>
      </c>
      <c r="M175" s="841"/>
      <c r="N175" s="841"/>
      <c r="O175" s="841"/>
      <c r="P175" s="273" t="s">
        <v>47</v>
      </c>
      <c r="Q175" s="273"/>
      <c r="R175" s="273"/>
      <c r="S175" s="273"/>
      <c r="T175" s="643"/>
      <c r="U175" s="643"/>
    </row>
    <row r="176" ht="15.75" customHeight="1">
      <c r="A176" s="73">
        <v>8.0</v>
      </c>
      <c r="B176" s="1029" t="s">
        <v>850</v>
      </c>
      <c r="C176" s="458">
        <v>2018.0</v>
      </c>
      <c r="D176" s="838" t="s">
        <v>984</v>
      </c>
      <c r="E176" s="458"/>
      <c r="F176" s="460" t="s">
        <v>2051</v>
      </c>
      <c r="G176" s="1388" t="s">
        <v>1908</v>
      </c>
      <c r="H176" s="1388"/>
      <c r="I176" s="87" t="s">
        <v>225</v>
      </c>
      <c r="J176" s="259" t="s">
        <v>132</v>
      </c>
      <c r="K176" s="273"/>
      <c r="L176" s="273" t="s">
        <v>298</v>
      </c>
      <c r="M176" s="841"/>
      <c r="N176" s="841"/>
      <c r="O176" s="841"/>
      <c r="P176" s="273" t="s">
        <v>47</v>
      </c>
      <c r="Q176" s="273"/>
      <c r="R176" s="273"/>
      <c r="S176" s="273"/>
      <c r="T176" s="643"/>
      <c r="U176" s="643"/>
    </row>
    <row r="177" ht="15.75" customHeight="1">
      <c r="A177" s="73">
        <v>9.0</v>
      </c>
      <c r="B177" s="1390" t="s">
        <v>850</v>
      </c>
      <c r="C177" s="458">
        <v>2016.0</v>
      </c>
      <c r="D177" s="838" t="s">
        <v>985</v>
      </c>
      <c r="E177" s="458"/>
      <c r="F177" s="460" t="s">
        <v>1887</v>
      </c>
      <c r="G177" s="1388" t="s">
        <v>1911</v>
      </c>
      <c r="H177" s="1388"/>
      <c r="I177" s="87" t="s">
        <v>225</v>
      </c>
      <c r="J177" s="259" t="s">
        <v>132</v>
      </c>
      <c r="K177" s="273"/>
      <c r="L177" s="273" t="s">
        <v>1642</v>
      </c>
      <c r="M177" s="882"/>
      <c r="N177" s="882"/>
      <c r="O177" s="882">
        <v>44806.0</v>
      </c>
      <c r="P177" s="273" t="s">
        <v>47</v>
      </c>
      <c r="Q177" s="273"/>
      <c r="R177" s="273"/>
      <c r="S177" s="273"/>
      <c r="T177" s="643"/>
      <c r="U177" s="643"/>
    </row>
    <row r="178" ht="15.75" customHeight="1">
      <c r="A178" s="73">
        <v>10.0</v>
      </c>
      <c r="B178" s="390" t="s">
        <v>868</v>
      </c>
      <c r="C178" s="458">
        <v>2022.0</v>
      </c>
      <c r="D178" s="458" t="s">
        <v>986</v>
      </c>
      <c r="E178" s="458"/>
      <c r="F178" s="460" t="s">
        <v>1504</v>
      </c>
      <c r="G178" s="1388" t="s">
        <v>1939</v>
      </c>
      <c r="H178" s="1388"/>
      <c r="I178" s="87" t="s">
        <v>63</v>
      </c>
      <c r="J178" s="259" t="s">
        <v>132</v>
      </c>
      <c r="K178" s="273"/>
      <c r="L178" s="273"/>
      <c r="M178" s="882"/>
      <c r="N178" s="882"/>
      <c r="O178" s="882"/>
      <c r="P178" s="273"/>
      <c r="Q178" s="273"/>
      <c r="R178" s="273"/>
      <c r="S178" s="273"/>
      <c r="T178" s="643"/>
      <c r="U178" s="643"/>
    </row>
    <row r="179" ht="15.75" customHeight="1">
      <c r="A179" s="73">
        <v>11.0</v>
      </c>
      <c r="B179" s="1029" t="s">
        <v>850</v>
      </c>
      <c r="C179" s="458">
        <v>2024.0</v>
      </c>
      <c r="D179" s="458" t="s">
        <v>852</v>
      </c>
      <c r="E179" s="458"/>
      <c r="F179" s="460" t="s">
        <v>854</v>
      </c>
      <c r="G179" s="1388" t="s">
        <v>855</v>
      </c>
      <c r="H179" s="1388"/>
      <c r="I179" s="87" t="s">
        <v>63</v>
      </c>
      <c r="J179" s="259" t="s">
        <v>132</v>
      </c>
      <c r="K179" s="273"/>
      <c r="L179" s="273"/>
      <c r="M179" s="882"/>
      <c r="N179" s="882"/>
      <c r="O179" s="882"/>
      <c r="P179" s="273"/>
      <c r="Q179" s="273"/>
      <c r="R179" s="273"/>
      <c r="S179" s="273"/>
      <c r="T179" s="643"/>
      <c r="U179" s="643"/>
    </row>
    <row r="180" ht="15.75" customHeight="1">
      <c r="A180" s="73">
        <v>12.0</v>
      </c>
      <c r="B180" s="1029" t="s">
        <v>850</v>
      </c>
      <c r="C180" s="458">
        <v>2024.0</v>
      </c>
      <c r="D180" s="458" t="s">
        <v>994</v>
      </c>
      <c r="E180" s="458"/>
      <c r="F180" s="460" t="s">
        <v>1508</v>
      </c>
      <c r="G180" s="1388" t="s">
        <v>1916</v>
      </c>
      <c r="H180" s="1388"/>
      <c r="I180" s="87" t="s">
        <v>63</v>
      </c>
      <c r="J180" s="259" t="s">
        <v>132</v>
      </c>
      <c r="K180" s="273"/>
      <c r="L180" s="273"/>
      <c r="M180" s="882"/>
      <c r="N180" s="882"/>
      <c r="O180" s="882"/>
      <c r="P180" s="273"/>
      <c r="Q180" s="273"/>
      <c r="R180" s="273"/>
      <c r="S180" s="273"/>
      <c r="T180" s="643"/>
      <c r="U180" s="643"/>
    </row>
    <row r="181" ht="15.75" customHeight="1">
      <c r="A181" s="73">
        <v>13.0</v>
      </c>
      <c r="B181" s="1029" t="s">
        <v>850</v>
      </c>
      <c r="C181" s="458">
        <v>2024.0</v>
      </c>
      <c r="D181" s="458" t="s">
        <v>858</v>
      </c>
      <c r="E181" s="458"/>
      <c r="F181" s="460" t="s">
        <v>859</v>
      </c>
      <c r="G181" s="1388" t="s">
        <v>860</v>
      </c>
      <c r="H181" s="1388"/>
      <c r="I181" s="87" t="s">
        <v>63</v>
      </c>
      <c r="J181" s="259" t="s">
        <v>132</v>
      </c>
      <c r="K181" s="273"/>
      <c r="L181" s="273"/>
      <c r="M181" s="882"/>
      <c r="N181" s="882"/>
      <c r="O181" s="882"/>
      <c r="P181" s="273"/>
      <c r="Q181" s="273"/>
      <c r="R181" s="273"/>
      <c r="S181" s="273"/>
      <c r="T181" s="643"/>
      <c r="U181" s="643"/>
    </row>
    <row r="182" ht="15.75" customHeight="1">
      <c r="A182" s="73">
        <v>14.0</v>
      </c>
      <c r="B182" s="1029" t="s">
        <v>850</v>
      </c>
      <c r="C182" s="458">
        <v>2024.0</v>
      </c>
      <c r="D182" s="458" t="s">
        <v>995</v>
      </c>
      <c r="E182" s="458"/>
      <c r="F182" s="460" t="s">
        <v>1919</v>
      </c>
      <c r="G182" s="1388" t="s">
        <v>1432</v>
      </c>
      <c r="H182" s="1388"/>
      <c r="I182" s="87" t="s">
        <v>63</v>
      </c>
      <c r="J182" s="259" t="s">
        <v>132</v>
      </c>
      <c r="K182" s="273"/>
      <c r="L182" s="273"/>
      <c r="M182" s="841"/>
      <c r="N182" s="841"/>
      <c r="O182" s="841"/>
      <c r="P182" s="273"/>
      <c r="Q182" s="273"/>
      <c r="R182" s="273"/>
      <c r="S182" s="273"/>
      <c r="T182" s="643"/>
      <c r="U182" s="643"/>
    </row>
    <row r="183" ht="15.75" customHeight="1">
      <c r="A183" s="73">
        <v>15.0</v>
      </c>
      <c r="B183" s="1029" t="s">
        <v>850</v>
      </c>
      <c r="C183" s="458">
        <v>2024.0</v>
      </c>
      <c r="D183" s="460" t="s">
        <v>997</v>
      </c>
      <c r="E183" s="460"/>
      <c r="F183" s="460" t="s">
        <v>1516</v>
      </c>
      <c r="G183" s="1389" t="s">
        <v>1921</v>
      </c>
      <c r="H183" s="1389"/>
      <c r="I183" s="87" t="s">
        <v>225</v>
      </c>
      <c r="J183" s="259" t="s">
        <v>132</v>
      </c>
      <c r="K183" s="273"/>
      <c r="L183" s="273"/>
      <c r="M183" s="841"/>
      <c r="N183" s="841"/>
      <c r="O183" s="841"/>
      <c r="P183" s="273"/>
      <c r="Q183" s="273"/>
      <c r="R183" s="273"/>
      <c r="S183" s="273"/>
      <c r="T183" s="643"/>
      <c r="U183" s="643"/>
    </row>
    <row r="184" ht="15.75" customHeight="1">
      <c r="A184" s="73">
        <v>16.0</v>
      </c>
      <c r="B184" s="1029" t="s">
        <v>850</v>
      </c>
      <c r="C184" s="458">
        <v>2024.0</v>
      </c>
      <c r="D184" s="838" t="s">
        <v>998</v>
      </c>
      <c r="E184" s="460"/>
      <c r="F184" s="460" t="s">
        <v>1517</v>
      </c>
      <c r="G184" s="1389" t="s">
        <v>864</v>
      </c>
      <c r="H184" s="1389"/>
      <c r="I184" s="87" t="s">
        <v>225</v>
      </c>
      <c r="J184" s="259" t="s">
        <v>132</v>
      </c>
      <c r="K184" s="273"/>
      <c r="L184" s="273"/>
      <c r="M184" s="841"/>
      <c r="N184" s="841"/>
      <c r="O184" s="841"/>
      <c r="P184" s="273"/>
      <c r="Q184" s="273"/>
      <c r="R184" s="273"/>
      <c r="S184" s="273"/>
      <c r="T184" s="643"/>
      <c r="U184" s="643"/>
    </row>
    <row r="185" ht="15.75" customHeight="1">
      <c r="A185" s="73">
        <v>17.0</v>
      </c>
      <c r="B185" s="486" t="s">
        <v>868</v>
      </c>
      <c r="C185" s="460">
        <v>2025.0</v>
      </c>
      <c r="D185" s="826" t="s">
        <v>999</v>
      </c>
      <c r="E185" s="460"/>
      <c r="F185" s="460" t="s">
        <v>1522</v>
      </c>
      <c r="G185" s="1389" t="s">
        <v>1940</v>
      </c>
      <c r="H185" s="1389"/>
      <c r="I185" s="87" t="s">
        <v>146</v>
      </c>
      <c r="J185" s="259" t="s">
        <v>132</v>
      </c>
      <c r="K185" s="273"/>
      <c r="L185" s="273"/>
      <c r="M185" s="841"/>
      <c r="N185" s="841"/>
      <c r="O185" s="841"/>
      <c r="P185" s="273"/>
      <c r="Q185" s="273"/>
      <c r="R185" s="273"/>
      <c r="S185" s="273"/>
      <c r="T185" s="643"/>
      <c r="U185" s="643"/>
    </row>
    <row r="186" ht="15.75" customHeight="1">
      <c r="A186" s="73">
        <v>18.0</v>
      </c>
      <c r="B186" s="486" t="s">
        <v>868</v>
      </c>
      <c r="C186" s="460">
        <v>2025.0</v>
      </c>
      <c r="D186" s="826" t="s">
        <v>1003</v>
      </c>
      <c r="E186" s="460"/>
      <c r="F186" s="460" t="s">
        <v>1522</v>
      </c>
      <c r="G186" s="1389" t="s">
        <v>1941</v>
      </c>
      <c r="H186" s="1389"/>
      <c r="I186" s="87" t="s">
        <v>146</v>
      </c>
      <c r="J186" s="259" t="s">
        <v>132</v>
      </c>
      <c r="K186" s="273"/>
      <c r="L186" s="273"/>
      <c r="M186" s="841"/>
      <c r="N186" s="841"/>
      <c r="O186" s="841"/>
      <c r="P186" s="273"/>
      <c r="Q186" s="273"/>
      <c r="R186" s="273"/>
      <c r="S186" s="273"/>
      <c r="T186" s="643"/>
      <c r="U186" s="643"/>
    </row>
    <row r="187" ht="15.75" customHeight="1">
      <c r="A187" s="73">
        <v>19.0</v>
      </c>
      <c r="B187" s="486" t="s">
        <v>868</v>
      </c>
      <c r="C187" s="460">
        <v>2025.0</v>
      </c>
      <c r="D187" s="826" t="s">
        <v>1004</v>
      </c>
      <c r="E187" s="460"/>
      <c r="F187" s="460" t="s">
        <v>1522</v>
      </c>
      <c r="G187" s="1389" t="s">
        <v>1943</v>
      </c>
      <c r="H187" s="1389"/>
      <c r="I187" s="87" t="s">
        <v>146</v>
      </c>
      <c r="J187" s="259" t="s">
        <v>132</v>
      </c>
      <c r="K187" s="273"/>
      <c r="L187" s="273"/>
      <c r="M187" s="841"/>
      <c r="N187" s="841"/>
      <c r="O187" s="841"/>
      <c r="P187" s="273"/>
      <c r="Q187" s="273"/>
      <c r="R187" s="273"/>
      <c r="S187" s="273"/>
      <c r="T187" s="643"/>
      <c r="U187" s="643"/>
    </row>
    <row r="188" ht="15.75" customHeight="1">
      <c r="A188" s="73">
        <v>20.0</v>
      </c>
      <c r="B188" s="390" t="s">
        <v>850</v>
      </c>
      <c r="C188" s="460">
        <v>2025.0</v>
      </c>
      <c r="D188" s="460" t="s">
        <v>862</v>
      </c>
      <c r="E188" s="460"/>
      <c r="F188" s="460" t="s">
        <v>875</v>
      </c>
      <c r="G188" s="1389" t="s">
        <v>864</v>
      </c>
      <c r="H188" s="1389"/>
      <c r="I188" s="87" t="s">
        <v>63</v>
      </c>
      <c r="J188" s="259" t="s">
        <v>132</v>
      </c>
      <c r="K188" s="273"/>
      <c r="L188" s="273"/>
      <c r="M188" s="841"/>
      <c r="N188" s="841"/>
      <c r="O188" s="841"/>
      <c r="P188" s="273"/>
      <c r="Q188" s="273"/>
      <c r="R188" s="273"/>
      <c r="S188" s="273"/>
      <c r="T188" s="643"/>
      <c r="U188" s="643"/>
    </row>
    <row r="189" ht="15.75" customHeight="1">
      <c r="A189" s="73">
        <v>21.0</v>
      </c>
      <c r="B189" s="390" t="s">
        <v>850</v>
      </c>
      <c r="C189" s="460">
        <v>2025.0</v>
      </c>
      <c r="D189" s="460" t="s">
        <v>865</v>
      </c>
      <c r="E189" s="460"/>
      <c r="F189" s="460" t="s">
        <v>866</v>
      </c>
      <c r="G189" s="1389" t="s">
        <v>867</v>
      </c>
      <c r="H189" s="1389"/>
      <c r="I189" s="87" t="s">
        <v>63</v>
      </c>
      <c r="J189" s="259" t="s">
        <v>132</v>
      </c>
      <c r="K189" s="273"/>
      <c r="L189" s="273"/>
      <c r="M189" s="841"/>
      <c r="N189" s="841"/>
      <c r="O189" s="841"/>
      <c r="P189" s="273"/>
      <c r="Q189" s="273"/>
      <c r="R189" s="273"/>
      <c r="S189" s="273"/>
      <c r="T189" s="643"/>
      <c r="U189" s="643"/>
    </row>
    <row r="190" ht="15.75" customHeight="1">
      <c r="A190" s="73">
        <v>22.0</v>
      </c>
      <c r="B190" s="390" t="s">
        <v>2756</v>
      </c>
      <c r="C190" s="458">
        <v>2018.0</v>
      </c>
      <c r="D190" s="460" t="s">
        <v>2757</v>
      </c>
      <c r="E190" s="458"/>
      <c r="F190" s="458" t="s">
        <v>2758</v>
      </c>
      <c r="G190" s="1388" t="s">
        <v>2759</v>
      </c>
      <c r="H190" s="1388"/>
      <c r="I190" s="259" t="s">
        <v>294</v>
      </c>
      <c r="J190" s="259" t="s">
        <v>132</v>
      </c>
      <c r="K190" s="273"/>
      <c r="L190" s="273" t="s">
        <v>294</v>
      </c>
      <c r="M190" s="302"/>
      <c r="N190" s="302"/>
      <c r="O190" s="302"/>
      <c r="P190" s="273" t="s">
        <v>47</v>
      </c>
      <c r="Q190" s="302"/>
      <c r="R190" s="302"/>
      <c r="S190" s="302"/>
      <c r="T190" s="643"/>
      <c r="U190" s="643"/>
    </row>
    <row r="191" ht="15.75" customHeight="1">
      <c r="A191" s="73">
        <v>23.0</v>
      </c>
      <c r="B191" s="1029" t="s">
        <v>2140</v>
      </c>
      <c r="C191" s="460">
        <v>2015.0</v>
      </c>
      <c r="D191" s="460" t="s">
        <v>2141</v>
      </c>
      <c r="E191" s="458"/>
      <c r="F191" s="460" t="s">
        <v>1554</v>
      </c>
      <c r="G191" s="1388" t="s">
        <v>2760</v>
      </c>
      <c r="H191" s="1388"/>
      <c r="I191" s="87" t="s">
        <v>63</v>
      </c>
      <c r="J191" s="259" t="s">
        <v>132</v>
      </c>
      <c r="K191" s="273"/>
      <c r="L191" s="273" t="s">
        <v>2761</v>
      </c>
      <c r="M191" s="302"/>
      <c r="N191" s="302"/>
      <c r="O191" s="302"/>
      <c r="P191" s="302"/>
      <c r="Q191" s="302"/>
      <c r="R191" s="302"/>
      <c r="S191" s="302"/>
      <c r="T191" s="643"/>
      <c r="U191" s="643"/>
    </row>
    <row r="192" ht="15.75" customHeight="1">
      <c r="A192" s="73">
        <v>24.0</v>
      </c>
      <c r="B192" s="1029" t="s">
        <v>1007</v>
      </c>
      <c r="C192" s="458">
        <v>2022.0</v>
      </c>
      <c r="D192" s="838" t="s">
        <v>1008</v>
      </c>
      <c r="E192" s="458"/>
      <c r="F192" s="460" t="s">
        <v>1511</v>
      </c>
      <c r="G192" s="1392" t="s">
        <v>1512</v>
      </c>
      <c r="H192" s="1393"/>
      <c r="I192" s="259" t="s">
        <v>1487</v>
      </c>
      <c r="J192" s="259" t="s">
        <v>132</v>
      </c>
      <c r="K192" s="273"/>
      <c r="L192" s="273"/>
      <c r="M192" s="841"/>
      <c r="N192" s="841"/>
      <c r="O192" s="841">
        <v>45233.0</v>
      </c>
      <c r="P192" s="841"/>
      <c r="Q192" s="841"/>
      <c r="R192" s="841"/>
      <c r="S192" s="841"/>
      <c r="T192" s="643"/>
      <c r="U192" s="643"/>
    </row>
    <row r="193" ht="15.75" customHeight="1">
      <c r="A193" s="73">
        <v>25.0</v>
      </c>
      <c r="B193" s="390" t="s">
        <v>1009</v>
      </c>
      <c r="C193" s="458">
        <v>2006.0</v>
      </c>
      <c r="D193" s="838" t="s">
        <v>1010</v>
      </c>
      <c r="E193" s="458"/>
      <c r="F193" s="460" t="s">
        <v>1511</v>
      </c>
      <c r="G193" s="1394" t="s">
        <v>1513</v>
      </c>
      <c r="H193" s="1394"/>
      <c r="I193" s="259" t="s">
        <v>1487</v>
      </c>
      <c r="J193" s="259" t="s">
        <v>132</v>
      </c>
      <c r="K193" s="273" t="s">
        <v>294</v>
      </c>
      <c r="L193" s="273" t="s">
        <v>1890</v>
      </c>
      <c r="M193" s="273"/>
      <c r="N193" s="273"/>
      <c r="O193" s="273" t="s">
        <v>2763</v>
      </c>
      <c r="P193" s="273" t="s">
        <v>47</v>
      </c>
      <c r="Q193" s="273"/>
      <c r="R193" s="273"/>
      <c r="S193" s="273"/>
      <c r="T193" s="643"/>
      <c r="U193" s="643"/>
    </row>
    <row r="194" ht="15.75" customHeight="1">
      <c r="A194" s="73">
        <v>26.0</v>
      </c>
      <c r="B194" s="1029" t="s">
        <v>1012</v>
      </c>
      <c r="C194" s="460">
        <v>2005.0</v>
      </c>
      <c r="D194" s="460" t="s">
        <v>1013</v>
      </c>
      <c r="E194" s="458"/>
      <c r="F194" s="458" t="s">
        <v>2764</v>
      </c>
      <c r="G194" s="1388" t="s">
        <v>1893</v>
      </c>
      <c r="H194" s="1388"/>
      <c r="I194" s="259" t="s">
        <v>294</v>
      </c>
      <c r="J194" s="259" t="s">
        <v>132</v>
      </c>
      <c r="K194" s="273" t="s">
        <v>1894</v>
      </c>
      <c r="L194" s="273" t="s">
        <v>1642</v>
      </c>
      <c r="M194" s="841"/>
      <c r="N194" s="841"/>
      <c r="O194" s="841"/>
      <c r="P194" s="273" t="s">
        <v>47</v>
      </c>
      <c r="Q194" s="273"/>
      <c r="R194" s="273"/>
      <c r="S194" s="273"/>
      <c r="T194" s="643"/>
      <c r="U194" s="643"/>
    </row>
    <row r="195" ht="15.75" customHeight="1">
      <c r="A195" s="73">
        <v>27.0</v>
      </c>
      <c r="B195" s="390" t="s">
        <v>1015</v>
      </c>
      <c r="C195" s="468">
        <v>2022.0</v>
      </c>
      <c r="D195" s="460" t="s">
        <v>1016</v>
      </c>
      <c r="E195" s="468"/>
      <c r="F195" s="468" t="s">
        <v>1528</v>
      </c>
      <c r="G195" s="1392" t="s">
        <v>1593</v>
      </c>
      <c r="H195" s="1393"/>
      <c r="I195" s="259" t="s">
        <v>1487</v>
      </c>
      <c r="J195" s="259" t="s">
        <v>132</v>
      </c>
      <c r="K195" s="559"/>
      <c r="L195" s="273" t="s">
        <v>1642</v>
      </c>
      <c r="M195" s="559"/>
      <c r="N195" s="559"/>
      <c r="O195" s="559"/>
      <c r="P195" s="273" t="s">
        <v>47</v>
      </c>
      <c r="Q195" s="559"/>
      <c r="R195" s="559"/>
      <c r="S195" s="559"/>
      <c r="T195" s="643"/>
      <c r="U195" s="643"/>
    </row>
    <row r="196" ht="15.75" customHeight="1">
      <c r="A196" s="73">
        <v>28.0</v>
      </c>
      <c r="B196" s="1029" t="s">
        <v>850</v>
      </c>
      <c r="C196" s="460">
        <v>2024.0</v>
      </c>
      <c r="D196" s="273" t="s">
        <v>2765</v>
      </c>
      <c r="E196" s="468"/>
      <c r="F196" s="460" t="s">
        <v>2091</v>
      </c>
      <c r="G196" s="1389" t="s">
        <v>1519</v>
      </c>
      <c r="H196" s="1393"/>
      <c r="I196" s="259" t="s">
        <v>1487</v>
      </c>
      <c r="J196" s="259" t="s">
        <v>132</v>
      </c>
      <c r="K196" s="559"/>
      <c r="L196" s="559"/>
      <c r="M196" s="559"/>
      <c r="N196" s="559"/>
      <c r="O196" s="559"/>
      <c r="P196" s="559"/>
      <c r="Q196" s="559"/>
      <c r="R196" s="559"/>
      <c r="S196" s="559"/>
      <c r="T196" s="643"/>
      <c r="U196" s="643"/>
    </row>
    <row r="197" ht="15.75" customHeight="1">
      <c r="A197" s="73">
        <v>29.0</v>
      </c>
      <c r="B197" s="1029" t="s">
        <v>850</v>
      </c>
      <c r="C197" s="460">
        <v>2024.0</v>
      </c>
      <c r="D197" s="460" t="s">
        <v>1019</v>
      </c>
      <c r="E197" s="460"/>
      <c r="F197" s="458" t="s">
        <v>1534</v>
      </c>
      <c r="G197" s="1389" t="s">
        <v>1937</v>
      </c>
      <c r="H197" s="1393"/>
      <c r="I197" s="87" t="s">
        <v>63</v>
      </c>
      <c r="J197" s="259" t="s">
        <v>132</v>
      </c>
      <c r="K197" s="559"/>
      <c r="L197" s="559"/>
      <c r="M197" s="559"/>
      <c r="N197" s="559"/>
      <c r="O197" s="559"/>
      <c r="P197" s="559"/>
      <c r="Q197" s="559"/>
      <c r="R197" s="559"/>
      <c r="S197" s="559"/>
      <c r="T197" s="643"/>
      <c r="U197" s="643"/>
    </row>
    <row r="198" ht="15.75" customHeight="1">
      <c r="A198" s="73">
        <v>30.0</v>
      </c>
      <c r="B198" s="390" t="s">
        <v>868</v>
      </c>
      <c r="C198" s="460">
        <v>2024.0</v>
      </c>
      <c r="D198" s="252" t="s">
        <v>869</v>
      </c>
      <c r="E198" s="471"/>
      <c r="F198" s="471" t="s">
        <v>871</v>
      </c>
      <c r="G198" s="1395" t="s">
        <v>872</v>
      </c>
      <c r="H198" s="1396"/>
      <c r="I198" s="87" t="s">
        <v>63</v>
      </c>
      <c r="J198" s="259" t="s">
        <v>132</v>
      </c>
      <c r="K198" s="559"/>
      <c r="L198" s="559"/>
      <c r="M198" s="559"/>
      <c r="N198" s="559"/>
      <c r="O198" s="559"/>
      <c r="P198" s="559"/>
      <c r="Q198" s="559"/>
      <c r="R198" s="559"/>
      <c r="S198" s="559"/>
      <c r="T198" s="643"/>
      <c r="U198" s="643"/>
    </row>
    <row r="199" ht="15.75" customHeight="1">
      <c r="A199" s="73">
        <v>31.0</v>
      </c>
      <c r="B199" s="390" t="s">
        <v>868</v>
      </c>
      <c r="C199" s="460">
        <v>2024.0</v>
      </c>
      <c r="D199" s="463" t="s">
        <v>1024</v>
      </c>
      <c r="E199" s="471"/>
      <c r="F199" s="471" t="s">
        <v>2769</v>
      </c>
      <c r="G199" s="1395" t="s">
        <v>1945</v>
      </c>
      <c r="H199" s="1396"/>
      <c r="I199" s="87" t="s">
        <v>63</v>
      </c>
      <c r="J199" s="259" t="s">
        <v>132</v>
      </c>
      <c r="K199" s="559"/>
      <c r="L199" s="559"/>
      <c r="M199" s="559"/>
      <c r="N199" s="559"/>
      <c r="O199" s="559"/>
      <c r="P199" s="559"/>
      <c r="Q199" s="559"/>
      <c r="R199" s="559"/>
      <c r="S199" s="559"/>
      <c r="T199" s="643"/>
      <c r="U199" s="643"/>
    </row>
    <row r="200" ht="15.75" customHeight="1">
      <c r="A200" s="73">
        <v>32.0</v>
      </c>
      <c r="B200" s="486" t="s">
        <v>1025</v>
      </c>
      <c r="C200" s="471">
        <v>2025.0</v>
      </c>
      <c r="D200" s="252" t="s">
        <v>2770</v>
      </c>
      <c r="E200" s="471"/>
      <c r="F200" s="471" t="s">
        <v>1545</v>
      </c>
      <c r="G200" s="1395" t="s">
        <v>1878</v>
      </c>
      <c r="H200" s="1395"/>
      <c r="I200" s="145" t="s">
        <v>1546</v>
      </c>
      <c r="J200" s="259" t="s">
        <v>132</v>
      </c>
      <c r="K200" s="559"/>
      <c r="L200" s="559"/>
      <c r="M200" s="559"/>
      <c r="N200" s="559"/>
      <c r="O200" s="559"/>
      <c r="P200" s="559"/>
      <c r="Q200" s="559"/>
      <c r="R200" s="559"/>
      <c r="S200" s="559"/>
      <c r="T200" s="643"/>
      <c r="U200" s="643"/>
    </row>
    <row r="201" ht="15.75" customHeight="1">
      <c r="A201" s="73">
        <v>33.0</v>
      </c>
      <c r="B201" s="486" t="s">
        <v>1027</v>
      </c>
      <c r="C201" s="471">
        <v>2025.0</v>
      </c>
      <c r="D201" s="252" t="s">
        <v>2771</v>
      </c>
      <c r="E201" s="471"/>
      <c r="F201" s="471" t="s">
        <v>1547</v>
      </c>
      <c r="G201" s="1395" t="s">
        <v>1881</v>
      </c>
      <c r="H201" s="1395"/>
      <c r="I201" s="145" t="s">
        <v>146</v>
      </c>
      <c r="J201" s="259" t="s">
        <v>132</v>
      </c>
      <c r="K201" s="559"/>
      <c r="L201" s="559"/>
      <c r="M201" s="559"/>
      <c r="N201" s="559"/>
      <c r="O201" s="559"/>
      <c r="P201" s="559"/>
      <c r="Q201" s="559"/>
      <c r="R201" s="559"/>
      <c r="S201" s="559"/>
      <c r="T201" s="643"/>
      <c r="U201" s="643"/>
    </row>
    <row r="202" ht="15.75" customHeight="1">
      <c r="A202" s="73">
        <v>34.0</v>
      </c>
      <c r="B202" s="486" t="s">
        <v>2136</v>
      </c>
      <c r="C202" s="471">
        <v>2015.0</v>
      </c>
      <c r="D202" s="252"/>
      <c r="E202" s="471"/>
      <c r="F202" s="471" t="s">
        <v>290</v>
      </c>
      <c r="G202" s="1395" t="s">
        <v>2772</v>
      </c>
      <c r="H202" s="1395"/>
      <c r="I202" s="145" t="s">
        <v>2773</v>
      </c>
      <c r="J202" s="259" t="s">
        <v>132</v>
      </c>
      <c r="K202" s="559"/>
      <c r="L202" s="559"/>
      <c r="M202" s="559"/>
      <c r="N202" s="559"/>
      <c r="O202" s="559"/>
      <c r="P202" s="559"/>
      <c r="Q202" s="559"/>
      <c r="R202" s="559"/>
      <c r="S202" s="559"/>
      <c r="T202" s="643"/>
      <c r="U202" s="643"/>
    </row>
    <row r="203" ht="15.75" customHeight="1">
      <c r="A203" s="73">
        <v>35.0</v>
      </c>
      <c r="B203" s="486" t="s">
        <v>1032</v>
      </c>
      <c r="C203" s="471">
        <v>2025.0</v>
      </c>
      <c r="D203" s="252" t="s">
        <v>1033</v>
      </c>
      <c r="E203" s="471"/>
      <c r="F203" s="471" t="s">
        <v>290</v>
      </c>
      <c r="G203" s="1395" t="s">
        <v>1860</v>
      </c>
      <c r="H203" s="1395"/>
      <c r="I203" s="145" t="s">
        <v>290</v>
      </c>
      <c r="J203" s="259" t="s">
        <v>132</v>
      </c>
      <c r="K203" s="559"/>
      <c r="L203" s="559"/>
      <c r="M203" s="559"/>
      <c r="N203" s="559"/>
      <c r="O203" s="559"/>
      <c r="P203" s="559"/>
      <c r="Q203" s="559"/>
      <c r="R203" s="559"/>
      <c r="S203" s="559"/>
      <c r="T203" s="643"/>
      <c r="U203" s="643"/>
    </row>
    <row r="204" ht="15.75" customHeight="1">
      <c r="A204" s="73">
        <v>36.0</v>
      </c>
      <c r="B204" s="486" t="s">
        <v>1032</v>
      </c>
      <c r="C204" s="471">
        <v>2025.0</v>
      </c>
      <c r="D204" s="252"/>
      <c r="E204" s="471"/>
      <c r="F204" s="471" t="s">
        <v>290</v>
      </c>
      <c r="G204" s="1395" t="s">
        <v>1862</v>
      </c>
      <c r="H204" s="1395"/>
      <c r="I204" s="145" t="s">
        <v>290</v>
      </c>
      <c r="J204" s="259" t="s">
        <v>132</v>
      </c>
      <c r="K204" s="559"/>
      <c r="L204" s="559"/>
      <c r="M204" s="559"/>
      <c r="N204" s="559"/>
      <c r="O204" s="559"/>
      <c r="P204" s="559"/>
      <c r="Q204" s="559"/>
      <c r="R204" s="559"/>
      <c r="S204" s="559"/>
      <c r="T204" s="643"/>
      <c r="U204" s="643"/>
    </row>
    <row r="205" ht="29.25" customHeight="1">
      <c r="A205" s="1034"/>
      <c r="B205" s="525" t="s">
        <v>236</v>
      </c>
      <c r="C205" s="527"/>
      <c r="D205" s="527"/>
      <c r="E205" s="527"/>
      <c r="F205" s="1385"/>
      <c r="G205" s="527"/>
      <c r="H205" s="527"/>
      <c r="I205" s="527"/>
      <c r="J205" s="527"/>
      <c r="K205" s="527"/>
      <c r="L205" s="527"/>
      <c r="M205" s="527"/>
      <c r="N205" s="527"/>
      <c r="O205" s="527"/>
      <c r="P205" s="527"/>
      <c r="Q205" s="527"/>
      <c r="R205" s="527"/>
      <c r="S205" s="528"/>
      <c r="T205" s="643"/>
      <c r="U205" s="643"/>
    </row>
    <row r="206" ht="15.75" customHeight="1">
      <c r="A206" s="48">
        <v>1.0</v>
      </c>
      <c r="B206" s="53" t="s">
        <v>1113</v>
      </c>
      <c r="C206" s="48"/>
      <c r="D206" s="58"/>
      <c r="E206" s="58"/>
      <c r="F206" s="58" t="s">
        <v>1887</v>
      </c>
      <c r="G206" s="556" t="s">
        <v>1441</v>
      </c>
      <c r="H206" s="556"/>
      <c r="I206" s="47" t="s">
        <v>202</v>
      </c>
      <c r="J206" s="47" t="s">
        <v>132</v>
      </c>
      <c r="K206" s="48"/>
      <c r="L206" s="48"/>
      <c r="M206" s="868"/>
      <c r="N206" s="868"/>
      <c r="O206" s="868"/>
      <c r="P206" s="48"/>
      <c r="Q206" s="48"/>
      <c r="R206" s="48"/>
      <c r="S206" s="48"/>
      <c r="T206" s="643"/>
      <c r="U206" s="643"/>
    </row>
    <row r="207" ht="15.75" customHeight="1">
      <c r="A207" s="48">
        <f t="shared" ref="A207:A215" si="1">A206+1</f>
        <v>2</v>
      </c>
      <c r="B207" s="53" t="s">
        <v>1116</v>
      </c>
      <c r="C207" s="48">
        <v>2018.0</v>
      </c>
      <c r="D207" s="58" t="s">
        <v>1118</v>
      </c>
      <c r="E207" s="58"/>
      <c r="F207" s="58" t="s">
        <v>1887</v>
      </c>
      <c r="G207" s="556" t="s">
        <v>1442</v>
      </c>
      <c r="H207" s="1397"/>
      <c r="I207" s="87" t="s">
        <v>202</v>
      </c>
      <c r="J207" s="87" t="s">
        <v>132</v>
      </c>
      <c r="K207" s="48"/>
      <c r="L207" s="48"/>
      <c r="M207" s="868"/>
      <c r="N207" s="868"/>
      <c r="O207" s="868"/>
      <c r="P207" s="48"/>
      <c r="Q207" s="48"/>
      <c r="R207" s="48"/>
      <c r="S207" s="48"/>
      <c r="T207" s="643"/>
      <c r="U207" s="643"/>
    </row>
    <row r="208" ht="15.75" customHeight="1">
      <c r="A208" s="48">
        <f t="shared" si="1"/>
        <v>3</v>
      </c>
      <c r="B208" s="53" t="s">
        <v>2159</v>
      </c>
      <c r="C208" s="48"/>
      <c r="D208" s="58"/>
      <c r="E208" s="58"/>
      <c r="F208" s="58" t="s">
        <v>2774</v>
      </c>
      <c r="G208" s="556" t="s">
        <v>2775</v>
      </c>
      <c r="H208" s="1397"/>
      <c r="I208" s="87" t="s">
        <v>2774</v>
      </c>
      <c r="J208" s="87" t="s">
        <v>132</v>
      </c>
      <c r="K208" s="48"/>
      <c r="L208" s="48"/>
      <c r="M208" s="868"/>
      <c r="N208" s="868"/>
      <c r="O208" s="868"/>
      <c r="P208" s="48"/>
      <c r="Q208" s="48"/>
      <c r="R208" s="48"/>
      <c r="S208" s="48"/>
      <c r="T208" s="643"/>
      <c r="U208" s="643"/>
    </row>
    <row r="209" ht="15.75" customHeight="1">
      <c r="A209" s="48">
        <f t="shared" si="1"/>
        <v>4</v>
      </c>
      <c r="B209" s="53" t="s">
        <v>1120</v>
      </c>
      <c r="C209" s="48">
        <v>2024.0</v>
      </c>
      <c r="D209" s="48" t="s">
        <v>1122</v>
      </c>
      <c r="E209" s="37"/>
      <c r="F209" s="48" t="s">
        <v>250</v>
      </c>
      <c r="G209" s="797" t="s">
        <v>1444</v>
      </c>
      <c r="H209" s="983"/>
      <c r="I209" s="87" t="s">
        <v>202</v>
      </c>
      <c r="J209" s="87" t="s">
        <v>132</v>
      </c>
      <c r="K209" s="48"/>
      <c r="L209" s="48"/>
      <c r="M209" s="868"/>
      <c r="N209" s="868"/>
      <c r="O209" s="868"/>
      <c r="P209" s="48"/>
      <c r="Q209" s="48"/>
      <c r="R209" s="48"/>
      <c r="S209" s="48"/>
      <c r="T209" s="643"/>
      <c r="U209" s="643"/>
    </row>
    <row r="210" ht="15.75" customHeight="1">
      <c r="A210" s="48">
        <f t="shared" si="1"/>
        <v>5</v>
      </c>
      <c r="B210" s="53" t="s">
        <v>1120</v>
      </c>
      <c r="C210" s="48">
        <v>2024.0</v>
      </c>
      <c r="D210" s="48" t="s">
        <v>1125</v>
      </c>
      <c r="E210" s="37"/>
      <c r="F210" s="48" t="s">
        <v>250</v>
      </c>
      <c r="G210" s="797" t="s">
        <v>1676</v>
      </c>
      <c r="H210" s="983"/>
      <c r="I210" s="87" t="s">
        <v>178</v>
      </c>
      <c r="J210" s="87" t="s">
        <v>132</v>
      </c>
      <c r="K210" s="48"/>
      <c r="L210" s="48"/>
      <c r="M210" s="868"/>
      <c r="N210" s="868"/>
      <c r="O210" s="868"/>
      <c r="P210" s="48"/>
      <c r="Q210" s="48"/>
      <c r="R210" s="48"/>
      <c r="S210" s="48"/>
      <c r="T210" s="643"/>
      <c r="U210" s="643"/>
    </row>
    <row r="211" ht="15.75" customHeight="1">
      <c r="A211" s="48">
        <f t="shared" si="1"/>
        <v>6</v>
      </c>
      <c r="B211" s="53" t="s">
        <v>1120</v>
      </c>
      <c r="C211" s="48">
        <v>2024.0</v>
      </c>
      <c r="D211" s="48" t="s">
        <v>1127</v>
      </c>
      <c r="E211" s="37"/>
      <c r="F211" s="48" t="s">
        <v>250</v>
      </c>
      <c r="G211" s="797" t="s">
        <v>1863</v>
      </c>
      <c r="H211" s="983"/>
      <c r="I211" s="87" t="s">
        <v>1864</v>
      </c>
      <c r="J211" s="87" t="s">
        <v>132</v>
      </c>
      <c r="K211" s="48"/>
      <c r="L211" s="48"/>
      <c r="M211" s="868"/>
      <c r="N211" s="868"/>
      <c r="O211" s="868"/>
      <c r="P211" s="48"/>
      <c r="Q211" s="48"/>
      <c r="R211" s="48"/>
      <c r="S211" s="48"/>
      <c r="T211" s="643"/>
      <c r="U211" s="643"/>
    </row>
    <row r="212" ht="15.75" customHeight="1">
      <c r="A212" s="48">
        <f t="shared" si="1"/>
        <v>7</v>
      </c>
      <c r="B212" s="53" t="s">
        <v>1120</v>
      </c>
      <c r="C212" s="48">
        <v>2024.0</v>
      </c>
      <c r="D212" s="48" t="s">
        <v>1129</v>
      </c>
      <c r="E212" s="37"/>
      <c r="F212" s="48" t="s">
        <v>250</v>
      </c>
      <c r="G212" s="797" t="s">
        <v>1445</v>
      </c>
      <c r="H212" s="983"/>
      <c r="I212" s="87" t="s">
        <v>202</v>
      </c>
      <c r="J212" s="87" t="s">
        <v>132</v>
      </c>
      <c r="K212" s="48"/>
      <c r="L212" s="48"/>
      <c r="M212" s="868"/>
      <c r="N212" s="868"/>
      <c r="O212" s="868"/>
      <c r="P212" s="48"/>
      <c r="Q212" s="48"/>
      <c r="R212" s="48"/>
      <c r="S212" s="48"/>
      <c r="T212" s="643"/>
      <c r="U212" s="643"/>
    </row>
    <row r="213" ht="15.75" customHeight="1">
      <c r="A213" s="48">
        <f t="shared" si="1"/>
        <v>8</v>
      </c>
      <c r="B213" s="53" t="s">
        <v>1120</v>
      </c>
      <c r="C213" s="48">
        <v>2024.0</v>
      </c>
      <c r="D213" s="48" t="s">
        <v>1134</v>
      </c>
      <c r="E213" s="37"/>
      <c r="F213" s="48" t="s">
        <v>250</v>
      </c>
      <c r="G213" s="797" t="s">
        <v>1684</v>
      </c>
      <c r="H213" s="983"/>
      <c r="I213" s="87" t="s">
        <v>178</v>
      </c>
      <c r="J213" s="87" t="s">
        <v>132</v>
      </c>
      <c r="K213" s="48"/>
      <c r="L213" s="48"/>
      <c r="M213" s="868"/>
      <c r="N213" s="868"/>
      <c r="O213" s="868"/>
      <c r="P213" s="48"/>
      <c r="Q213" s="48"/>
      <c r="R213" s="48"/>
      <c r="S213" s="48"/>
      <c r="T213" s="643"/>
      <c r="U213" s="643"/>
    </row>
    <row r="214" ht="15.75" customHeight="1">
      <c r="A214" s="48">
        <f t="shared" si="1"/>
        <v>9</v>
      </c>
      <c r="B214" s="53" t="s">
        <v>1120</v>
      </c>
      <c r="C214" s="48">
        <v>2024.0</v>
      </c>
      <c r="D214" s="48" t="s">
        <v>1137</v>
      </c>
      <c r="E214" s="37"/>
      <c r="F214" s="48" t="s">
        <v>250</v>
      </c>
      <c r="G214" s="797" t="s">
        <v>1447</v>
      </c>
      <c r="H214" s="983"/>
      <c r="I214" s="87" t="s">
        <v>202</v>
      </c>
      <c r="J214" s="87" t="s">
        <v>132</v>
      </c>
      <c r="K214" s="48"/>
      <c r="L214" s="48"/>
      <c r="M214" s="868"/>
      <c r="N214" s="868"/>
      <c r="O214" s="868"/>
      <c r="P214" s="48"/>
      <c r="Q214" s="48"/>
      <c r="R214" s="48"/>
      <c r="S214" s="48"/>
      <c r="T214" s="643"/>
      <c r="U214" s="643"/>
    </row>
    <row r="215" ht="15.75" customHeight="1">
      <c r="A215" s="48">
        <f t="shared" si="1"/>
        <v>10</v>
      </c>
      <c r="B215" s="53" t="s">
        <v>1120</v>
      </c>
      <c r="C215" s="48">
        <v>2024.0</v>
      </c>
      <c r="D215" s="48" t="s">
        <v>1139</v>
      </c>
      <c r="E215" s="37"/>
      <c r="F215" s="48" t="s">
        <v>250</v>
      </c>
      <c r="G215" s="797" t="s">
        <v>1865</v>
      </c>
      <c r="H215" s="983"/>
      <c r="I215" s="87" t="s">
        <v>1864</v>
      </c>
      <c r="J215" s="87" t="s">
        <v>132</v>
      </c>
      <c r="K215" s="48"/>
      <c r="L215" s="48"/>
      <c r="M215" s="868"/>
      <c r="N215" s="868"/>
      <c r="O215" s="868"/>
      <c r="P215" s="48"/>
      <c r="Q215" s="48"/>
      <c r="R215" s="48"/>
      <c r="S215" s="48"/>
      <c r="T215" s="643"/>
      <c r="U215" s="643"/>
    </row>
    <row r="216" ht="30.75" customHeight="1">
      <c r="A216" s="523" t="s">
        <v>459</v>
      </c>
      <c r="B216" s="525" t="s">
        <v>252</v>
      </c>
      <c r="C216" s="353"/>
      <c r="D216" s="353"/>
      <c r="E216" s="353"/>
      <c r="F216" s="353"/>
      <c r="G216" s="354"/>
      <c r="H216" s="529"/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643"/>
      <c r="U216" s="643"/>
    </row>
    <row r="217" ht="15.75" customHeight="1">
      <c r="A217" s="48">
        <v>1.0</v>
      </c>
      <c r="B217" s="53" t="s">
        <v>1144</v>
      </c>
      <c r="C217" s="48">
        <v>2022.0</v>
      </c>
      <c r="D217" s="251" t="s">
        <v>1730</v>
      </c>
      <c r="E217" s="258"/>
      <c r="F217" s="258" t="s">
        <v>2074</v>
      </c>
      <c r="G217" s="556">
        <v>1.0</v>
      </c>
      <c r="H217" s="556"/>
      <c r="I217" s="47" t="s">
        <v>63</v>
      </c>
      <c r="J217" s="47" t="s">
        <v>2131</v>
      </c>
      <c r="K217" s="48"/>
      <c r="L217" s="48"/>
      <c r="M217" s="189"/>
      <c r="N217" s="189"/>
      <c r="O217" s="189"/>
      <c r="P217" s="48" t="s">
        <v>47</v>
      </c>
      <c r="Q217" s="48"/>
      <c r="R217" s="48"/>
      <c r="S217" s="48" t="s">
        <v>47</v>
      </c>
      <c r="T217" s="643"/>
      <c r="U217" s="643"/>
    </row>
    <row r="218" ht="15.75" customHeight="1">
      <c r="A218" s="48">
        <v>2.0</v>
      </c>
      <c r="B218" s="53" t="s">
        <v>1144</v>
      </c>
      <c r="C218" s="48">
        <v>2022.0</v>
      </c>
      <c r="D218" s="251" t="s">
        <v>2043</v>
      </c>
      <c r="E218" s="258"/>
      <c r="F218" s="258" t="s">
        <v>2042</v>
      </c>
      <c r="G218" s="556">
        <v>2.0</v>
      </c>
      <c r="H218" s="1397"/>
      <c r="I218" s="87" t="s">
        <v>63</v>
      </c>
      <c r="J218" s="87" t="s">
        <v>132</v>
      </c>
      <c r="K218" s="48"/>
      <c r="L218" s="48"/>
      <c r="M218" s="189"/>
      <c r="N218" s="189"/>
      <c r="O218" s="189"/>
      <c r="P218" s="48" t="s">
        <v>47</v>
      </c>
      <c r="Q218" s="48"/>
      <c r="R218" s="48"/>
      <c r="S218" s="48" t="s">
        <v>47</v>
      </c>
      <c r="T218" s="643"/>
      <c r="U218" s="643"/>
    </row>
    <row r="219" ht="15.75" customHeight="1">
      <c r="A219" s="48">
        <v>3.0</v>
      </c>
      <c r="B219" s="53" t="s">
        <v>1144</v>
      </c>
      <c r="C219" s="48">
        <v>2022.0</v>
      </c>
      <c r="D219" s="251" t="s">
        <v>1736</v>
      </c>
      <c r="E219" s="258"/>
      <c r="F219" s="258" t="s">
        <v>1729</v>
      </c>
      <c r="G219" s="556">
        <v>3.0</v>
      </c>
      <c r="H219" s="1397"/>
      <c r="I219" s="87" t="s">
        <v>226</v>
      </c>
      <c r="J219" s="87" t="s">
        <v>132</v>
      </c>
      <c r="K219" s="48"/>
      <c r="L219" s="48"/>
      <c r="M219" s="189"/>
      <c r="N219" s="189"/>
      <c r="O219" s="189"/>
      <c r="P219" s="48" t="s">
        <v>47</v>
      </c>
      <c r="Q219" s="48"/>
      <c r="R219" s="48"/>
      <c r="S219" s="48" t="s">
        <v>47</v>
      </c>
      <c r="T219" s="643"/>
      <c r="U219" s="643"/>
    </row>
    <row r="220" ht="15.75" customHeight="1">
      <c r="A220" s="48">
        <v>4.0</v>
      </c>
      <c r="B220" s="53" t="s">
        <v>1164</v>
      </c>
      <c r="C220" s="48">
        <v>2022.0</v>
      </c>
      <c r="D220" s="251" t="s">
        <v>2075</v>
      </c>
      <c r="E220" s="258"/>
      <c r="F220" s="258" t="s">
        <v>2074</v>
      </c>
      <c r="G220" s="556">
        <v>1.0</v>
      </c>
      <c r="H220" s="1397"/>
      <c r="I220" s="87" t="s">
        <v>63</v>
      </c>
      <c r="J220" s="87" t="s">
        <v>132</v>
      </c>
      <c r="K220" s="48"/>
      <c r="L220" s="48"/>
      <c r="M220" s="189"/>
      <c r="N220" s="189"/>
      <c r="O220" s="189"/>
      <c r="P220" s="48" t="s">
        <v>47</v>
      </c>
      <c r="Q220" s="48"/>
      <c r="R220" s="48"/>
      <c r="S220" s="48" t="s">
        <v>47</v>
      </c>
      <c r="T220" s="643"/>
      <c r="U220" s="643"/>
    </row>
    <row r="221" ht="15.75" customHeight="1">
      <c r="A221" s="48">
        <v>5.0</v>
      </c>
      <c r="B221" s="53" t="s">
        <v>1164</v>
      </c>
      <c r="C221" s="48">
        <v>2022.0</v>
      </c>
      <c r="D221" s="251" t="s">
        <v>2076</v>
      </c>
      <c r="E221" s="258"/>
      <c r="F221" s="258" t="s">
        <v>2042</v>
      </c>
      <c r="G221" s="556">
        <v>2.0</v>
      </c>
      <c r="H221" s="1397"/>
      <c r="I221" s="87" t="s">
        <v>202</v>
      </c>
      <c r="J221" s="87" t="s">
        <v>132</v>
      </c>
      <c r="K221" s="48"/>
      <c r="L221" s="48"/>
      <c r="M221" s="189"/>
      <c r="N221" s="189"/>
      <c r="O221" s="189"/>
      <c r="P221" s="48" t="s">
        <v>47</v>
      </c>
      <c r="Q221" s="48"/>
      <c r="R221" s="48"/>
      <c r="S221" s="48" t="s">
        <v>47</v>
      </c>
      <c r="T221" s="643"/>
      <c r="U221" s="643"/>
    </row>
    <row r="222" ht="15.75" customHeight="1">
      <c r="A222" s="48">
        <v>6.0</v>
      </c>
      <c r="B222" s="53" t="s">
        <v>1171</v>
      </c>
      <c r="C222" s="189"/>
      <c r="D222" s="490"/>
      <c r="E222" s="1000"/>
      <c r="F222" s="490"/>
      <c r="G222" s="556">
        <v>1.0</v>
      </c>
      <c r="H222" s="1400"/>
      <c r="I222" s="87" t="s">
        <v>290</v>
      </c>
      <c r="J222" s="87" t="s">
        <v>132</v>
      </c>
      <c r="K222" s="189"/>
      <c r="L222" s="189"/>
      <c r="M222" s="189"/>
      <c r="N222" s="189"/>
      <c r="O222" s="189"/>
      <c r="P222" s="189"/>
      <c r="Q222" s="189"/>
      <c r="R222" s="189"/>
      <c r="S222" s="189"/>
      <c r="T222" s="913"/>
      <c r="U222" s="913"/>
    </row>
    <row r="223" ht="15.75" customHeight="1">
      <c r="A223" s="48">
        <v>7.0</v>
      </c>
      <c r="B223" s="53" t="s">
        <v>1171</v>
      </c>
      <c r="C223" s="189"/>
      <c r="D223" s="490"/>
      <c r="E223" s="1000"/>
      <c r="F223" s="58" t="s">
        <v>1877</v>
      </c>
      <c r="G223" s="556">
        <v>2.0</v>
      </c>
      <c r="H223" s="1400"/>
      <c r="I223" s="87" t="s">
        <v>250</v>
      </c>
      <c r="J223" s="87" t="s">
        <v>132</v>
      </c>
      <c r="K223" s="189"/>
      <c r="L223" s="189"/>
      <c r="M223" s="189"/>
      <c r="N223" s="189"/>
      <c r="O223" s="189"/>
      <c r="P223" s="189"/>
      <c r="Q223" s="189"/>
      <c r="R223" s="189"/>
      <c r="S223" s="189"/>
      <c r="T223" s="913"/>
      <c r="U223" s="913"/>
    </row>
    <row r="224" ht="30.75" customHeight="1">
      <c r="A224" s="523" t="s">
        <v>463</v>
      </c>
      <c r="B224" s="525" t="s">
        <v>1179</v>
      </c>
      <c r="C224" s="353"/>
      <c r="D224" s="353"/>
      <c r="E224" s="353"/>
      <c r="F224" s="353"/>
      <c r="G224" s="354"/>
      <c r="H224" s="529"/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643"/>
      <c r="U224" s="643"/>
    </row>
    <row r="225" ht="15.75" customHeight="1">
      <c r="A225" s="48">
        <v>1.0</v>
      </c>
      <c r="B225" s="53" t="s">
        <v>1185</v>
      </c>
      <c r="C225" s="189"/>
      <c r="D225" s="490"/>
      <c r="E225" s="1000"/>
      <c r="F225" s="58" t="s">
        <v>2082</v>
      </c>
      <c r="G225" s="556"/>
      <c r="H225" s="558"/>
      <c r="I225" s="47"/>
      <c r="J225" s="47"/>
      <c r="K225" s="189"/>
      <c r="L225" s="189"/>
      <c r="M225" s="189"/>
      <c r="N225" s="189"/>
      <c r="O225" s="189"/>
      <c r="P225" s="189"/>
      <c r="Q225" s="189"/>
      <c r="R225" s="189"/>
      <c r="S225" s="189"/>
      <c r="T225" s="913"/>
      <c r="U225" s="913"/>
    </row>
    <row r="226" ht="15.75" customHeight="1">
      <c r="A226" s="48">
        <v>2.0</v>
      </c>
      <c r="B226" s="53" t="s">
        <v>1186</v>
      </c>
      <c r="C226" s="189"/>
      <c r="D226" s="490"/>
      <c r="E226" s="1000"/>
      <c r="F226" s="58" t="s">
        <v>2086</v>
      </c>
      <c r="G226" s="556"/>
      <c r="H226" s="558"/>
      <c r="I226" s="47"/>
      <c r="J226" s="47"/>
      <c r="K226" s="189"/>
      <c r="L226" s="189"/>
      <c r="M226" s="189"/>
      <c r="N226" s="189"/>
      <c r="O226" s="189"/>
      <c r="P226" s="189"/>
      <c r="Q226" s="189"/>
      <c r="R226" s="189"/>
      <c r="S226" s="189"/>
      <c r="T226" s="913"/>
      <c r="U226" s="913"/>
    </row>
    <row r="227" ht="15.75" customHeight="1">
      <c r="A227" s="48">
        <v>3.0</v>
      </c>
      <c r="B227" s="53" t="s">
        <v>1187</v>
      </c>
      <c r="C227" s="189"/>
      <c r="D227" s="490"/>
      <c r="E227" s="1000"/>
      <c r="F227" s="58" t="s">
        <v>2087</v>
      </c>
      <c r="G227" s="556"/>
      <c r="H227" s="558"/>
      <c r="I227" s="47"/>
      <c r="J227" s="47"/>
      <c r="K227" s="189"/>
      <c r="L227" s="189"/>
      <c r="M227" s="189"/>
      <c r="N227" s="189"/>
      <c r="O227" s="189"/>
      <c r="P227" s="189"/>
      <c r="Q227" s="189"/>
      <c r="R227" s="189"/>
      <c r="S227" s="189"/>
      <c r="T227" s="913"/>
      <c r="U227" s="913"/>
    </row>
    <row r="228" ht="15.75" customHeight="1">
      <c r="A228" s="48">
        <v>4.0</v>
      </c>
      <c r="B228" s="53" t="s">
        <v>1189</v>
      </c>
      <c r="C228" s="189"/>
      <c r="D228" s="490"/>
      <c r="E228" s="1000"/>
      <c r="F228" s="58" t="s">
        <v>2088</v>
      </c>
      <c r="G228" s="556"/>
      <c r="H228" s="558"/>
      <c r="I228" s="47"/>
      <c r="J228" s="47"/>
      <c r="K228" s="189"/>
      <c r="L228" s="189"/>
      <c r="M228" s="189"/>
      <c r="N228" s="189"/>
      <c r="O228" s="189"/>
      <c r="P228" s="189"/>
      <c r="Q228" s="189"/>
      <c r="R228" s="189"/>
      <c r="S228" s="189"/>
      <c r="T228" s="913"/>
      <c r="U228" s="913"/>
    </row>
    <row r="229" ht="15.75" customHeight="1">
      <c r="A229" s="48">
        <v>5.0</v>
      </c>
      <c r="B229" s="53" t="s">
        <v>1194</v>
      </c>
      <c r="C229" s="189"/>
      <c r="D229" s="490"/>
      <c r="E229" s="1000"/>
      <c r="F229" s="58" t="s">
        <v>2091</v>
      </c>
      <c r="G229" s="556"/>
      <c r="H229" s="558"/>
      <c r="I229" s="47"/>
      <c r="J229" s="47"/>
      <c r="K229" s="189"/>
      <c r="L229" s="189"/>
      <c r="M229" s="189"/>
      <c r="N229" s="189"/>
      <c r="O229" s="189"/>
      <c r="P229" s="189"/>
      <c r="Q229" s="189"/>
      <c r="R229" s="189"/>
      <c r="S229" s="189"/>
      <c r="T229" s="913"/>
      <c r="U229" s="913"/>
    </row>
    <row r="230" ht="15.75" customHeight="1">
      <c r="A230" s="48">
        <v>6.0</v>
      </c>
      <c r="B230" s="53" t="s">
        <v>1196</v>
      </c>
      <c r="C230" s="189"/>
      <c r="D230" s="490"/>
      <c r="E230" s="1000"/>
      <c r="F230" s="58" t="s">
        <v>2082</v>
      </c>
      <c r="G230" s="556"/>
      <c r="H230" s="558"/>
      <c r="I230" s="47"/>
      <c r="J230" s="47"/>
      <c r="K230" s="189"/>
      <c r="L230" s="189"/>
      <c r="M230" s="189"/>
      <c r="N230" s="189"/>
      <c r="O230" s="189"/>
      <c r="P230" s="189"/>
      <c r="Q230" s="189"/>
      <c r="R230" s="189"/>
      <c r="S230" s="189"/>
      <c r="T230" s="913"/>
      <c r="U230" s="913"/>
    </row>
    <row r="231" ht="15.75" customHeight="1">
      <c r="A231" s="1031"/>
      <c r="B231" s="166"/>
      <c r="C231" s="1"/>
      <c r="D231" s="1037"/>
      <c r="E231" s="1038"/>
      <c r="F231" s="941"/>
      <c r="G231" s="557"/>
      <c r="H231" s="540"/>
      <c r="I231" s="1018"/>
      <c r="J231" s="1018"/>
      <c r="K231" s="1"/>
      <c r="L231" s="1"/>
      <c r="M231" s="1"/>
      <c r="N231" s="1"/>
      <c r="O231" s="1"/>
      <c r="P231" s="1"/>
      <c r="Q231" s="1"/>
      <c r="R231" s="1"/>
      <c r="S231" s="1"/>
      <c r="T231" s="913"/>
      <c r="U231" s="913"/>
    </row>
    <row r="232" ht="15.75" customHeight="1">
      <c r="A232" s="1"/>
      <c r="B232" s="1039"/>
      <c r="C232" s="1"/>
      <c r="D232" s="1037"/>
      <c r="E232" s="1038"/>
      <c r="F232" s="1037"/>
      <c r="G232" s="540"/>
      <c r="H232" s="54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913"/>
      <c r="U232" s="913"/>
    </row>
    <row r="233" ht="15.75" customHeight="1">
      <c r="A233" s="1"/>
      <c r="B233" s="1039" t="s">
        <v>1205</v>
      </c>
      <c r="C233" s="1"/>
      <c r="D233" s="1037"/>
      <c r="E233" s="1038"/>
      <c r="F233" s="1037"/>
      <c r="G233" s="540"/>
      <c r="H233" s="54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913"/>
      <c r="U233" s="913"/>
    </row>
    <row r="234" ht="15.75" customHeight="1">
      <c r="A234" s="1"/>
      <c r="B234" s="1040" t="s">
        <v>1207</v>
      </c>
      <c r="C234" s="183" t="s">
        <v>1213</v>
      </c>
      <c r="D234" s="1041" t="s">
        <v>2097</v>
      </c>
      <c r="E234" s="1042"/>
      <c r="F234" s="1402" t="s">
        <v>2098</v>
      </c>
      <c r="G234" s="551" t="s">
        <v>18</v>
      </c>
      <c r="H234" s="55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913"/>
      <c r="U234" s="913"/>
    </row>
    <row r="235" ht="15.75" customHeight="1">
      <c r="A235" s="1"/>
      <c r="B235" s="53" t="s">
        <v>1223</v>
      </c>
      <c r="C235" s="48" t="s">
        <v>445</v>
      </c>
      <c r="D235" s="555" t="s">
        <v>2100</v>
      </c>
      <c r="E235" s="70"/>
      <c r="F235" s="58" t="s">
        <v>294</v>
      </c>
      <c r="G235" s="556" t="s">
        <v>2101</v>
      </c>
      <c r="H235" s="55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913"/>
      <c r="U235" s="913"/>
    </row>
    <row r="236" ht="15.75" customHeight="1">
      <c r="A236" s="1"/>
      <c r="B236" s="53" t="s">
        <v>1225</v>
      </c>
      <c r="C236" s="48" t="s">
        <v>1226</v>
      </c>
      <c r="D236" s="555" t="s">
        <v>2102</v>
      </c>
      <c r="E236" s="70"/>
      <c r="F236" s="58" t="s">
        <v>294</v>
      </c>
      <c r="G236" s="556" t="s">
        <v>2101</v>
      </c>
      <c r="H236" s="55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913"/>
      <c r="U236" s="913"/>
    </row>
    <row r="237" ht="15.75" customHeight="1">
      <c r="A237" s="1"/>
      <c r="B237" s="53" t="s">
        <v>1227</v>
      </c>
      <c r="C237" s="48" t="s">
        <v>1228</v>
      </c>
      <c r="D237" s="555" t="s">
        <v>2103</v>
      </c>
      <c r="E237" s="70"/>
      <c r="F237" s="58" t="s">
        <v>294</v>
      </c>
      <c r="G237" s="556" t="s">
        <v>2101</v>
      </c>
      <c r="H237" s="55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913"/>
      <c r="U237" s="913"/>
    </row>
    <row r="238" ht="15.75" customHeight="1">
      <c r="A238" s="1"/>
      <c r="B238" s="53" t="s">
        <v>1229</v>
      </c>
      <c r="C238" s="189"/>
      <c r="D238" s="555"/>
      <c r="E238" s="1043"/>
      <c r="F238" s="1403" t="s">
        <v>2105</v>
      </c>
      <c r="G238" s="551" t="s">
        <v>2106</v>
      </c>
      <c r="H238" s="55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913"/>
      <c r="U238" s="913"/>
    </row>
    <row r="239" ht="15.75" customHeight="1">
      <c r="A239" s="1"/>
      <c r="B239" s="53" t="s">
        <v>1233</v>
      </c>
      <c r="C239" s="48" t="s">
        <v>1235</v>
      </c>
      <c r="D239" s="555" t="s">
        <v>2108</v>
      </c>
      <c r="E239" s="70"/>
      <c r="F239" s="58" t="s">
        <v>2109</v>
      </c>
      <c r="G239" s="558"/>
      <c r="H239" s="54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913"/>
      <c r="U239" s="913"/>
    </row>
    <row r="240" ht="15.75" customHeight="1">
      <c r="A240" s="1"/>
      <c r="B240" s="53" t="s">
        <v>1236</v>
      </c>
      <c r="C240" s="48" t="s">
        <v>1237</v>
      </c>
      <c r="D240" s="555" t="s">
        <v>2108</v>
      </c>
      <c r="E240" s="70"/>
      <c r="F240" s="58" t="s">
        <v>2111</v>
      </c>
      <c r="G240" s="558"/>
      <c r="H240" s="54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913"/>
      <c r="U240" s="913"/>
    </row>
    <row r="241" ht="15.75" customHeight="1">
      <c r="A241" s="1"/>
      <c r="B241" s="53" t="s">
        <v>1238</v>
      </c>
      <c r="C241" s="48" t="s">
        <v>441</v>
      </c>
      <c r="D241" s="58" t="s">
        <v>2108</v>
      </c>
      <c r="E241" s="70"/>
      <c r="F241" s="58" t="s">
        <v>2111</v>
      </c>
      <c r="G241" s="558"/>
      <c r="H241" s="54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913"/>
      <c r="U241" s="913"/>
    </row>
    <row r="242" ht="15.75" customHeight="1">
      <c r="A242" s="1"/>
      <c r="B242" s="53" t="s">
        <v>1240</v>
      </c>
      <c r="C242" s="48"/>
      <c r="D242" s="58" t="s">
        <v>2114</v>
      </c>
      <c r="E242" s="70"/>
      <c r="F242" s="58"/>
      <c r="G242" s="558" t="s">
        <v>2115</v>
      </c>
      <c r="H242" s="54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913"/>
      <c r="U242" s="913"/>
    </row>
    <row r="243" ht="15.75" customHeight="1">
      <c r="A243" s="1"/>
      <c r="B243" s="53" t="s">
        <v>1241</v>
      </c>
      <c r="C243" s="48"/>
      <c r="D243" s="58"/>
      <c r="E243" s="70"/>
      <c r="F243" s="58"/>
      <c r="G243" s="563" t="s">
        <v>2116</v>
      </c>
      <c r="H243" s="56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913"/>
      <c r="U243" s="913"/>
    </row>
    <row r="244" ht="15.75" customHeight="1">
      <c r="A244" s="1"/>
      <c r="B244" s="53" t="s">
        <v>1242</v>
      </c>
      <c r="C244" s="48" t="s">
        <v>1243</v>
      </c>
      <c r="D244" s="58" t="s">
        <v>2117</v>
      </c>
      <c r="E244" s="70"/>
      <c r="F244" s="58"/>
      <c r="G244" s="558"/>
      <c r="H244" s="54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913"/>
      <c r="U244" s="913"/>
    </row>
    <row r="245" ht="15.75" customHeight="1">
      <c r="A245" s="1"/>
      <c r="C245" s="1"/>
      <c r="D245" s="1037"/>
      <c r="E245" s="1038"/>
      <c r="F245" s="1037"/>
      <c r="G245" s="540"/>
      <c r="H245" s="54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913"/>
      <c r="U245" s="913"/>
    </row>
    <row r="246" ht="15.75" customHeight="1">
      <c r="A246" s="1"/>
      <c r="C246" s="1"/>
      <c r="D246" s="1037"/>
      <c r="E246" s="1038"/>
      <c r="F246" s="1037"/>
      <c r="G246" s="540"/>
      <c r="H246" s="54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913"/>
      <c r="U246" s="913"/>
    </row>
    <row r="247" ht="15.75" customHeight="1">
      <c r="A247" s="1"/>
      <c r="C247" s="1"/>
      <c r="D247" s="1037"/>
      <c r="E247" s="1038"/>
      <c r="F247" s="1037"/>
      <c r="G247" s="540"/>
      <c r="H247" s="54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913"/>
      <c r="U247" s="913"/>
    </row>
    <row r="248" ht="15.75" customHeight="1">
      <c r="A248" s="1"/>
      <c r="C248" s="1"/>
      <c r="D248" s="1037"/>
      <c r="E248" s="1038"/>
      <c r="F248" s="1037"/>
      <c r="G248" s="540"/>
      <c r="H248" s="54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913"/>
      <c r="U248" s="913"/>
    </row>
    <row r="249" ht="15.75" customHeight="1">
      <c r="A249" s="1"/>
      <c r="C249" s="1"/>
      <c r="D249" s="1037"/>
      <c r="E249" s="1038"/>
      <c r="F249" s="1037"/>
      <c r="G249" s="540"/>
      <c r="H249" s="54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913"/>
      <c r="U249" s="913"/>
    </row>
    <row r="250" ht="15.75" customHeight="1">
      <c r="A250" s="1"/>
      <c r="C250" s="1"/>
      <c r="D250" s="1037"/>
      <c r="E250" s="1038"/>
      <c r="F250" s="1037"/>
      <c r="G250" s="540"/>
      <c r="H250" s="54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913"/>
      <c r="U250" s="913"/>
    </row>
    <row r="251" ht="15.75" customHeight="1">
      <c r="A251" s="1"/>
      <c r="C251" s="1"/>
      <c r="D251" s="1037"/>
      <c r="E251" s="1038"/>
      <c r="F251" s="1037"/>
      <c r="G251" s="540"/>
      <c r="H251" s="54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913"/>
      <c r="U251" s="913"/>
    </row>
    <row r="252" ht="15.75" customHeight="1">
      <c r="A252" s="1"/>
      <c r="C252" s="1"/>
      <c r="D252" s="1037"/>
      <c r="E252" s="1038"/>
      <c r="F252" s="1037"/>
      <c r="G252" s="540"/>
      <c r="H252" s="54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913"/>
      <c r="U252" s="913"/>
    </row>
    <row r="253" ht="15.75" customHeight="1">
      <c r="A253" s="1"/>
      <c r="C253" s="1"/>
      <c r="D253" s="1037"/>
      <c r="E253" s="1038"/>
      <c r="F253" s="1037"/>
      <c r="G253" s="540"/>
      <c r="H253" s="54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913"/>
      <c r="U253" s="913"/>
    </row>
    <row r="254" ht="15.75" customHeight="1">
      <c r="A254" s="1"/>
      <c r="C254" s="1"/>
      <c r="D254" s="1037"/>
      <c r="E254" s="1038"/>
      <c r="F254" s="1037"/>
      <c r="G254" s="540"/>
      <c r="H254" s="54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913"/>
      <c r="U254" s="913"/>
    </row>
    <row r="255" ht="15.75" customHeight="1">
      <c r="A255" s="1"/>
      <c r="C255" s="1"/>
      <c r="D255" s="1037"/>
      <c r="E255" s="1038"/>
      <c r="F255" s="1037"/>
      <c r="G255" s="540"/>
      <c r="H255" s="54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913"/>
      <c r="U255" s="913"/>
    </row>
    <row r="256" ht="15.75" customHeight="1">
      <c r="A256" s="1"/>
      <c r="C256" s="1"/>
      <c r="D256" s="1037"/>
      <c r="E256" s="1038"/>
      <c r="F256" s="1037"/>
      <c r="G256" s="540"/>
      <c r="H256" s="54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913"/>
      <c r="U256" s="913"/>
    </row>
    <row r="257" ht="15.75" customHeight="1">
      <c r="A257" s="1"/>
      <c r="C257" s="1"/>
      <c r="D257" s="1037"/>
      <c r="E257" s="1038"/>
      <c r="F257" s="1037"/>
      <c r="G257" s="540"/>
      <c r="H257" s="54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913"/>
      <c r="U257" s="913"/>
    </row>
    <row r="258" ht="15.75" customHeight="1">
      <c r="A258" s="1"/>
      <c r="C258" s="1"/>
      <c r="D258" s="1037"/>
      <c r="E258" s="1038"/>
      <c r="F258" s="1037"/>
      <c r="G258" s="540"/>
      <c r="H258" s="54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913"/>
      <c r="U258" s="913"/>
    </row>
    <row r="259" ht="15.75" customHeight="1">
      <c r="A259" s="1"/>
      <c r="C259" s="1"/>
      <c r="D259" s="1037"/>
      <c r="E259" s="1038"/>
      <c r="F259" s="1037"/>
      <c r="G259" s="540"/>
      <c r="H259" s="54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913"/>
      <c r="U259" s="913"/>
    </row>
    <row r="260" ht="15.75" customHeight="1">
      <c r="A260" s="1"/>
      <c r="C260" s="1"/>
      <c r="D260" s="1037"/>
      <c r="E260" s="1038"/>
      <c r="F260" s="1037"/>
      <c r="G260" s="540"/>
      <c r="H260" s="54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913"/>
      <c r="U260" s="913"/>
    </row>
    <row r="261" ht="15.75" customHeight="1">
      <c r="A261" s="1"/>
      <c r="C261" s="1"/>
      <c r="D261" s="1037"/>
      <c r="E261" s="1038"/>
      <c r="F261" s="1037"/>
      <c r="G261" s="540"/>
      <c r="H261" s="54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913"/>
      <c r="U261" s="913"/>
    </row>
    <row r="262" ht="15.75" customHeight="1">
      <c r="A262" s="1"/>
      <c r="C262" s="1"/>
      <c r="D262" s="1037"/>
      <c r="E262" s="1038"/>
      <c r="F262" s="1037"/>
      <c r="G262" s="540"/>
      <c r="H262" s="54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913"/>
      <c r="U262" s="913"/>
    </row>
    <row r="263" ht="15.75" customHeight="1">
      <c r="A263" s="1"/>
      <c r="C263" s="1"/>
      <c r="D263" s="1037"/>
      <c r="E263" s="1038"/>
      <c r="F263" s="1037"/>
      <c r="G263" s="540"/>
      <c r="H263" s="54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913"/>
      <c r="U263" s="913"/>
    </row>
    <row r="264" ht="15.75" customHeight="1">
      <c r="A264" s="1"/>
      <c r="C264" s="1"/>
      <c r="D264" s="1037"/>
      <c r="E264" s="1038"/>
      <c r="F264" s="1037"/>
      <c r="G264" s="540"/>
      <c r="H264" s="54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913"/>
      <c r="U264" s="913"/>
    </row>
    <row r="265" ht="15.75" customHeight="1">
      <c r="A265" s="1"/>
      <c r="C265" s="1"/>
      <c r="D265" s="1037"/>
      <c r="E265" s="1038"/>
      <c r="F265" s="1037"/>
      <c r="G265" s="540"/>
      <c r="H265" s="54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913"/>
      <c r="U265" s="913"/>
    </row>
    <row r="266" ht="15.75" customHeight="1">
      <c r="A266" s="1"/>
      <c r="C266" s="1"/>
      <c r="D266" s="1037"/>
      <c r="E266" s="1038"/>
      <c r="F266" s="1037"/>
      <c r="G266" s="540"/>
      <c r="H266" s="54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913"/>
      <c r="U266" s="913"/>
    </row>
    <row r="267" ht="15.75" customHeight="1">
      <c r="A267" s="1"/>
      <c r="C267" s="1"/>
      <c r="D267" s="1037"/>
      <c r="E267" s="1038"/>
      <c r="F267" s="1037"/>
      <c r="G267" s="540"/>
      <c r="H267" s="54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913"/>
      <c r="U267" s="913"/>
    </row>
    <row r="268" ht="15.75" customHeight="1">
      <c r="A268" s="1"/>
      <c r="C268" s="1"/>
      <c r="D268" s="1037"/>
      <c r="E268" s="1038"/>
      <c r="F268" s="1037"/>
      <c r="G268" s="540"/>
      <c r="H268" s="54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913"/>
      <c r="U268" s="913"/>
    </row>
    <row r="269" ht="15.75" customHeight="1">
      <c r="A269" s="1"/>
      <c r="C269" s="1"/>
      <c r="D269" s="1037"/>
      <c r="E269" s="1038"/>
      <c r="F269" s="1037"/>
      <c r="G269" s="540"/>
      <c r="H269" s="54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913"/>
      <c r="U269" s="913"/>
    </row>
    <row r="270" ht="15.75" customHeight="1">
      <c r="A270" s="1"/>
      <c r="C270" s="1"/>
      <c r="D270" s="1037"/>
      <c r="E270" s="1038"/>
      <c r="F270" s="1037"/>
      <c r="G270" s="540"/>
      <c r="H270" s="54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913"/>
      <c r="U270" s="913"/>
    </row>
    <row r="271" ht="15.75" customHeight="1">
      <c r="A271" s="1"/>
      <c r="C271" s="1"/>
      <c r="D271" s="1037"/>
      <c r="E271" s="1038"/>
      <c r="F271" s="1037"/>
      <c r="G271" s="540"/>
      <c r="H271" s="54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913"/>
      <c r="U271" s="913"/>
    </row>
    <row r="272" ht="15.75" customHeight="1">
      <c r="A272" s="1"/>
      <c r="C272" s="1"/>
      <c r="D272" s="1037"/>
      <c r="E272" s="1038"/>
      <c r="F272" s="1037"/>
      <c r="G272" s="540"/>
      <c r="H272" s="54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913"/>
      <c r="U272" s="913"/>
    </row>
    <row r="273" ht="15.75" customHeight="1">
      <c r="A273" s="1"/>
      <c r="C273" s="1"/>
      <c r="D273" s="1037"/>
      <c r="E273" s="1038"/>
      <c r="F273" s="1037"/>
      <c r="G273" s="540"/>
      <c r="H273" s="54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913"/>
      <c r="U273" s="913"/>
    </row>
    <row r="274" ht="15.75" customHeight="1">
      <c r="A274" s="1"/>
      <c r="C274" s="1"/>
      <c r="D274" s="1037"/>
      <c r="E274" s="1038"/>
      <c r="F274" s="1037"/>
      <c r="G274" s="540"/>
      <c r="H274" s="54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913"/>
      <c r="U274" s="913"/>
    </row>
    <row r="275" ht="15.75" customHeight="1">
      <c r="A275" s="1"/>
      <c r="C275" s="1"/>
      <c r="D275" s="1037"/>
      <c r="E275" s="1038"/>
      <c r="F275" s="1037"/>
      <c r="G275" s="540"/>
      <c r="H275" s="54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913"/>
      <c r="U275" s="913"/>
    </row>
    <row r="276" ht="15.75" customHeight="1">
      <c r="A276" s="1"/>
      <c r="C276" s="1"/>
      <c r="D276" s="1037"/>
      <c r="E276" s="1038"/>
      <c r="F276" s="1037"/>
      <c r="G276" s="540"/>
      <c r="H276" s="54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913"/>
      <c r="U276" s="913"/>
    </row>
    <row r="277" ht="15.75" customHeight="1">
      <c r="A277" s="1"/>
      <c r="C277" s="1"/>
      <c r="D277" s="1037"/>
      <c r="E277" s="1038"/>
      <c r="F277" s="1037"/>
      <c r="G277" s="540"/>
      <c r="H277" s="54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913"/>
      <c r="U277" s="913"/>
    </row>
    <row r="278" ht="15.75" customHeight="1">
      <c r="A278" s="1"/>
      <c r="C278" s="1"/>
      <c r="D278" s="1037"/>
      <c r="E278" s="1038"/>
      <c r="F278" s="1037"/>
      <c r="G278" s="540"/>
      <c r="H278" s="54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913"/>
      <c r="U278" s="913"/>
    </row>
    <row r="279" ht="15.75" customHeight="1">
      <c r="A279" s="1"/>
      <c r="C279" s="1"/>
      <c r="D279" s="1037"/>
      <c r="E279" s="1038"/>
      <c r="F279" s="1037"/>
      <c r="G279" s="540"/>
      <c r="H279" s="54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913"/>
      <c r="U279" s="913"/>
    </row>
    <row r="280" ht="15.75" customHeight="1">
      <c r="A280" s="1"/>
      <c r="C280" s="1"/>
      <c r="D280" s="1037"/>
      <c r="E280" s="1038"/>
      <c r="F280" s="1037"/>
      <c r="G280" s="540"/>
      <c r="H280" s="54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913"/>
      <c r="U280" s="913"/>
    </row>
    <row r="281" ht="15.75" customHeight="1">
      <c r="A281" s="1"/>
      <c r="C281" s="1"/>
      <c r="D281" s="1037"/>
      <c r="E281" s="1038"/>
      <c r="F281" s="1037"/>
      <c r="G281" s="540"/>
      <c r="H281" s="54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913"/>
      <c r="U281" s="913"/>
    </row>
    <row r="282" ht="15.75" customHeight="1">
      <c r="A282" s="1"/>
      <c r="C282" s="1"/>
      <c r="D282" s="1037"/>
      <c r="E282" s="1038"/>
      <c r="F282" s="1037"/>
      <c r="G282" s="540"/>
      <c r="H282" s="54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913"/>
      <c r="U282" s="913"/>
    </row>
    <row r="283" ht="15.75" customHeight="1">
      <c r="A283" s="1"/>
      <c r="C283" s="1"/>
      <c r="D283" s="1037"/>
      <c r="E283" s="1038"/>
      <c r="F283" s="1037"/>
      <c r="G283" s="540"/>
      <c r="H283" s="54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913"/>
      <c r="U283" s="913"/>
    </row>
    <row r="284" ht="15.75" customHeight="1">
      <c r="A284" s="1"/>
      <c r="C284" s="1"/>
      <c r="D284" s="1037"/>
      <c r="E284" s="1038"/>
      <c r="F284" s="1037"/>
      <c r="G284" s="540"/>
      <c r="H284" s="54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913"/>
      <c r="U284" s="913"/>
    </row>
    <row r="285" ht="15.75" customHeight="1">
      <c r="A285" s="1"/>
      <c r="C285" s="1"/>
      <c r="D285" s="1037"/>
      <c r="E285" s="1038"/>
      <c r="F285" s="1037"/>
      <c r="G285" s="540"/>
      <c r="H285" s="54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913"/>
      <c r="U285" s="913"/>
    </row>
    <row r="286" ht="15.75" customHeight="1">
      <c r="A286" s="1"/>
      <c r="C286" s="1"/>
      <c r="D286" s="1037"/>
      <c r="E286" s="1038"/>
      <c r="F286" s="1037"/>
      <c r="G286" s="540"/>
      <c r="H286" s="54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913"/>
      <c r="U286" s="913"/>
    </row>
    <row r="287" ht="15.75" customHeight="1">
      <c r="A287" s="1"/>
      <c r="C287" s="1"/>
      <c r="D287" s="1037"/>
      <c r="E287" s="1038"/>
      <c r="F287" s="1037"/>
      <c r="G287" s="540"/>
      <c r="H287" s="54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913"/>
      <c r="U287" s="913"/>
    </row>
    <row r="288" ht="15.75" customHeight="1">
      <c r="A288" s="1"/>
      <c r="C288" s="1"/>
      <c r="D288" s="1037"/>
      <c r="E288" s="1038"/>
      <c r="F288" s="1037"/>
      <c r="G288" s="540"/>
      <c r="H288" s="54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913"/>
      <c r="U288" s="913"/>
    </row>
    <row r="289" ht="15.75" customHeight="1">
      <c r="A289" s="1"/>
      <c r="C289" s="1"/>
      <c r="D289" s="1037"/>
      <c r="E289" s="1038"/>
      <c r="F289" s="1037"/>
      <c r="G289" s="540"/>
      <c r="H289" s="54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913"/>
      <c r="U289" s="913"/>
    </row>
    <row r="290" ht="15.75" customHeight="1">
      <c r="A290" s="1"/>
      <c r="C290" s="1"/>
      <c r="D290" s="1037"/>
      <c r="E290" s="1038"/>
      <c r="F290" s="1037"/>
      <c r="G290" s="540"/>
      <c r="H290" s="54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913"/>
      <c r="U290" s="913"/>
    </row>
    <row r="291" ht="15.75" customHeight="1">
      <c r="A291" s="1"/>
      <c r="C291" s="1"/>
      <c r="D291" s="1037"/>
      <c r="E291" s="1038"/>
      <c r="F291" s="1037"/>
      <c r="G291" s="540"/>
      <c r="H291" s="54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913"/>
      <c r="U291" s="913"/>
    </row>
    <row r="292" ht="15.75" customHeight="1">
      <c r="A292" s="1"/>
      <c r="C292" s="1"/>
      <c r="D292" s="1037"/>
      <c r="E292" s="1038"/>
      <c r="F292" s="1037"/>
      <c r="G292" s="540"/>
      <c r="H292" s="54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913"/>
      <c r="U292" s="913"/>
    </row>
    <row r="293" ht="15.75" customHeight="1">
      <c r="A293" s="1"/>
      <c r="C293" s="1"/>
      <c r="D293" s="1037"/>
      <c r="E293" s="1038"/>
      <c r="F293" s="1037"/>
      <c r="G293" s="540"/>
      <c r="H293" s="54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913"/>
      <c r="U293" s="913"/>
    </row>
    <row r="294" ht="15.75" customHeight="1">
      <c r="A294" s="1"/>
      <c r="C294" s="1"/>
      <c r="D294" s="1037"/>
      <c r="E294" s="1038"/>
      <c r="F294" s="1037"/>
      <c r="G294" s="540"/>
      <c r="H294" s="54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913"/>
      <c r="U294" s="913"/>
    </row>
    <row r="295" ht="15.75" customHeight="1">
      <c r="A295" s="1"/>
      <c r="C295" s="1"/>
      <c r="D295" s="1037"/>
      <c r="E295" s="1038"/>
      <c r="F295" s="1037"/>
      <c r="G295" s="540"/>
      <c r="H295" s="54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913"/>
      <c r="U295" s="913"/>
    </row>
    <row r="296" ht="15.75" customHeight="1">
      <c r="A296" s="1"/>
      <c r="C296" s="1"/>
      <c r="D296" s="1037"/>
      <c r="E296" s="1038"/>
      <c r="F296" s="1037"/>
      <c r="G296" s="540"/>
      <c r="H296" s="54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913"/>
      <c r="U296" s="913"/>
    </row>
    <row r="297" ht="15.75" customHeight="1">
      <c r="A297" s="1"/>
      <c r="C297" s="1"/>
      <c r="D297" s="1037"/>
      <c r="E297" s="1038"/>
      <c r="F297" s="1037"/>
      <c r="G297" s="540"/>
      <c r="H297" s="54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913"/>
      <c r="U297" s="913"/>
    </row>
    <row r="298" ht="15.75" customHeight="1">
      <c r="A298" s="1"/>
      <c r="C298" s="1"/>
      <c r="D298" s="1037"/>
      <c r="E298" s="1038"/>
      <c r="F298" s="1037"/>
      <c r="G298" s="540"/>
      <c r="H298" s="54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913"/>
      <c r="U298" s="913"/>
    </row>
    <row r="299" ht="15.75" customHeight="1">
      <c r="A299" s="1"/>
      <c r="C299" s="1"/>
      <c r="D299" s="1037"/>
      <c r="E299" s="1038"/>
      <c r="F299" s="1037"/>
      <c r="G299" s="540"/>
      <c r="H299" s="54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913"/>
      <c r="U299" s="913"/>
    </row>
    <row r="300" ht="15.75" customHeight="1">
      <c r="A300" s="1"/>
      <c r="C300" s="1"/>
      <c r="D300" s="1037"/>
      <c r="E300" s="1038"/>
      <c r="F300" s="1037"/>
      <c r="G300" s="540"/>
      <c r="H300" s="54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913"/>
      <c r="U300" s="913"/>
    </row>
    <row r="301" ht="15.75" customHeight="1">
      <c r="A301" s="1"/>
      <c r="C301" s="1"/>
      <c r="D301" s="1037"/>
      <c r="E301" s="1038"/>
      <c r="F301" s="1037"/>
      <c r="G301" s="540"/>
      <c r="H301" s="54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913"/>
      <c r="U301" s="913"/>
    </row>
    <row r="302" ht="15.75" customHeight="1">
      <c r="A302" s="1"/>
      <c r="C302" s="1"/>
      <c r="D302" s="1037"/>
      <c r="E302" s="1038"/>
      <c r="F302" s="1037"/>
      <c r="G302" s="540"/>
      <c r="H302" s="54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913"/>
      <c r="U302" s="913"/>
    </row>
    <row r="303" ht="15.75" customHeight="1">
      <c r="A303" s="1"/>
      <c r="C303" s="1"/>
      <c r="D303" s="1037"/>
      <c r="E303" s="1038"/>
      <c r="F303" s="1037"/>
      <c r="G303" s="540"/>
      <c r="H303" s="54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913"/>
      <c r="U303" s="913"/>
    </row>
    <row r="304" ht="15.75" customHeight="1">
      <c r="A304" s="1"/>
      <c r="C304" s="1"/>
      <c r="D304" s="1037"/>
      <c r="E304" s="1038"/>
      <c r="F304" s="1037"/>
      <c r="G304" s="540"/>
      <c r="H304" s="54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913"/>
      <c r="U304" s="913"/>
    </row>
    <row r="305" ht="15.75" customHeight="1">
      <c r="A305" s="1"/>
      <c r="C305" s="1"/>
      <c r="D305" s="1037"/>
      <c r="E305" s="1038"/>
      <c r="F305" s="1037"/>
      <c r="G305" s="540"/>
      <c r="H305" s="54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913"/>
      <c r="U305" s="913"/>
    </row>
    <row r="306" ht="15.75" customHeight="1">
      <c r="A306" s="1"/>
      <c r="C306" s="1"/>
      <c r="D306" s="1037"/>
      <c r="E306" s="1038"/>
      <c r="F306" s="1037"/>
      <c r="G306" s="540"/>
      <c r="H306" s="54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913"/>
      <c r="U306" s="913"/>
    </row>
    <row r="307" ht="15.75" customHeight="1">
      <c r="A307" s="1"/>
      <c r="C307" s="1"/>
      <c r="D307" s="1037"/>
      <c r="E307" s="1038"/>
      <c r="F307" s="1037"/>
      <c r="G307" s="540"/>
      <c r="H307" s="54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913"/>
      <c r="U307" s="913"/>
    </row>
    <row r="308" ht="15.75" customHeight="1">
      <c r="A308" s="1"/>
      <c r="C308" s="1"/>
      <c r="D308" s="1037"/>
      <c r="E308" s="1038"/>
      <c r="F308" s="1037"/>
      <c r="G308" s="540"/>
      <c r="H308" s="54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913"/>
      <c r="U308" s="913"/>
    </row>
    <row r="309" ht="15.75" customHeight="1">
      <c r="A309" s="1"/>
      <c r="C309" s="1"/>
      <c r="D309" s="1037"/>
      <c r="E309" s="1038"/>
      <c r="F309" s="1037"/>
      <c r="G309" s="540"/>
      <c r="H309" s="54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913"/>
      <c r="U309" s="913"/>
    </row>
    <row r="310" ht="15.75" customHeight="1">
      <c r="A310" s="1"/>
      <c r="C310" s="1"/>
      <c r="D310" s="1037"/>
      <c r="E310" s="1038"/>
      <c r="F310" s="1037"/>
      <c r="G310" s="540"/>
      <c r="H310" s="54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913"/>
      <c r="U310" s="913"/>
    </row>
    <row r="311" ht="15.75" customHeight="1">
      <c r="A311" s="1"/>
      <c r="C311" s="1"/>
      <c r="D311" s="1037"/>
      <c r="E311" s="1038"/>
      <c r="F311" s="1037"/>
      <c r="G311" s="540"/>
      <c r="H311" s="54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913"/>
      <c r="U311" s="913"/>
    </row>
    <row r="312" ht="15.75" customHeight="1">
      <c r="A312" s="1"/>
      <c r="C312" s="1"/>
      <c r="D312" s="1037"/>
      <c r="E312" s="1038"/>
      <c r="F312" s="1037"/>
      <c r="G312" s="540"/>
      <c r="H312" s="54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913"/>
      <c r="U312" s="913"/>
    </row>
    <row r="313" ht="15.75" customHeight="1">
      <c r="A313" s="1"/>
      <c r="C313" s="1"/>
      <c r="D313" s="1037"/>
      <c r="E313" s="1038"/>
      <c r="F313" s="1037"/>
      <c r="G313" s="540"/>
      <c r="H313" s="54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913"/>
      <c r="U313" s="913"/>
    </row>
    <row r="314" ht="15.75" customHeight="1">
      <c r="A314" s="1"/>
      <c r="C314" s="1"/>
      <c r="D314" s="1037"/>
      <c r="E314" s="1038"/>
      <c r="F314" s="1037"/>
      <c r="G314" s="540"/>
      <c r="H314" s="54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913"/>
      <c r="U314" s="913"/>
    </row>
    <row r="315" ht="15.75" customHeight="1">
      <c r="A315" s="1"/>
      <c r="C315" s="1"/>
      <c r="D315" s="1037"/>
      <c r="E315" s="1038"/>
      <c r="F315" s="1037"/>
      <c r="G315" s="540"/>
      <c r="H315" s="54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913"/>
      <c r="U315" s="913"/>
    </row>
    <row r="316" ht="15.75" customHeight="1">
      <c r="A316" s="1"/>
      <c r="C316" s="1"/>
      <c r="D316" s="1037"/>
      <c r="E316" s="1038"/>
      <c r="F316" s="1037"/>
      <c r="G316" s="540"/>
      <c r="H316" s="54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913"/>
      <c r="U316" s="913"/>
    </row>
    <row r="317" ht="15.75" customHeight="1">
      <c r="A317" s="1"/>
      <c r="C317" s="1"/>
      <c r="D317" s="1037"/>
      <c r="E317" s="1038"/>
      <c r="F317" s="1037"/>
      <c r="G317" s="540"/>
      <c r="H317" s="54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913"/>
      <c r="U317" s="913"/>
    </row>
    <row r="318" ht="15.75" customHeight="1">
      <c r="A318" s="1"/>
      <c r="C318" s="1"/>
      <c r="D318" s="1037"/>
      <c r="E318" s="1038"/>
      <c r="F318" s="1037"/>
      <c r="G318" s="540"/>
      <c r="H318" s="54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913"/>
      <c r="U318" s="913"/>
    </row>
    <row r="319" ht="15.75" customHeight="1">
      <c r="A319" s="1"/>
      <c r="C319" s="1"/>
      <c r="D319" s="1037"/>
      <c r="E319" s="1038"/>
      <c r="F319" s="1037"/>
      <c r="G319" s="540"/>
      <c r="H319" s="54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913"/>
      <c r="U319" s="913"/>
    </row>
    <row r="320" ht="15.75" customHeight="1">
      <c r="A320" s="1"/>
      <c r="C320" s="1"/>
      <c r="D320" s="1037"/>
      <c r="E320" s="1038"/>
      <c r="F320" s="1037"/>
      <c r="G320" s="540"/>
      <c r="H320" s="54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913"/>
      <c r="U320" s="913"/>
    </row>
    <row r="321" ht="15.75" customHeight="1">
      <c r="A321" s="1"/>
      <c r="C321" s="1"/>
      <c r="D321" s="1037"/>
      <c r="E321" s="1038"/>
      <c r="F321" s="1037"/>
      <c r="G321" s="540"/>
      <c r="H321" s="54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913"/>
      <c r="U321" s="913"/>
    </row>
    <row r="322" ht="15.75" customHeight="1">
      <c r="A322" s="1"/>
      <c r="C322" s="1"/>
      <c r="D322" s="1037"/>
      <c r="E322" s="1038"/>
      <c r="F322" s="1037"/>
      <c r="G322" s="540"/>
      <c r="H322" s="54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913"/>
      <c r="U322" s="913"/>
    </row>
    <row r="323" ht="15.75" customHeight="1">
      <c r="A323" s="1"/>
      <c r="C323" s="1"/>
      <c r="D323" s="1037"/>
      <c r="E323" s="1038"/>
      <c r="F323" s="1037"/>
      <c r="G323" s="540"/>
      <c r="H323" s="54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913"/>
      <c r="U323" s="913"/>
    </row>
    <row r="324" ht="15.75" customHeight="1">
      <c r="A324" s="1"/>
      <c r="C324" s="1"/>
      <c r="D324" s="1037"/>
      <c r="E324" s="1038"/>
      <c r="F324" s="1037"/>
      <c r="G324" s="540"/>
      <c r="H324" s="54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913"/>
      <c r="U324" s="913"/>
    </row>
    <row r="325" ht="15.75" customHeight="1">
      <c r="A325" s="1"/>
      <c r="C325" s="1"/>
      <c r="D325" s="1037"/>
      <c r="E325" s="1038"/>
      <c r="F325" s="1037"/>
      <c r="G325" s="540"/>
      <c r="H325" s="54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913"/>
      <c r="U325" s="913"/>
    </row>
    <row r="326" ht="15.75" customHeight="1">
      <c r="A326" s="1"/>
      <c r="C326" s="1"/>
      <c r="D326" s="1037"/>
      <c r="E326" s="1038"/>
      <c r="F326" s="1037"/>
      <c r="G326" s="540"/>
      <c r="H326" s="54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913"/>
      <c r="U326" s="913"/>
    </row>
    <row r="327" ht="15.75" customHeight="1">
      <c r="A327" s="1"/>
      <c r="C327" s="1"/>
      <c r="D327" s="1037"/>
      <c r="E327" s="1038"/>
      <c r="F327" s="1037"/>
      <c r="G327" s="540"/>
      <c r="H327" s="54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913"/>
      <c r="U327" s="913"/>
    </row>
    <row r="328" ht="15.75" customHeight="1">
      <c r="A328" s="1"/>
      <c r="C328" s="1"/>
      <c r="D328" s="1037"/>
      <c r="E328" s="1038"/>
      <c r="F328" s="1037"/>
      <c r="G328" s="540"/>
      <c r="H328" s="54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913"/>
      <c r="U328" s="913"/>
    </row>
    <row r="329" ht="15.75" customHeight="1">
      <c r="A329" s="1"/>
      <c r="C329" s="1"/>
      <c r="D329" s="1037"/>
      <c r="E329" s="1038"/>
      <c r="F329" s="1037"/>
      <c r="G329" s="540"/>
      <c r="H329" s="54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913"/>
      <c r="U329" s="913"/>
    </row>
    <row r="330" ht="15.75" customHeight="1">
      <c r="A330" s="1"/>
      <c r="C330" s="1"/>
      <c r="D330" s="1037"/>
      <c r="E330" s="1038"/>
      <c r="F330" s="1037"/>
      <c r="G330" s="540"/>
      <c r="H330" s="54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913"/>
      <c r="U330" s="913"/>
    </row>
    <row r="331" ht="15.75" customHeight="1">
      <c r="A331" s="1"/>
      <c r="C331" s="1"/>
      <c r="D331" s="1037"/>
      <c r="E331" s="1038"/>
      <c r="F331" s="1037"/>
      <c r="G331" s="540"/>
      <c r="H331" s="54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913"/>
      <c r="U331" s="913"/>
    </row>
    <row r="332" ht="15.75" customHeight="1">
      <c r="A332" s="1"/>
      <c r="C332" s="1"/>
      <c r="D332" s="1037"/>
      <c r="E332" s="1038"/>
      <c r="F332" s="1037"/>
      <c r="G332" s="540"/>
      <c r="H332" s="54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913"/>
      <c r="U332" s="913"/>
    </row>
    <row r="333" ht="15.75" customHeight="1">
      <c r="A333" s="1"/>
      <c r="C333" s="1"/>
      <c r="D333" s="1037"/>
      <c r="E333" s="1038"/>
      <c r="F333" s="1037"/>
      <c r="G333" s="540"/>
      <c r="H333" s="54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913"/>
      <c r="U333" s="913"/>
    </row>
    <row r="334" ht="15.75" customHeight="1">
      <c r="A334" s="1"/>
      <c r="C334" s="1"/>
      <c r="D334" s="1037"/>
      <c r="E334" s="1038"/>
      <c r="F334" s="1037"/>
      <c r="G334" s="540"/>
      <c r="H334" s="54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913"/>
      <c r="U334" s="913"/>
    </row>
    <row r="335" ht="15.75" customHeight="1">
      <c r="A335" s="1"/>
      <c r="C335" s="1"/>
      <c r="D335" s="1037"/>
      <c r="E335" s="1038"/>
      <c r="F335" s="1037"/>
      <c r="G335" s="540"/>
      <c r="H335" s="54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913"/>
      <c r="U335" s="913"/>
    </row>
    <row r="336" ht="15.75" customHeight="1">
      <c r="A336" s="1"/>
      <c r="C336" s="1"/>
      <c r="D336" s="1037"/>
      <c r="E336" s="1038"/>
      <c r="F336" s="1037"/>
      <c r="G336" s="540"/>
      <c r="H336" s="54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913"/>
      <c r="U336" s="913"/>
    </row>
    <row r="337" ht="15.75" customHeight="1">
      <c r="A337" s="1"/>
      <c r="C337" s="1"/>
      <c r="D337" s="1037"/>
      <c r="E337" s="1038"/>
      <c r="F337" s="1037"/>
      <c r="G337" s="540"/>
      <c r="H337" s="54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913"/>
      <c r="U337" s="913"/>
    </row>
    <row r="338" ht="15.75" customHeight="1">
      <c r="A338" s="1"/>
      <c r="C338" s="1"/>
      <c r="D338" s="1037"/>
      <c r="E338" s="1038"/>
      <c r="F338" s="1037"/>
      <c r="G338" s="540"/>
      <c r="H338" s="54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913"/>
      <c r="U338" s="913"/>
    </row>
    <row r="339" ht="15.75" customHeight="1">
      <c r="A339" s="1"/>
      <c r="C339" s="1"/>
      <c r="D339" s="1037"/>
      <c r="E339" s="1038"/>
      <c r="F339" s="1037"/>
      <c r="G339" s="540"/>
      <c r="H339" s="54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913"/>
      <c r="U339" s="913"/>
    </row>
    <row r="340" ht="15.75" customHeight="1">
      <c r="A340" s="1"/>
      <c r="C340" s="1"/>
      <c r="D340" s="1037"/>
      <c r="E340" s="1038"/>
      <c r="F340" s="1037"/>
      <c r="G340" s="540"/>
      <c r="H340" s="54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913"/>
      <c r="U340" s="913"/>
    </row>
    <row r="341" ht="15.75" customHeight="1">
      <c r="A341" s="1"/>
      <c r="C341" s="1"/>
      <c r="D341" s="1037"/>
      <c r="E341" s="1038"/>
      <c r="F341" s="1037"/>
      <c r="G341" s="540"/>
      <c r="H341" s="54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913"/>
      <c r="U341" s="913"/>
    </row>
    <row r="342" ht="15.75" customHeight="1">
      <c r="A342" s="1"/>
      <c r="C342" s="1"/>
      <c r="D342" s="1037"/>
      <c r="E342" s="1038"/>
      <c r="F342" s="1037"/>
      <c r="G342" s="540"/>
      <c r="H342" s="54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913"/>
      <c r="U342" s="913"/>
    </row>
    <row r="343" ht="15.75" customHeight="1">
      <c r="A343" s="1"/>
      <c r="C343" s="1"/>
      <c r="D343" s="1037"/>
      <c r="E343" s="1038"/>
      <c r="F343" s="1037"/>
      <c r="G343" s="540"/>
      <c r="H343" s="54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913"/>
      <c r="U343" s="913"/>
    </row>
    <row r="344" ht="15.75" customHeight="1">
      <c r="A344" s="1"/>
      <c r="C344" s="1"/>
      <c r="D344" s="1037"/>
      <c r="E344" s="1038"/>
      <c r="F344" s="1037"/>
      <c r="G344" s="540"/>
      <c r="H344" s="54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913"/>
      <c r="U344" s="913"/>
    </row>
    <row r="345" ht="15.75" customHeight="1">
      <c r="A345" s="1"/>
      <c r="C345" s="1"/>
      <c r="D345" s="1037"/>
      <c r="E345" s="1038"/>
      <c r="F345" s="1037"/>
      <c r="G345" s="540"/>
      <c r="H345" s="54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913"/>
      <c r="U345" s="913"/>
    </row>
    <row r="346" ht="15.75" customHeight="1">
      <c r="A346" s="1"/>
      <c r="C346" s="1"/>
      <c r="D346" s="1037"/>
      <c r="E346" s="1038"/>
      <c r="F346" s="1037"/>
      <c r="G346" s="540"/>
      <c r="H346" s="54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913"/>
      <c r="U346" s="913"/>
    </row>
    <row r="347" ht="15.75" customHeight="1">
      <c r="A347" s="1"/>
      <c r="C347" s="1"/>
      <c r="D347" s="1037"/>
      <c r="E347" s="1038"/>
      <c r="F347" s="1037"/>
      <c r="G347" s="540"/>
      <c r="H347" s="54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913"/>
      <c r="U347" s="913"/>
    </row>
    <row r="348" ht="15.75" customHeight="1">
      <c r="A348" s="1"/>
      <c r="C348" s="1"/>
      <c r="D348" s="1037"/>
      <c r="E348" s="1038"/>
      <c r="F348" s="1037"/>
      <c r="G348" s="540"/>
      <c r="H348" s="54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913"/>
      <c r="U348" s="913"/>
    </row>
    <row r="349" ht="15.75" customHeight="1">
      <c r="A349" s="1"/>
      <c r="C349" s="1"/>
      <c r="D349" s="1037"/>
      <c r="E349" s="1038"/>
      <c r="F349" s="1037"/>
      <c r="G349" s="540"/>
      <c r="H349" s="54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913"/>
      <c r="U349" s="913"/>
    </row>
    <row r="350" ht="15.75" customHeight="1">
      <c r="A350" s="1"/>
      <c r="C350" s="1"/>
      <c r="D350" s="1037"/>
      <c r="E350" s="1038"/>
      <c r="F350" s="1037"/>
      <c r="G350" s="540"/>
      <c r="H350" s="54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913"/>
      <c r="U350" s="913"/>
    </row>
    <row r="351" ht="15.75" customHeight="1">
      <c r="A351" s="1"/>
      <c r="C351" s="1"/>
      <c r="D351" s="1037"/>
      <c r="E351" s="1038"/>
      <c r="F351" s="1037"/>
      <c r="G351" s="540"/>
      <c r="H351" s="54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913"/>
      <c r="U351" s="913"/>
    </row>
    <row r="352" ht="15.75" customHeight="1">
      <c r="A352" s="1"/>
      <c r="C352" s="1"/>
      <c r="D352" s="1037"/>
      <c r="E352" s="1038"/>
      <c r="F352" s="1037"/>
      <c r="G352" s="540"/>
      <c r="H352" s="54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913"/>
      <c r="U352" s="913"/>
    </row>
    <row r="353" ht="15.75" customHeight="1">
      <c r="A353" s="1"/>
      <c r="C353" s="1"/>
      <c r="D353" s="1037"/>
      <c r="E353" s="1038"/>
      <c r="F353" s="1037"/>
      <c r="G353" s="540"/>
      <c r="H353" s="54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913"/>
      <c r="U353" s="913"/>
    </row>
    <row r="354" ht="15.75" customHeight="1">
      <c r="A354" s="1"/>
      <c r="C354" s="1"/>
      <c r="D354" s="1037"/>
      <c r="E354" s="1038"/>
      <c r="F354" s="1037"/>
      <c r="G354" s="540"/>
      <c r="H354" s="54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913"/>
      <c r="U354" s="913"/>
    </row>
    <row r="355" ht="15.75" customHeight="1">
      <c r="A355" s="1"/>
      <c r="C355" s="1"/>
      <c r="D355" s="1037"/>
      <c r="E355" s="1038"/>
      <c r="F355" s="1037"/>
      <c r="G355" s="540"/>
      <c r="H355" s="54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913"/>
      <c r="U355" s="913"/>
    </row>
    <row r="356" ht="15.75" customHeight="1">
      <c r="A356" s="1"/>
      <c r="C356" s="1"/>
      <c r="D356" s="1037"/>
      <c r="E356" s="1038"/>
      <c r="F356" s="1037"/>
      <c r="G356" s="540"/>
      <c r="H356" s="54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913"/>
      <c r="U356" s="913"/>
    </row>
    <row r="357" ht="15.75" customHeight="1">
      <c r="A357" s="1"/>
      <c r="C357" s="1"/>
      <c r="D357" s="1037"/>
      <c r="E357" s="1038"/>
      <c r="F357" s="1037"/>
      <c r="G357" s="540"/>
      <c r="H357" s="54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913"/>
      <c r="U357" s="913"/>
    </row>
    <row r="358" ht="15.75" customHeight="1">
      <c r="A358" s="1"/>
      <c r="C358" s="1"/>
      <c r="D358" s="1037"/>
      <c r="E358" s="1038"/>
      <c r="F358" s="1037"/>
      <c r="G358" s="540"/>
      <c r="H358" s="54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913"/>
      <c r="U358" s="913"/>
    </row>
    <row r="359" ht="15.75" customHeight="1">
      <c r="A359" s="1"/>
      <c r="C359" s="1"/>
      <c r="D359" s="1037"/>
      <c r="E359" s="1038"/>
      <c r="F359" s="1037"/>
      <c r="G359" s="540"/>
      <c r="H359" s="54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913"/>
      <c r="U359" s="913"/>
    </row>
    <row r="360" ht="15.75" customHeight="1">
      <c r="A360" s="1"/>
      <c r="C360" s="1"/>
      <c r="D360" s="1037"/>
      <c r="E360" s="1038"/>
      <c r="F360" s="1037"/>
      <c r="G360" s="540"/>
      <c r="H360" s="54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913"/>
      <c r="U360" s="913"/>
    </row>
    <row r="361" ht="15.75" customHeight="1">
      <c r="A361" s="1"/>
      <c r="C361" s="1"/>
      <c r="D361" s="1037"/>
      <c r="E361" s="1038"/>
      <c r="F361" s="1037"/>
      <c r="G361" s="540"/>
      <c r="H361" s="54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913"/>
      <c r="U361" s="913"/>
    </row>
    <row r="362" ht="15.75" customHeight="1">
      <c r="A362" s="1"/>
      <c r="C362" s="1"/>
      <c r="D362" s="1037"/>
      <c r="E362" s="1038"/>
      <c r="F362" s="1037"/>
      <c r="G362" s="540"/>
      <c r="H362" s="54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913"/>
      <c r="U362" s="913"/>
    </row>
    <row r="363" ht="15.75" customHeight="1">
      <c r="A363" s="1"/>
      <c r="C363" s="1"/>
      <c r="D363" s="1037"/>
      <c r="E363" s="1038"/>
      <c r="F363" s="1037"/>
      <c r="G363" s="540"/>
      <c r="H363" s="54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913"/>
      <c r="U363" s="913"/>
    </row>
    <row r="364" ht="15.75" customHeight="1">
      <c r="A364" s="1"/>
      <c r="C364" s="1"/>
      <c r="D364" s="1037"/>
      <c r="E364" s="1038"/>
      <c r="F364" s="1037"/>
      <c r="G364" s="540"/>
      <c r="H364" s="54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913"/>
      <c r="U364" s="913"/>
    </row>
    <row r="365" ht="15.75" customHeight="1">
      <c r="A365" s="1"/>
      <c r="C365" s="1"/>
      <c r="D365" s="1037"/>
      <c r="E365" s="1038"/>
      <c r="F365" s="1037"/>
      <c r="G365" s="540"/>
      <c r="H365" s="54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913"/>
      <c r="U365" s="913"/>
    </row>
    <row r="366" ht="15.75" customHeight="1">
      <c r="A366" s="1"/>
      <c r="C366" s="1"/>
      <c r="D366" s="1037"/>
      <c r="E366" s="1038"/>
      <c r="F366" s="1037"/>
      <c r="G366" s="540"/>
      <c r="H366" s="54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913"/>
      <c r="U366" s="913"/>
    </row>
    <row r="367" ht="15.75" customHeight="1">
      <c r="A367" s="1"/>
      <c r="C367" s="1"/>
      <c r="D367" s="1037"/>
      <c r="E367" s="1038"/>
      <c r="F367" s="1037"/>
      <c r="G367" s="540"/>
      <c r="H367" s="54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913"/>
      <c r="U367" s="913"/>
    </row>
    <row r="368" ht="15.75" customHeight="1">
      <c r="A368" s="1"/>
      <c r="C368" s="1"/>
      <c r="D368" s="1037"/>
      <c r="E368" s="1038"/>
      <c r="F368" s="1037"/>
      <c r="G368" s="540"/>
      <c r="H368" s="54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913"/>
      <c r="U368" s="913"/>
    </row>
    <row r="369" ht="15.75" customHeight="1">
      <c r="A369" s="1"/>
      <c r="C369" s="1"/>
      <c r="D369" s="1037"/>
      <c r="E369" s="1038"/>
      <c r="F369" s="1037"/>
      <c r="G369" s="540"/>
      <c r="H369" s="54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913"/>
      <c r="U369" s="913"/>
    </row>
    <row r="370" ht="15.75" customHeight="1">
      <c r="A370" s="1"/>
      <c r="C370" s="1"/>
      <c r="D370" s="1037"/>
      <c r="E370" s="1038"/>
      <c r="F370" s="1037"/>
      <c r="G370" s="540"/>
      <c r="H370" s="54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913"/>
      <c r="U370" s="913"/>
    </row>
    <row r="371" ht="15.75" customHeight="1">
      <c r="A371" s="1"/>
      <c r="C371" s="1"/>
      <c r="D371" s="1037"/>
      <c r="E371" s="1038"/>
      <c r="F371" s="1037"/>
      <c r="G371" s="540"/>
      <c r="H371" s="54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913"/>
      <c r="U371" s="913"/>
    </row>
    <row r="372" ht="15.75" customHeight="1">
      <c r="A372" s="1"/>
      <c r="C372" s="1"/>
      <c r="D372" s="1037"/>
      <c r="E372" s="1038"/>
      <c r="F372" s="1037"/>
      <c r="G372" s="540"/>
      <c r="H372" s="54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913"/>
      <c r="U372" s="913"/>
    </row>
    <row r="373" ht="15.75" customHeight="1">
      <c r="A373" s="1"/>
      <c r="C373" s="1"/>
      <c r="D373" s="1037"/>
      <c r="E373" s="1038"/>
      <c r="F373" s="1037"/>
      <c r="G373" s="540"/>
      <c r="H373" s="54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913"/>
      <c r="U373" s="913"/>
    </row>
    <row r="374" ht="15.75" customHeight="1">
      <c r="A374" s="1"/>
      <c r="C374" s="1"/>
      <c r="D374" s="1037"/>
      <c r="E374" s="1038"/>
      <c r="F374" s="1037"/>
      <c r="G374" s="540"/>
      <c r="H374" s="54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913"/>
      <c r="U374" s="913"/>
    </row>
    <row r="375" ht="15.75" customHeight="1">
      <c r="A375" s="1"/>
      <c r="C375" s="1"/>
      <c r="D375" s="1037"/>
      <c r="E375" s="1038"/>
      <c r="F375" s="1037"/>
      <c r="G375" s="540"/>
      <c r="H375" s="54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913"/>
      <c r="U375" s="913"/>
    </row>
    <row r="376" ht="15.75" customHeight="1">
      <c r="A376" s="1"/>
      <c r="C376" s="1"/>
      <c r="D376" s="1037"/>
      <c r="E376" s="1038"/>
      <c r="F376" s="1037"/>
      <c r="G376" s="540"/>
      <c r="H376" s="54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913"/>
      <c r="U376" s="913"/>
    </row>
    <row r="377" ht="15.75" customHeight="1">
      <c r="A377" s="1"/>
      <c r="C377" s="1"/>
      <c r="D377" s="1037"/>
      <c r="E377" s="1038"/>
      <c r="F377" s="1037"/>
      <c r="G377" s="540"/>
      <c r="H377" s="54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913"/>
      <c r="U377" s="913"/>
    </row>
    <row r="378" ht="15.75" customHeight="1">
      <c r="A378" s="1"/>
      <c r="C378" s="1"/>
      <c r="D378" s="1037"/>
      <c r="E378" s="1038"/>
      <c r="F378" s="1037"/>
      <c r="G378" s="540"/>
      <c r="H378" s="54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913"/>
      <c r="U378" s="913"/>
    </row>
    <row r="379" ht="15.75" customHeight="1">
      <c r="A379" s="1"/>
      <c r="C379" s="1"/>
      <c r="D379" s="1037"/>
      <c r="E379" s="1038"/>
      <c r="F379" s="1037"/>
      <c r="G379" s="540"/>
      <c r="H379" s="54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913"/>
      <c r="U379" s="913"/>
    </row>
    <row r="380" ht="15.75" customHeight="1">
      <c r="A380" s="1"/>
      <c r="C380" s="1"/>
      <c r="D380" s="1037"/>
      <c r="E380" s="1038"/>
      <c r="F380" s="1037"/>
      <c r="G380" s="540"/>
      <c r="H380" s="54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913"/>
      <c r="U380" s="913"/>
    </row>
    <row r="381" ht="15.75" customHeight="1">
      <c r="A381" s="1"/>
      <c r="C381" s="1"/>
      <c r="D381" s="1037"/>
      <c r="E381" s="1038"/>
      <c r="F381" s="1037"/>
      <c r="G381" s="540"/>
      <c r="H381" s="54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913"/>
      <c r="U381" s="913"/>
    </row>
    <row r="382" ht="15.75" customHeight="1">
      <c r="A382" s="1"/>
      <c r="C382" s="1"/>
      <c r="D382" s="1037"/>
      <c r="E382" s="1038"/>
      <c r="F382" s="1037"/>
      <c r="G382" s="540"/>
      <c r="H382" s="54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913"/>
      <c r="U382" s="913"/>
    </row>
    <row r="383" ht="15.75" customHeight="1">
      <c r="A383" s="1"/>
      <c r="C383" s="1"/>
      <c r="D383" s="1037"/>
      <c r="E383" s="1038"/>
      <c r="F383" s="1037"/>
      <c r="G383" s="540"/>
      <c r="H383" s="54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913"/>
      <c r="U383" s="913"/>
    </row>
    <row r="384" ht="15.75" customHeight="1">
      <c r="A384" s="1"/>
      <c r="C384" s="1"/>
      <c r="D384" s="1037"/>
      <c r="E384" s="1038"/>
      <c r="F384" s="1037"/>
      <c r="G384" s="540"/>
      <c r="H384" s="54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913"/>
      <c r="U384" s="913"/>
    </row>
    <row r="385" ht="15.75" customHeight="1">
      <c r="A385" s="1"/>
      <c r="C385" s="1"/>
      <c r="D385" s="1037"/>
      <c r="E385" s="1038"/>
      <c r="F385" s="1037"/>
      <c r="G385" s="540"/>
      <c r="H385" s="54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913"/>
      <c r="U385" s="913"/>
    </row>
    <row r="386" ht="15.75" customHeight="1">
      <c r="A386" s="1"/>
      <c r="C386" s="1"/>
      <c r="D386" s="1037"/>
      <c r="E386" s="1038"/>
      <c r="F386" s="1037"/>
      <c r="G386" s="540"/>
      <c r="H386" s="54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913"/>
      <c r="U386" s="913"/>
    </row>
    <row r="387" ht="15.75" customHeight="1">
      <c r="A387" s="1"/>
      <c r="C387" s="1"/>
      <c r="D387" s="1037"/>
      <c r="E387" s="1038"/>
      <c r="F387" s="1037"/>
      <c r="G387" s="540"/>
      <c r="H387" s="54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913"/>
      <c r="U387" s="913"/>
    </row>
    <row r="388" ht="15.75" customHeight="1">
      <c r="A388" s="1"/>
      <c r="C388" s="1"/>
      <c r="D388" s="1037"/>
      <c r="E388" s="1038"/>
      <c r="F388" s="1037"/>
      <c r="G388" s="540"/>
      <c r="H388" s="54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913"/>
      <c r="U388" s="913"/>
    </row>
    <row r="389" ht="15.75" customHeight="1">
      <c r="A389" s="1"/>
      <c r="C389" s="1"/>
      <c r="D389" s="1037"/>
      <c r="E389" s="1038"/>
      <c r="F389" s="1037"/>
      <c r="G389" s="540"/>
      <c r="H389" s="54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913"/>
      <c r="U389" s="913"/>
    </row>
    <row r="390" ht="15.75" customHeight="1">
      <c r="A390" s="1"/>
      <c r="C390" s="1"/>
      <c r="D390" s="1037"/>
      <c r="E390" s="1038"/>
      <c r="F390" s="1037"/>
      <c r="G390" s="540"/>
      <c r="H390" s="54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913"/>
      <c r="U390" s="913"/>
    </row>
    <row r="391" ht="15.75" customHeight="1">
      <c r="A391" s="1"/>
      <c r="C391" s="1"/>
      <c r="D391" s="1037"/>
      <c r="E391" s="1038"/>
      <c r="F391" s="1037"/>
      <c r="G391" s="540"/>
      <c r="H391" s="54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913"/>
      <c r="U391" s="913"/>
    </row>
    <row r="392" ht="15.75" customHeight="1">
      <c r="A392" s="1"/>
      <c r="C392" s="1"/>
      <c r="D392" s="1037"/>
      <c r="E392" s="1038"/>
      <c r="F392" s="1037"/>
      <c r="G392" s="540"/>
      <c r="H392" s="54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913"/>
      <c r="U392" s="913"/>
    </row>
    <row r="393" ht="15.75" customHeight="1">
      <c r="A393" s="1"/>
      <c r="C393" s="1"/>
      <c r="D393" s="1037"/>
      <c r="E393" s="1038"/>
      <c r="F393" s="1037"/>
      <c r="G393" s="540"/>
      <c r="H393" s="54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913"/>
      <c r="U393" s="913"/>
    </row>
    <row r="394" ht="15.75" customHeight="1">
      <c r="A394" s="1"/>
      <c r="C394" s="1"/>
      <c r="D394" s="1037"/>
      <c r="E394" s="1038"/>
      <c r="F394" s="1037"/>
      <c r="G394" s="540"/>
      <c r="H394" s="54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913"/>
      <c r="U394" s="913"/>
    </row>
    <row r="395" ht="15.75" customHeight="1">
      <c r="A395" s="1"/>
      <c r="C395" s="1"/>
      <c r="D395" s="1037"/>
      <c r="E395" s="1038"/>
      <c r="F395" s="1037"/>
      <c r="G395" s="540"/>
      <c r="H395" s="54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913"/>
      <c r="U395" s="913"/>
    </row>
    <row r="396" ht="15.75" customHeight="1">
      <c r="A396" s="1"/>
      <c r="C396" s="1"/>
      <c r="D396" s="1037"/>
      <c r="E396" s="1038"/>
      <c r="F396" s="1037"/>
      <c r="G396" s="540"/>
      <c r="H396" s="54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913"/>
      <c r="U396" s="913"/>
    </row>
    <row r="397" ht="15.75" customHeight="1">
      <c r="A397" s="1"/>
      <c r="C397" s="1"/>
      <c r="D397" s="1037"/>
      <c r="E397" s="1038"/>
      <c r="F397" s="1037"/>
      <c r="G397" s="540"/>
      <c r="H397" s="54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913"/>
      <c r="U397" s="913"/>
    </row>
    <row r="398" ht="15.75" customHeight="1">
      <c r="A398" s="1"/>
      <c r="C398" s="1"/>
      <c r="D398" s="1037"/>
      <c r="E398" s="1038"/>
      <c r="F398" s="1037"/>
      <c r="G398" s="540"/>
      <c r="H398" s="54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913"/>
      <c r="U398" s="913"/>
    </row>
    <row r="399" ht="15.75" customHeight="1">
      <c r="A399" s="1"/>
      <c r="C399" s="1"/>
      <c r="D399" s="1037"/>
      <c r="E399" s="1038"/>
      <c r="F399" s="1037"/>
      <c r="G399" s="540"/>
      <c r="H399" s="54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913"/>
      <c r="U399" s="913"/>
    </row>
    <row r="400" ht="15.75" customHeight="1">
      <c r="A400" s="1"/>
      <c r="C400" s="1"/>
      <c r="D400" s="1037"/>
      <c r="E400" s="1038"/>
      <c r="F400" s="1037"/>
      <c r="G400" s="540"/>
      <c r="H400" s="54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913"/>
      <c r="U400" s="913"/>
    </row>
    <row r="401" ht="15.75" customHeight="1">
      <c r="A401" s="1"/>
      <c r="C401" s="1"/>
      <c r="D401" s="1037"/>
      <c r="E401" s="1038"/>
      <c r="F401" s="1037"/>
      <c r="G401" s="540"/>
      <c r="H401" s="54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913"/>
      <c r="U401" s="913"/>
    </row>
    <row r="402" ht="15.75" customHeight="1">
      <c r="A402" s="1"/>
      <c r="C402" s="1"/>
      <c r="D402" s="1037"/>
      <c r="E402" s="1038"/>
      <c r="F402" s="1037"/>
      <c r="G402" s="540"/>
      <c r="H402" s="54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913"/>
      <c r="U402" s="913"/>
    </row>
    <row r="403" ht="15.75" customHeight="1">
      <c r="A403" s="1"/>
      <c r="C403" s="1"/>
      <c r="D403" s="1037"/>
      <c r="E403" s="1038"/>
      <c r="F403" s="1037"/>
      <c r="G403" s="540"/>
      <c r="H403" s="54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913"/>
      <c r="U403" s="913"/>
    </row>
    <row r="404" ht="15.75" customHeight="1">
      <c r="A404" s="1"/>
      <c r="C404" s="1"/>
      <c r="D404" s="1037"/>
      <c r="E404" s="1038"/>
      <c r="F404" s="1037"/>
      <c r="G404" s="540"/>
      <c r="H404" s="54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913"/>
      <c r="U404" s="913"/>
    </row>
    <row r="405" ht="15.75" customHeight="1">
      <c r="A405" s="1"/>
      <c r="C405" s="1"/>
      <c r="D405" s="1037"/>
      <c r="E405" s="1038"/>
      <c r="F405" s="1037"/>
      <c r="G405" s="540"/>
      <c r="H405" s="54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913"/>
      <c r="U405" s="913"/>
    </row>
    <row r="406" ht="15.75" customHeight="1">
      <c r="A406" s="1"/>
      <c r="C406" s="1"/>
      <c r="D406" s="1037"/>
      <c r="E406" s="1038"/>
      <c r="F406" s="1037"/>
      <c r="G406" s="540"/>
      <c r="H406" s="54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913"/>
      <c r="U406" s="913"/>
    </row>
    <row r="407" ht="15.75" customHeight="1">
      <c r="A407" s="1"/>
      <c r="C407" s="1"/>
      <c r="D407" s="1037"/>
      <c r="E407" s="1038"/>
      <c r="F407" s="1037"/>
      <c r="G407" s="540"/>
      <c r="H407" s="54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913"/>
      <c r="U407" s="913"/>
    </row>
    <row r="408" ht="15.75" customHeight="1">
      <c r="A408" s="1"/>
      <c r="C408" s="1"/>
      <c r="D408" s="1037"/>
      <c r="E408" s="1038"/>
      <c r="F408" s="1037"/>
      <c r="G408" s="540"/>
      <c r="H408" s="54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913"/>
      <c r="U408" s="913"/>
    </row>
    <row r="409" ht="15.75" customHeight="1">
      <c r="A409" s="1"/>
      <c r="C409" s="1"/>
      <c r="D409" s="1037"/>
      <c r="E409" s="1038"/>
      <c r="F409" s="1037"/>
      <c r="G409" s="540"/>
      <c r="H409" s="54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913"/>
      <c r="U409" s="913"/>
    </row>
    <row r="410" ht="15.75" customHeight="1">
      <c r="A410" s="1"/>
      <c r="C410" s="1"/>
      <c r="D410" s="1037"/>
      <c r="E410" s="1038"/>
      <c r="F410" s="1037"/>
      <c r="G410" s="540"/>
      <c r="H410" s="54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913"/>
      <c r="U410" s="913"/>
    </row>
    <row r="411" ht="15.75" customHeight="1">
      <c r="A411" s="1"/>
      <c r="C411" s="1"/>
      <c r="D411" s="1037"/>
      <c r="E411" s="1038"/>
      <c r="F411" s="1037"/>
      <c r="G411" s="540"/>
      <c r="H411" s="54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913"/>
      <c r="U411" s="913"/>
    </row>
    <row r="412" ht="15.75" customHeight="1">
      <c r="A412" s="1"/>
      <c r="C412" s="1"/>
      <c r="D412" s="1037"/>
      <c r="E412" s="1038"/>
      <c r="F412" s="1037"/>
      <c r="G412" s="540"/>
      <c r="H412" s="54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913"/>
      <c r="U412" s="913"/>
    </row>
    <row r="413" ht="15.75" customHeight="1">
      <c r="A413" s="1"/>
      <c r="C413" s="1"/>
      <c r="D413" s="1037"/>
      <c r="E413" s="1038"/>
      <c r="F413" s="1037"/>
      <c r="G413" s="540"/>
      <c r="H413" s="54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913"/>
      <c r="U413" s="913"/>
    </row>
    <row r="414" ht="15.75" customHeight="1">
      <c r="A414" s="1"/>
      <c r="C414" s="1"/>
      <c r="D414" s="1037"/>
      <c r="E414" s="1038"/>
      <c r="F414" s="1037"/>
      <c r="G414" s="540"/>
      <c r="H414" s="54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913"/>
      <c r="U414" s="913"/>
    </row>
    <row r="415" ht="15.75" customHeight="1">
      <c r="A415" s="1"/>
      <c r="C415" s="1"/>
      <c r="D415" s="1037"/>
      <c r="E415" s="1038"/>
      <c r="F415" s="1037"/>
      <c r="G415" s="540"/>
      <c r="H415" s="54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913"/>
      <c r="U415" s="913"/>
    </row>
    <row r="416" ht="15.75" customHeight="1">
      <c r="A416" s="1"/>
      <c r="C416" s="1"/>
      <c r="D416" s="1037"/>
      <c r="E416" s="1038"/>
      <c r="F416" s="1037"/>
      <c r="G416" s="540"/>
      <c r="H416" s="54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913"/>
      <c r="U416" s="913"/>
    </row>
    <row r="417" ht="15.75" customHeight="1">
      <c r="A417" s="1"/>
      <c r="C417" s="1"/>
      <c r="D417" s="1037"/>
      <c r="E417" s="1038"/>
      <c r="F417" s="1037"/>
      <c r="G417" s="540"/>
      <c r="H417" s="54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913"/>
      <c r="U417" s="913"/>
    </row>
    <row r="418" ht="15.75" customHeight="1">
      <c r="A418" s="1"/>
      <c r="C418" s="1"/>
      <c r="D418" s="1037"/>
      <c r="E418" s="1038"/>
      <c r="F418" s="1037"/>
      <c r="G418" s="540"/>
      <c r="H418" s="54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913"/>
      <c r="U418" s="913"/>
    </row>
    <row r="419" ht="15.75" customHeight="1">
      <c r="A419" s="1"/>
      <c r="C419" s="1"/>
      <c r="D419" s="1037"/>
      <c r="E419" s="1038"/>
      <c r="F419" s="1037"/>
      <c r="G419" s="540"/>
      <c r="H419" s="54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913"/>
      <c r="U419" s="913"/>
    </row>
    <row r="420" ht="15.75" customHeight="1">
      <c r="A420" s="1"/>
      <c r="C420" s="1"/>
      <c r="D420" s="1037"/>
      <c r="E420" s="1038"/>
      <c r="F420" s="1037"/>
      <c r="G420" s="540"/>
      <c r="H420" s="54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913"/>
      <c r="U420" s="913"/>
    </row>
    <row r="421" ht="15.75" customHeight="1">
      <c r="A421" s="1"/>
      <c r="C421" s="1"/>
      <c r="D421" s="1037"/>
      <c r="E421" s="1038"/>
      <c r="F421" s="1037"/>
      <c r="G421" s="540"/>
      <c r="H421" s="54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913"/>
      <c r="U421" s="913"/>
    </row>
    <row r="422" ht="15.75" customHeight="1">
      <c r="A422" s="1"/>
      <c r="C422" s="1"/>
      <c r="D422" s="1037"/>
      <c r="E422" s="1038"/>
      <c r="F422" s="1037"/>
      <c r="G422" s="540"/>
      <c r="H422" s="54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913"/>
      <c r="U422" s="913"/>
    </row>
    <row r="423" ht="15.75" customHeight="1">
      <c r="A423" s="1"/>
      <c r="C423" s="1"/>
      <c r="D423" s="1037"/>
      <c r="E423" s="1038"/>
      <c r="F423" s="1037"/>
      <c r="G423" s="540"/>
      <c r="H423" s="54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913"/>
      <c r="U423" s="913"/>
    </row>
    <row r="424" ht="15.75" customHeight="1">
      <c r="A424" s="1"/>
      <c r="C424" s="1"/>
      <c r="D424" s="1037"/>
      <c r="E424" s="1038"/>
      <c r="F424" s="1037"/>
      <c r="G424" s="540"/>
      <c r="H424" s="54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913"/>
      <c r="U424" s="913"/>
    </row>
    <row r="425" ht="15.75" customHeight="1">
      <c r="A425" s="1"/>
      <c r="C425" s="1"/>
      <c r="D425" s="1037"/>
      <c r="E425" s="1038"/>
      <c r="F425" s="1037"/>
      <c r="G425" s="540"/>
      <c r="H425" s="54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913"/>
      <c r="U425" s="913"/>
    </row>
    <row r="426" ht="15.75" customHeight="1">
      <c r="A426" s="1"/>
      <c r="C426" s="1"/>
      <c r="D426" s="1037"/>
      <c r="E426" s="1038"/>
      <c r="F426" s="1037"/>
      <c r="G426" s="540"/>
      <c r="H426" s="54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913"/>
      <c r="U426" s="913"/>
    </row>
    <row r="427" ht="15.75" customHeight="1">
      <c r="A427" s="1"/>
      <c r="C427" s="1"/>
      <c r="D427" s="1037"/>
      <c r="E427" s="1038"/>
      <c r="F427" s="1037"/>
      <c r="G427" s="540"/>
      <c r="H427" s="54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913"/>
      <c r="U427" s="913"/>
    </row>
    <row r="428" ht="15.75" customHeight="1">
      <c r="A428" s="1"/>
      <c r="C428" s="1"/>
      <c r="D428" s="1037"/>
      <c r="E428" s="1038"/>
      <c r="F428" s="1037"/>
      <c r="G428" s="540"/>
      <c r="H428" s="54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913"/>
      <c r="U428" s="913"/>
    </row>
    <row r="429" ht="15.75" customHeight="1">
      <c r="A429" s="1"/>
      <c r="C429" s="1"/>
      <c r="D429" s="1037"/>
      <c r="E429" s="1038"/>
      <c r="F429" s="1037"/>
      <c r="G429" s="540"/>
      <c r="H429" s="54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913"/>
      <c r="U429" s="913"/>
    </row>
    <row r="430" ht="15.75" customHeight="1">
      <c r="A430" s="1"/>
      <c r="C430" s="1"/>
      <c r="D430" s="1037"/>
      <c r="E430" s="1038"/>
      <c r="F430" s="1037"/>
      <c r="G430" s="540"/>
      <c r="H430" s="54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913"/>
      <c r="U430" s="913"/>
    </row>
    <row r="431" ht="15.75" customHeight="1">
      <c r="A431" s="1"/>
      <c r="C431" s="1"/>
      <c r="D431" s="1037"/>
      <c r="E431" s="1038"/>
      <c r="F431" s="1037"/>
      <c r="G431" s="540"/>
      <c r="H431" s="54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913"/>
      <c r="U431" s="913"/>
    </row>
    <row r="432" ht="15.75" customHeight="1">
      <c r="A432" s="1"/>
      <c r="C432" s="1"/>
      <c r="D432" s="1037"/>
      <c r="E432" s="1038"/>
      <c r="F432" s="1037"/>
      <c r="G432" s="540"/>
      <c r="H432" s="54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913"/>
      <c r="U432" s="913"/>
    </row>
    <row r="433" ht="15.75" customHeight="1">
      <c r="A433" s="1"/>
      <c r="C433" s="1"/>
      <c r="D433" s="1037"/>
      <c r="E433" s="1038"/>
      <c r="F433" s="1037"/>
      <c r="G433" s="540"/>
      <c r="H433" s="54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913"/>
      <c r="U433" s="913"/>
    </row>
    <row r="434" ht="15.75" customHeight="1">
      <c r="A434" s="1"/>
      <c r="C434" s="1"/>
      <c r="D434" s="1037"/>
      <c r="E434" s="1038"/>
      <c r="F434" s="1037"/>
      <c r="G434" s="540"/>
      <c r="H434" s="54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913"/>
      <c r="U434" s="913"/>
    </row>
    <row r="435" ht="15.75" customHeight="1">
      <c r="A435" s="1"/>
      <c r="C435" s="1"/>
      <c r="D435" s="1037"/>
      <c r="E435" s="1038"/>
      <c r="F435" s="1037"/>
      <c r="G435" s="540"/>
      <c r="H435" s="54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913"/>
      <c r="U435" s="913"/>
    </row>
    <row r="436" ht="15.75" customHeight="1">
      <c r="A436" s="1"/>
      <c r="C436" s="1"/>
      <c r="D436" s="1037"/>
      <c r="E436" s="1038"/>
      <c r="F436" s="1037"/>
      <c r="G436" s="540"/>
      <c r="H436" s="54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913"/>
      <c r="U436" s="913"/>
    </row>
    <row r="437" ht="15.75" customHeight="1">
      <c r="A437" s="1"/>
      <c r="C437" s="1"/>
      <c r="D437" s="1037"/>
      <c r="E437" s="1038"/>
      <c r="F437" s="1037"/>
      <c r="G437" s="540"/>
      <c r="H437" s="54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913"/>
      <c r="U437" s="913"/>
    </row>
    <row r="438" ht="15.75" customHeight="1">
      <c r="A438" s="1"/>
      <c r="C438" s="1"/>
      <c r="D438" s="1037"/>
      <c r="E438" s="1038"/>
      <c r="F438" s="1037"/>
      <c r="G438" s="540"/>
      <c r="H438" s="54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913"/>
      <c r="U438" s="913"/>
    </row>
    <row r="439" ht="15.75" customHeight="1">
      <c r="A439" s="1"/>
      <c r="C439" s="1"/>
      <c r="D439" s="1037"/>
      <c r="E439" s="1038"/>
      <c r="F439" s="1037"/>
      <c r="G439" s="540"/>
      <c r="H439" s="54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913"/>
      <c r="U439" s="913"/>
    </row>
    <row r="440" ht="15.75" customHeight="1">
      <c r="A440" s="1"/>
      <c r="C440" s="1"/>
      <c r="D440" s="1037"/>
      <c r="E440" s="1038"/>
      <c r="F440" s="1037"/>
      <c r="G440" s="540"/>
      <c r="H440" s="54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913"/>
      <c r="U440" s="913"/>
    </row>
    <row r="441" ht="15.75" customHeight="1">
      <c r="A441" s="1"/>
      <c r="C441" s="1"/>
      <c r="D441" s="1037"/>
      <c r="E441" s="1038"/>
      <c r="F441" s="1037"/>
      <c r="G441" s="540"/>
      <c r="H441" s="54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913"/>
      <c r="U441" s="913"/>
    </row>
    <row r="442" ht="15.75" customHeight="1">
      <c r="A442" s="1"/>
      <c r="C442" s="1"/>
      <c r="D442" s="1037"/>
      <c r="E442" s="1038"/>
      <c r="F442" s="1037"/>
      <c r="G442" s="540"/>
      <c r="H442" s="54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913"/>
      <c r="U442" s="913"/>
    </row>
    <row r="443" ht="15.75" customHeight="1">
      <c r="A443" s="1"/>
      <c r="C443" s="1"/>
      <c r="D443" s="1037"/>
      <c r="E443" s="1038"/>
      <c r="F443" s="1037"/>
      <c r="G443" s="540"/>
      <c r="H443" s="54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913"/>
      <c r="U443" s="913"/>
    </row>
    <row r="444" ht="15.75" customHeight="1">
      <c r="A444" s="1"/>
      <c r="C444" s="1"/>
      <c r="D444" s="1037"/>
      <c r="E444" s="1038"/>
      <c r="F444" s="1037"/>
      <c r="G444" s="540"/>
      <c r="H444" s="54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913"/>
      <c r="U444" s="913"/>
    </row>
    <row r="445" ht="15.75" customHeight="1">
      <c r="A445" s="1"/>
      <c r="C445" s="1"/>
      <c r="D445" s="1037"/>
      <c r="E445" s="1038"/>
      <c r="F445" s="1037"/>
      <c r="G445" s="540"/>
      <c r="H445" s="54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913"/>
      <c r="U445" s="913"/>
    </row>
    <row r="446" ht="15.75" customHeight="1">
      <c r="A446" s="1"/>
      <c r="C446" s="1"/>
      <c r="D446" s="1037"/>
      <c r="E446" s="1038"/>
      <c r="F446" s="1037"/>
      <c r="G446" s="540"/>
      <c r="H446" s="54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913"/>
      <c r="U446" s="913"/>
    </row>
    <row r="447" ht="15.75" customHeight="1">
      <c r="A447" s="1"/>
      <c r="C447" s="1"/>
      <c r="D447" s="1037"/>
      <c r="E447" s="1038"/>
      <c r="F447" s="1037"/>
      <c r="G447" s="540"/>
      <c r="H447" s="54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913"/>
      <c r="U447" s="913"/>
    </row>
    <row r="448" ht="15.75" customHeight="1">
      <c r="A448" s="1"/>
      <c r="C448" s="1"/>
      <c r="D448" s="1037"/>
      <c r="E448" s="1038"/>
      <c r="F448" s="1037"/>
      <c r="G448" s="540"/>
      <c r="H448" s="54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913"/>
      <c r="U448" s="913"/>
    </row>
    <row r="449" ht="15.75" customHeight="1">
      <c r="A449" s="1"/>
      <c r="C449" s="1"/>
      <c r="D449" s="1037"/>
      <c r="E449" s="1038"/>
      <c r="F449" s="1037"/>
      <c r="G449" s="540"/>
      <c r="H449" s="54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913"/>
      <c r="U449" s="913"/>
    </row>
    <row r="450" ht="15.75" customHeight="1">
      <c r="A450" s="1"/>
      <c r="C450" s="1"/>
      <c r="D450" s="1037"/>
      <c r="E450" s="1038"/>
      <c r="F450" s="1037"/>
      <c r="G450" s="540"/>
      <c r="H450" s="54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913"/>
      <c r="U450" s="913"/>
    </row>
    <row r="451" ht="15.75" customHeight="1">
      <c r="A451" s="1"/>
      <c r="C451" s="1"/>
      <c r="D451" s="1037"/>
      <c r="E451" s="1038"/>
      <c r="F451" s="1037"/>
      <c r="G451" s="540"/>
      <c r="H451" s="54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913"/>
      <c r="U451" s="913"/>
    </row>
    <row r="452" ht="15.75" customHeight="1">
      <c r="A452" s="1"/>
      <c r="C452" s="1"/>
      <c r="D452" s="1037"/>
      <c r="E452" s="1038"/>
      <c r="F452" s="1037"/>
      <c r="G452" s="540"/>
      <c r="H452" s="54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913"/>
      <c r="U452" s="913"/>
    </row>
    <row r="453" ht="15.75" customHeight="1">
      <c r="A453" s="1"/>
      <c r="C453" s="1"/>
      <c r="D453" s="1037"/>
      <c r="E453" s="1038"/>
      <c r="F453" s="1037"/>
      <c r="G453" s="540"/>
      <c r="H453" s="54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913"/>
      <c r="U453" s="913"/>
    </row>
    <row r="454" ht="15.75" customHeight="1">
      <c r="A454" s="1"/>
      <c r="C454" s="1"/>
      <c r="D454" s="1037"/>
      <c r="E454" s="1038"/>
      <c r="F454" s="1037"/>
      <c r="G454" s="540"/>
      <c r="H454" s="54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913"/>
      <c r="U454" s="913"/>
    </row>
    <row r="455" ht="15.75" customHeight="1">
      <c r="A455" s="1"/>
      <c r="C455" s="1"/>
      <c r="D455" s="1037"/>
      <c r="E455" s="1038"/>
      <c r="F455" s="1037"/>
      <c r="G455" s="540"/>
      <c r="H455" s="54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913"/>
      <c r="U455" s="913"/>
    </row>
    <row r="456" ht="15.75" customHeight="1">
      <c r="A456" s="1"/>
      <c r="C456" s="1"/>
      <c r="D456" s="1037"/>
      <c r="E456" s="1038"/>
      <c r="F456" s="1037"/>
      <c r="G456" s="540"/>
      <c r="H456" s="54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913"/>
      <c r="U456" s="913"/>
    </row>
    <row r="457" ht="15.75" customHeight="1">
      <c r="A457" s="1"/>
      <c r="C457" s="1"/>
      <c r="D457" s="1037"/>
      <c r="E457" s="1038"/>
      <c r="F457" s="1037"/>
      <c r="G457" s="540"/>
      <c r="H457" s="54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913"/>
      <c r="U457" s="913"/>
    </row>
    <row r="458" ht="15.75" customHeight="1">
      <c r="A458" s="1"/>
      <c r="C458" s="1"/>
      <c r="D458" s="1037"/>
      <c r="E458" s="1038"/>
      <c r="F458" s="1037"/>
      <c r="G458" s="540"/>
      <c r="H458" s="54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913"/>
      <c r="U458" s="913"/>
    </row>
    <row r="459" ht="15.75" customHeight="1">
      <c r="A459" s="1"/>
      <c r="C459" s="1"/>
      <c r="D459" s="1037"/>
      <c r="E459" s="1038"/>
      <c r="F459" s="1037"/>
      <c r="G459" s="540"/>
      <c r="H459" s="54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913"/>
      <c r="U459" s="913"/>
    </row>
    <row r="460" ht="15.75" customHeight="1">
      <c r="A460" s="1"/>
      <c r="C460" s="1"/>
      <c r="D460" s="1037"/>
      <c r="E460" s="1038"/>
      <c r="F460" s="1037"/>
      <c r="G460" s="540"/>
      <c r="H460" s="54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913"/>
      <c r="U460" s="913"/>
    </row>
    <row r="461" ht="15.75" customHeight="1">
      <c r="A461" s="1"/>
      <c r="C461" s="1"/>
      <c r="D461" s="1037"/>
      <c r="E461" s="1038"/>
      <c r="F461" s="1037"/>
      <c r="G461" s="540"/>
      <c r="H461" s="54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913"/>
      <c r="U461" s="913"/>
    </row>
    <row r="462" ht="15.75" customHeight="1">
      <c r="A462" s="1"/>
      <c r="C462" s="1"/>
      <c r="D462" s="1037"/>
      <c r="E462" s="1038"/>
      <c r="F462" s="1037"/>
      <c r="G462" s="540"/>
      <c r="H462" s="54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913"/>
      <c r="U462" s="913"/>
    </row>
    <row r="463" ht="15.75" customHeight="1">
      <c r="A463" s="1"/>
      <c r="C463" s="1"/>
      <c r="D463" s="1037"/>
      <c r="E463" s="1038"/>
      <c r="F463" s="1037"/>
      <c r="G463" s="540"/>
      <c r="H463" s="54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913"/>
      <c r="U463" s="913"/>
    </row>
    <row r="464" ht="15.75" customHeight="1">
      <c r="A464" s="1"/>
      <c r="C464" s="1"/>
      <c r="D464" s="1037"/>
      <c r="E464" s="1038"/>
      <c r="F464" s="1037"/>
      <c r="G464" s="540"/>
      <c r="H464" s="54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913"/>
      <c r="U464" s="913"/>
    </row>
    <row r="465" ht="15.75" customHeight="1">
      <c r="A465" s="1"/>
      <c r="C465" s="1"/>
      <c r="D465" s="1037"/>
      <c r="E465" s="1038"/>
      <c r="F465" s="1037"/>
      <c r="G465" s="540"/>
      <c r="H465" s="54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913"/>
      <c r="U465" s="913"/>
    </row>
    <row r="466" ht="15.75" customHeight="1">
      <c r="A466" s="1"/>
      <c r="C466" s="1"/>
      <c r="D466" s="1037"/>
      <c r="E466" s="1038"/>
      <c r="F466" s="1037"/>
      <c r="G466" s="540"/>
      <c r="H466" s="54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913"/>
      <c r="U466" s="913"/>
    </row>
    <row r="467" ht="15.75" customHeight="1">
      <c r="A467" s="1"/>
      <c r="C467" s="1"/>
      <c r="D467" s="1037"/>
      <c r="E467" s="1038"/>
      <c r="F467" s="1037"/>
      <c r="G467" s="540"/>
      <c r="H467" s="54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913"/>
      <c r="U467" s="913"/>
    </row>
    <row r="468" ht="15.75" customHeight="1">
      <c r="A468" s="1"/>
      <c r="C468" s="1"/>
      <c r="D468" s="1037"/>
      <c r="E468" s="1038"/>
      <c r="F468" s="1037"/>
      <c r="G468" s="540"/>
      <c r="H468" s="54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913"/>
      <c r="U468" s="913"/>
    </row>
    <row r="469" ht="15.75" customHeight="1">
      <c r="A469" s="1"/>
      <c r="C469" s="1"/>
      <c r="D469" s="1037"/>
      <c r="E469" s="1038"/>
      <c r="F469" s="1037"/>
      <c r="G469" s="540"/>
      <c r="H469" s="54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913"/>
      <c r="U469" s="913"/>
    </row>
    <row r="470" ht="15.75" customHeight="1">
      <c r="A470" s="1"/>
      <c r="C470" s="1"/>
      <c r="D470" s="1037"/>
      <c r="E470" s="1038"/>
      <c r="F470" s="1037"/>
      <c r="G470" s="540"/>
      <c r="H470" s="54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913"/>
      <c r="U470" s="913"/>
    </row>
    <row r="471" ht="15.75" customHeight="1">
      <c r="A471" s="1"/>
      <c r="C471" s="1"/>
      <c r="D471" s="1037"/>
      <c r="E471" s="1038"/>
      <c r="F471" s="1037"/>
      <c r="G471" s="540"/>
      <c r="H471" s="54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913"/>
      <c r="U471" s="913"/>
    </row>
    <row r="472" ht="15.75" customHeight="1">
      <c r="A472" s="1"/>
      <c r="C472" s="1"/>
      <c r="D472" s="1037"/>
      <c r="E472" s="1038"/>
      <c r="F472" s="1037"/>
      <c r="G472" s="540"/>
      <c r="H472" s="54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913"/>
      <c r="U472" s="913"/>
    </row>
    <row r="473" ht="15.75" customHeight="1">
      <c r="A473" s="1"/>
      <c r="C473" s="1"/>
      <c r="D473" s="1037"/>
      <c r="E473" s="1038"/>
      <c r="F473" s="1037"/>
      <c r="G473" s="540"/>
      <c r="H473" s="54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913"/>
      <c r="U473" s="913"/>
    </row>
    <row r="474" ht="15.75" customHeight="1">
      <c r="A474" s="1"/>
      <c r="C474" s="1"/>
      <c r="D474" s="1037"/>
      <c r="E474" s="1038"/>
      <c r="F474" s="1037"/>
      <c r="G474" s="540"/>
      <c r="H474" s="54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913"/>
      <c r="U474" s="913"/>
    </row>
    <row r="475" ht="15.75" customHeight="1">
      <c r="A475" s="1"/>
      <c r="C475" s="1"/>
      <c r="D475" s="1037"/>
      <c r="E475" s="1038"/>
      <c r="F475" s="1037"/>
      <c r="G475" s="540"/>
      <c r="H475" s="54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913"/>
      <c r="U475" s="913"/>
    </row>
    <row r="476" ht="15.75" customHeight="1">
      <c r="A476" s="1"/>
      <c r="C476" s="1"/>
      <c r="D476" s="1037"/>
      <c r="E476" s="1038"/>
      <c r="F476" s="1037"/>
      <c r="G476" s="540"/>
      <c r="H476" s="54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913"/>
      <c r="U476" s="913"/>
    </row>
    <row r="477" ht="15.75" customHeight="1">
      <c r="A477" s="1"/>
      <c r="C477" s="1"/>
      <c r="D477" s="1037"/>
      <c r="E477" s="1038"/>
      <c r="F477" s="1037"/>
      <c r="G477" s="540"/>
      <c r="H477" s="54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913"/>
      <c r="U477" s="913"/>
    </row>
    <row r="478" ht="15.75" customHeight="1">
      <c r="A478" s="1"/>
      <c r="C478" s="1"/>
      <c r="D478" s="1037"/>
      <c r="E478" s="1038"/>
      <c r="F478" s="1037"/>
      <c r="G478" s="540"/>
      <c r="H478" s="54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913"/>
      <c r="U478" s="913"/>
    </row>
    <row r="479" ht="15.75" customHeight="1">
      <c r="A479" s="1"/>
      <c r="C479" s="1"/>
      <c r="D479" s="1037"/>
      <c r="E479" s="1038"/>
      <c r="F479" s="1037"/>
      <c r="G479" s="540"/>
      <c r="H479" s="54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913"/>
      <c r="U479" s="913"/>
    </row>
    <row r="480" ht="15.75" customHeight="1">
      <c r="A480" s="1"/>
      <c r="C480" s="1"/>
      <c r="D480" s="1037"/>
      <c r="E480" s="1038"/>
      <c r="F480" s="1037"/>
      <c r="G480" s="540"/>
      <c r="H480" s="54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913"/>
      <c r="U480" s="913"/>
    </row>
    <row r="481" ht="15.75" customHeight="1">
      <c r="A481" s="1"/>
      <c r="C481" s="1"/>
      <c r="D481" s="1037"/>
      <c r="E481" s="1038"/>
      <c r="F481" s="1037"/>
      <c r="G481" s="540"/>
      <c r="H481" s="54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913"/>
      <c r="U481" s="913"/>
    </row>
    <row r="482" ht="15.75" customHeight="1">
      <c r="A482" s="1"/>
      <c r="C482" s="1"/>
      <c r="D482" s="1037"/>
      <c r="E482" s="1038"/>
      <c r="F482" s="1037"/>
      <c r="G482" s="540"/>
      <c r="H482" s="54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913"/>
      <c r="U482" s="913"/>
    </row>
    <row r="483" ht="15.75" customHeight="1">
      <c r="A483" s="1"/>
      <c r="C483" s="1"/>
      <c r="D483" s="1037"/>
      <c r="E483" s="1038"/>
      <c r="F483" s="1037"/>
      <c r="G483" s="540"/>
      <c r="H483" s="54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913"/>
      <c r="U483" s="913"/>
    </row>
    <row r="484" ht="15.75" customHeight="1">
      <c r="A484" s="1"/>
      <c r="C484" s="1"/>
      <c r="D484" s="1037"/>
      <c r="E484" s="1038"/>
      <c r="F484" s="1037"/>
      <c r="G484" s="540"/>
      <c r="H484" s="54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913"/>
      <c r="U484" s="913"/>
    </row>
    <row r="485" ht="15.75" customHeight="1">
      <c r="A485" s="1"/>
      <c r="C485" s="1"/>
      <c r="D485" s="1037"/>
      <c r="E485" s="1038"/>
      <c r="F485" s="1037"/>
      <c r="G485" s="540"/>
      <c r="H485" s="54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913"/>
      <c r="U485" s="913"/>
    </row>
    <row r="486" ht="15.75" customHeight="1">
      <c r="A486" s="1"/>
      <c r="C486" s="1"/>
      <c r="D486" s="1037"/>
      <c r="E486" s="1038"/>
      <c r="F486" s="1037"/>
      <c r="G486" s="540"/>
      <c r="H486" s="54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913"/>
      <c r="U486" s="913"/>
    </row>
    <row r="487" ht="15.75" customHeight="1">
      <c r="A487" s="1"/>
      <c r="C487" s="1"/>
      <c r="D487" s="1037"/>
      <c r="E487" s="1038"/>
      <c r="F487" s="1037"/>
      <c r="G487" s="540"/>
      <c r="H487" s="54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913"/>
      <c r="U487" s="913"/>
    </row>
    <row r="488" ht="15.75" customHeight="1">
      <c r="A488" s="1"/>
      <c r="C488" s="1"/>
      <c r="D488" s="1037"/>
      <c r="E488" s="1038"/>
      <c r="F488" s="1037"/>
      <c r="G488" s="540"/>
      <c r="H488" s="54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913"/>
      <c r="U488" s="913"/>
    </row>
    <row r="489" ht="15.75" customHeight="1">
      <c r="A489" s="1"/>
      <c r="C489" s="1"/>
      <c r="D489" s="1037"/>
      <c r="E489" s="1038"/>
      <c r="F489" s="1037"/>
      <c r="G489" s="540"/>
      <c r="H489" s="54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913"/>
      <c r="U489" s="913"/>
    </row>
    <row r="490" ht="15.75" customHeight="1">
      <c r="A490" s="1"/>
      <c r="C490" s="1"/>
      <c r="D490" s="1037"/>
      <c r="E490" s="1038"/>
      <c r="F490" s="1037"/>
      <c r="G490" s="540"/>
      <c r="H490" s="54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913"/>
      <c r="U490" s="913"/>
    </row>
    <row r="491" ht="15.75" customHeight="1">
      <c r="A491" s="1"/>
      <c r="C491" s="1"/>
      <c r="D491" s="1037"/>
      <c r="E491" s="1038"/>
      <c r="F491" s="1037"/>
      <c r="G491" s="540"/>
      <c r="H491" s="54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913"/>
      <c r="U491" s="913"/>
    </row>
    <row r="492" ht="15.75" customHeight="1">
      <c r="A492" s="1"/>
      <c r="C492" s="1"/>
      <c r="D492" s="1037"/>
      <c r="E492" s="1038"/>
      <c r="F492" s="1037"/>
      <c r="G492" s="540"/>
      <c r="H492" s="54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913"/>
      <c r="U492" s="913"/>
    </row>
    <row r="493" ht="15.75" customHeight="1">
      <c r="A493" s="1"/>
      <c r="C493" s="1"/>
      <c r="D493" s="1037"/>
      <c r="E493" s="1038"/>
      <c r="F493" s="1037"/>
      <c r="G493" s="540"/>
      <c r="H493" s="54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913"/>
      <c r="U493" s="913"/>
    </row>
    <row r="494" ht="15.75" customHeight="1">
      <c r="A494" s="1"/>
      <c r="C494" s="1"/>
      <c r="D494" s="1037"/>
      <c r="E494" s="1038"/>
      <c r="F494" s="1037"/>
      <c r="G494" s="540"/>
      <c r="H494" s="54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913"/>
      <c r="U494" s="913"/>
    </row>
    <row r="495" ht="15.75" customHeight="1">
      <c r="A495" s="1"/>
      <c r="C495" s="1"/>
      <c r="D495" s="1037"/>
      <c r="E495" s="1038"/>
      <c r="F495" s="1037"/>
      <c r="G495" s="540"/>
      <c r="H495" s="54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913"/>
      <c r="U495" s="913"/>
    </row>
    <row r="496" ht="15.75" customHeight="1">
      <c r="A496" s="1"/>
      <c r="C496" s="1"/>
      <c r="D496" s="1037"/>
      <c r="E496" s="1038"/>
      <c r="F496" s="1037"/>
      <c r="G496" s="540"/>
      <c r="H496" s="54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913"/>
      <c r="U496" s="913"/>
    </row>
    <row r="497" ht="15.75" customHeight="1">
      <c r="A497" s="1"/>
      <c r="C497" s="1"/>
      <c r="D497" s="1037"/>
      <c r="E497" s="1038"/>
      <c r="F497" s="1037"/>
      <c r="G497" s="540"/>
      <c r="H497" s="54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913"/>
      <c r="U497" s="913"/>
    </row>
    <row r="498" ht="15.75" customHeight="1">
      <c r="A498" s="1"/>
      <c r="C498" s="1"/>
      <c r="D498" s="1037"/>
      <c r="E498" s="1038"/>
      <c r="F498" s="1037"/>
      <c r="G498" s="540"/>
      <c r="H498" s="54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913"/>
      <c r="U498" s="913"/>
    </row>
    <row r="499" ht="15.75" customHeight="1">
      <c r="A499" s="1"/>
      <c r="C499" s="1"/>
      <c r="D499" s="1037"/>
      <c r="E499" s="1038"/>
      <c r="F499" s="1037"/>
      <c r="G499" s="540"/>
      <c r="H499" s="54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913"/>
      <c r="U499" s="913"/>
    </row>
    <row r="500" ht="15.75" customHeight="1">
      <c r="A500" s="1"/>
      <c r="C500" s="1"/>
      <c r="D500" s="1037"/>
      <c r="E500" s="1038"/>
      <c r="F500" s="1037"/>
      <c r="G500" s="540"/>
      <c r="H500" s="54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913"/>
      <c r="U500" s="913"/>
    </row>
    <row r="501" ht="15.75" customHeight="1">
      <c r="A501" s="1"/>
      <c r="C501" s="1"/>
      <c r="D501" s="1037"/>
      <c r="E501" s="1038"/>
      <c r="F501" s="1037"/>
      <c r="G501" s="540"/>
      <c r="H501" s="54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913"/>
      <c r="U501" s="913"/>
    </row>
    <row r="502" ht="15.75" customHeight="1">
      <c r="A502" s="1"/>
      <c r="C502" s="1"/>
      <c r="D502" s="1037"/>
      <c r="E502" s="1038"/>
      <c r="F502" s="1037"/>
      <c r="G502" s="540"/>
      <c r="H502" s="54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913"/>
      <c r="U502" s="913"/>
    </row>
    <row r="503" ht="15.75" customHeight="1">
      <c r="A503" s="1"/>
      <c r="C503" s="1"/>
      <c r="D503" s="1037"/>
      <c r="E503" s="1038"/>
      <c r="F503" s="1037"/>
      <c r="G503" s="540"/>
      <c r="H503" s="54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913"/>
      <c r="U503" s="913"/>
    </row>
    <row r="504" ht="15.75" customHeight="1">
      <c r="A504" s="1"/>
      <c r="C504" s="1"/>
      <c r="D504" s="1037"/>
      <c r="E504" s="1038"/>
      <c r="F504" s="1037"/>
      <c r="G504" s="540"/>
      <c r="H504" s="54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913"/>
      <c r="U504" s="913"/>
    </row>
    <row r="505" ht="15.75" customHeight="1">
      <c r="A505" s="1"/>
      <c r="C505" s="1"/>
      <c r="D505" s="1037"/>
      <c r="E505" s="1038"/>
      <c r="F505" s="1037"/>
      <c r="G505" s="540"/>
      <c r="H505" s="54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913"/>
      <c r="U505" s="913"/>
    </row>
    <row r="506" ht="15.75" customHeight="1">
      <c r="A506" s="1"/>
      <c r="C506" s="1"/>
      <c r="D506" s="1037"/>
      <c r="E506" s="1038"/>
      <c r="F506" s="1037"/>
      <c r="G506" s="540"/>
      <c r="H506" s="54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913"/>
      <c r="U506" s="913"/>
    </row>
    <row r="507" ht="15.75" customHeight="1">
      <c r="A507" s="1"/>
      <c r="C507" s="1"/>
      <c r="D507" s="1037"/>
      <c r="E507" s="1038"/>
      <c r="F507" s="1037"/>
      <c r="G507" s="540"/>
      <c r="H507" s="54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913"/>
      <c r="U507" s="913"/>
    </row>
    <row r="508" ht="15.75" customHeight="1">
      <c r="A508" s="1"/>
      <c r="C508" s="1"/>
      <c r="D508" s="1037"/>
      <c r="E508" s="1038"/>
      <c r="F508" s="1037"/>
      <c r="G508" s="540"/>
      <c r="H508" s="54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913"/>
      <c r="U508" s="913"/>
    </row>
    <row r="509" ht="15.75" customHeight="1">
      <c r="A509" s="1"/>
      <c r="C509" s="1"/>
      <c r="D509" s="1037"/>
      <c r="E509" s="1038"/>
      <c r="F509" s="1037"/>
      <c r="G509" s="540"/>
      <c r="H509" s="54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913"/>
      <c r="U509" s="913"/>
    </row>
    <row r="510" ht="15.75" customHeight="1">
      <c r="A510" s="1"/>
      <c r="C510" s="1"/>
      <c r="D510" s="1037"/>
      <c r="E510" s="1038"/>
      <c r="F510" s="1037"/>
      <c r="G510" s="540"/>
      <c r="H510" s="54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913"/>
      <c r="U510" s="913"/>
    </row>
    <row r="511" ht="15.75" customHeight="1">
      <c r="A511" s="1"/>
      <c r="C511" s="1"/>
      <c r="D511" s="1037"/>
      <c r="E511" s="1038"/>
      <c r="F511" s="1037"/>
      <c r="G511" s="540"/>
      <c r="H511" s="54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913"/>
      <c r="U511" s="913"/>
    </row>
    <row r="512" ht="15.75" customHeight="1">
      <c r="A512" s="1"/>
      <c r="C512" s="1"/>
      <c r="D512" s="1037"/>
      <c r="E512" s="1038"/>
      <c r="F512" s="1037"/>
      <c r="G512" s="540"/>
      <c r="H512" s="54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913"/>
      <c r="U512" s="913"/>
    </row>
    <row r="513" ht="15.75" customHeight="1">
      <c r="A513" s="1"/>
      <c r="C513" s="1"/>
      <c r="D513" s="1037"/>
      <c r="E513" s="1038"/>
      <c r="F513" s="1037"/>
      <c r="G513" s="540"/>
      <c r="H513" s="54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913"/>
      <c r="U513" s="913"/>
    </row>
    <row r="514" ht="15.75" customHeight="1">
      <c r="A514" s="1"/>
      <c r="C514" s="1"/>
      <c r="D514" s="1037"/>
      <c r="E514" s="1038"/>
      <c r="F514" s="1037"/>
      <c r="G514" s="540"/>
      <c r="H514" s="54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913"/>
      <c r="U514" s="913"/>
    </row>
    <row r="515" ht="15.75" customHeight="1">
      <c r="A515" s="1"/>
      <c r="C515" s="1"/>
      <c r="D515" s="1037"/>
      <c r="E515" s="1038"/>
      <c r="F515" s="1037"/>
      <c r="G515" s="540"/>
      <c r="H515" s="54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913"/>
      <c r="U515" s="913"/>
    </row>
    <row r="516" ht="15.75" customHeight="1">
      <c r="A516" s="1"/>
      <c r="C516" s="1"/>
      <c r="D516" s="1037"/>
      <c r="E516" s="1038"/>
      <c r="F516" s="1037"/>
      <c r="G516" s="540"/>
      <c r="H516" s="54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913"/>
      <c r="U516" s="913"/>
    </row>
    <row r="517" ht="15.75" customHeight="1">
      <c r="A517" s="1"/>
      <c r="C517" s="1"/>
      <c r="D517" s="1037"/>
      <c r="E517" s="1038"/>
      <c r="F517" s="1037"/>
      <c r="G517" s="540"/>
      <c r="H517" s="54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913"/>
      <c r="U517" s="913"/>
    </row>
    <row r="518" ht="15.75" customHeight="1">
      <c r="A518" s="1"/>
      <c r="C518" s="1"/>
      <c r="D518" s="1037"/>
      <c r="E518" s="1038"/>
      <c r="F518" s="1037"/>
      <c r="G518" s="540"/>
      <c r="H518" s="54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913"/>
      <c r="U518" s="913"/>
    </row>
    <row r="519" ht="15.75" customHeight="1">
      <c r="A519" s="1"/>
      <c r="C519" s="1"/>
      <c r="D519" s="1037"/>
      <c r="E519" s="1038"/>
      <c r="F519" s="1037"/>
      <c r="G519" s="540"/>
      <c r="H519" s="54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913"/>
      <c r="U519" s="913"/>
    </row>
    <row r="520" ht="15.75" customHeight="1">
      <c r="A520" s="1"/>
      <c r="C520" s="1"/>
      <c r="D520" s="1037"/>
      <c r="E520" s="1038"/>
      <c r="F520" s="1037"/>
      <c r="G520" s="540"/>
      <c r="H520" s="54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913"/>
      <c r="U520" s="913"/>
    </row>
    <row r="521" ht="15.75" customHeight="1">
      <c r="A521" s="1"/>
      <c r="C521" s="1"/>
      <c r="D521" s="1037"/>
      <c r="E521" s="1038"/>
      <c r="F521" s="1037"/>
      <c r="G521" s="540"/>
      <c r="H521" s="54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913"/>
      <c r="U521" s="913"/>
    </row>
    <row r="522" ht="15.75" customHeight="1">
      <c r="A522" s="1"/>
      <c r="C522" s="1"/>
      <c r="D522" s="1037"/>
      <c r="E522" s="1038"/>
      <c r="F522" s="1037"/>
      <c r="G522" s="540"/>
      <c r="H522" s="54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913"/>
      <c r="U522" s="913"/>
    </row>
    <row r="523" ht="15.75" customHeight="1">
      <c r="A523" s="1"/>
      <c r="C523" s="1"/>
      <c r="D523" s="1037"/>
      <c r="E523" s="1038"/>
      <c r="F523" s="1037"/>
      <c r="G523" s="540"/>
      <c r="H523" s="54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913"/>
      <c r="U523" s="913"/>
    </row>
    <row r="524" ht="15.75" customHeight="1">
      <c r="A524" s="1"/>
      <c r="C524" s="1"/>
      <c r="D524" s="1037"/>
      <c r="E524" s="1038"/>
      <c r="F524" s="1037"/>
      <c r="G524" s="540"/>
      <c r="H524" s="54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913"/>
      <c r="U524" s="913"/>
    </row>
    <row r="525" ht="15.75" customHeight="1">
      <c r="A525" s="1"/>
      <c r="C525" s="1"/>
      <c r="D525" s="1037"/>
      <c r="E525" s="1038"/>
      <c r="F525" s="1037"/>
      <c r="G525" s="540"/>
      <c r="H525" s="54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913"/>
      <c r="U525" s="913"/>
    </row>
    <row r="526" ht="15.75" customHeight="1">
      <c r="A526" s="1"/>
      <c r="C526" s="1"/>
      <c r="D526" s="1037"/>
      <c r="E526" s="1038"/>
      <c r="F526" s="1037"/>
      <c r="G526" s="540"/>
      <c r="H526" s="54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913"/>
      <c r="U526" s="913"/>
    </row>
    <row r="527" ht="15.75" customHeight="1">
      <c r="A527" s="1"/>
      <c r="C527" s="1"/>
      <c r="D527" s="1037"/>
      <c r="E527" s="1038"/>
      <c r="F527" s="1037"/>
      <c r="G527" s="540"/>
      <c r="H527" s="54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913"/>
      <c r="U527" s="913"/>
    </row>
    <row r="528" ht="15.75" customHeight="1">
      <c r="A528" s="1"/>
      <c r="C528" s="1"/>
      <c r="D528" s="1037"/>
      <c r="E528" s="1038"/>
      <c r="F528" s="1037"/>
      <c r="G528" s="540"/>
      <c r="H528" s="54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913"/>
      <c r="U528" s="913"/>
    </row>
    <row r="529" ht="15.75" customHeight="1">
      <c r="A529" s="1"/>
      <c r="C529" s="1"/>
      <c r="D529" s="1037"/>
      <c r="E529" s="1038"/>
      <c r="F529" s="1037"/>
      <c r="G529" s="540"/>
      <c r="H529" s="54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913"/>
      <c r="U529" s="913"/>
    </row>
    <row r="530" ht="15.75" customHeight="1">
      <c r="A530" s="1"/>
      <c r="C530" s="1"/>
      <c r="D530" s="1037"/>
      <c r="E530" s="1038"/>
      <c r="F530" s="1037"/>
      <c r="G530" s="540"/>
      <c r="H530" s="54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913"/>
      <c r="U530" s="913"/>
    </row>
    <row r="531" ht="15.75" customHeight="1">
      <c r="A531" s="1"/>
      <c r="C531" s="1"/>
      <c r="D531" s="1037"/>
      <c r="E531" s="1038"/>
      <c r="F531" s="1037"/>
      <c r="G531" s="540"/>
      <c r="H531" s="54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913"/>
      <c r="U531" s="913"/>
    </row>
    <row r="532" ht="15.75" customHeight="1">
      <c r="A532" s="1"/>
      <c r="C532" s="1"/>
      <c r="D532" s="1037"/>
      <c r="E532" s="1038"/>
      <c r="F532" s="1037"/>
      <c r="G532" s="540"/>
      <c r="H532" s="54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913"/>
      <c r="U532" s="913"/>
    </row>
    <row r="533" ht="15.75" customHeight="1">
      <c r="A533" s="1"/>
      <c r="C533" s="1"/>
      <c r="D533" s="1037"/>
      <c r="E533" s="1038"/>
      <c r="F533" s="1037"/>
      <c r="G533" s="540"/>
      <c r="H533" s="54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913"/>
      <c r="U533" s="913"/>
    </row>
    <row r="534" ht="15.75" customHeight="1">
      <c r="A534" s="1"/>
      <c r="C534" s="1"/>
      <c r="D534" s="1037"/>
      <c r="E534" s="1038"/>
      <c r="F534" s="1037"/>
      <c r="G534" s="540"/>
      <c r="H534" s="54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913"/>
      <c r="U534" s="913"/>
    </row>
    <row r="535" ht="15.75" customHeight="1">
      <c r="A535" s="1"/>
      <c r="C535" s="1"/>
      <c r="D535" s="1037"/>
      <c r="E535" s="1038"/>
      <c r="F535" s="1037"/>
      <c r="G535" s="540"/>
      <c r="H535" s="54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913"/>
      <c r="U535" s="913"/>
    </row>
    <row r="536" ht="15.75" customHeight="1">
      <c r="A536" s="1"/>
      <c r="C536" s="1"/>
      <c r="D536" s="1037"/>
      <c r="E536" s="1038"/>
      <c r="F536" s="1037"/>
      <c r="G536" s="540"/>
      <c r="H536" s="54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913"/>
      <c r="U536" s="913"/>
    </row>
    <row r="537" ht="15.75" customHeight="1">
      <c r="A537" s="1"/>
      <c r="C537" s="1"/>
      <c r="D537" s="1037"/>
      <c r="E537" s="1038"/>
      <c r="F537" s="1037"/>
      <c r="G537" s="540"/>
      <c r="H537" s="54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913"/>
      <c r="U537" s="913"/>
    </row>
    <row r="538" ht="15.75" customHeight="1">
      <c r="A538" s="1"/>
      <c r="C538" s="1"/>
      <c r="D538" s="1037"/>
      <c r="E538" s="1038"/>
      <c r="F538" s="1037"/>
      <c r="G538" s="540"/>
      <c r="H538" s="54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913"/>
      <c r="U538" s="913"/>
    </row>
    <row r="539" ht="15.75" customHeight="1">
      <c r="A539" s="1"/>
      <c r="C539" s="1"/>
      <c r="D539" s="1037"/>
      <c r="E539" s="1038"/>
      <c r="F539" s="1037"/>
      <c r="G539" s="540"/>
      <c r="H539" s="54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913"/>
      <c r="U539" s="913"/>
    </row>
    <row r="540" ht="15.75" customHeight="1">
      <c r="A540" s="1"/>
      <c r="C540" s="1"/>
      <c r="D540" s="1037"/>
      <c r="E540" s="1038"/>
      <c r="F540" s="1037"/>
      <c r="G540" s="540"/>
      <c r="H540" s="54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913"/>
      <c r="U540" s="913"/>
    </row>
    <row r="541" ht="15.75" customHeight="1">
      <c r="A541" s="1"/>
      <c r="C541" s="1"/>
      <c r="D541" s="1037"/>
      <c r="E541" s="1038"/>
      <c r="F541" s="1037"/>
      <c r="G541" s="540"/>
      <c r="H541" s="54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913"/>
      <c r="U541" s="913"/>
    </row>
    <row r="542" ht="15.75" customHeight="1">
      <c r="A542" s="1"/>
      <c r="C542" s="1"/>
      <c r="D542" s="1037"/>
      <c r="E542" s="1038"/>
      <c r="F542" s="1037"/>
      <c r="G542" s="540"/>
      <c r="H542" s="54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913"/>
      <c r="U542" s="913"/>
    </row>
    <row r="543" ht="15.75" customHeight="1">
      <c r="A543" s="1"/>
      <c r="C543" s="1"/>
      <c r="D543" s="1037"/>
      <c r="E543" s="1038"/>
      <c r="F543" s="1037"/>
      <c r="G543" s="540"/>
      <c r="H543" s="54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913"/>
      <c r="U543" s="913"/>
    </row>
    <row r="544" ht="15.75" customHeight="1">
      <c r="A544" s="1"/>
      <c r="C544" s="1"/>
      <c r="D544" s="1037"/>
      <c r="E544" s="1038"/>
      <c r="F544" s="1037"/>
      <c r="G544" s="540"/>
      <c r="H544" s="54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913"/>
      <c r="U544" s="913"/>
    </row>
    <row r="545" ht="15.75" customHeight="1">
      <c r="A545" s="1"/>
      <c r="C545" s="1"/>
      <c r="D545" s="1037"/>
      <c r="E545" s="1038"/>
      <c r="F545" s="1037"/>
      <c r="G545" s="540"/>
      <c r="H545" s="54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913"/>
      <c r="U545" s="913"/>
    </row>
    <row r="546" ht="15.75" customHeight="1">
      <c r="A546" s="1"/>
      <c r="C546" s="1"/>
      <c r="D546" s="1037"/>
      <c r="E546" s="1038"/>
      <c r="F546" s="1037"/>
      <c r="G546" s="540"/>
      <c r="H546" s="54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913"/>
      <c r="U546" s="913"/>
    </row>
    <row r="547" ht="15.75" customHeight="1">
      <c r="A547" s="1"/>
      <c r="C547" s="1"/>
      <c r="D547" s="1037"/>
      <c r="E547" s="1038"/>
      <c r="F547" s="1037"/>
      <c r="G547" s="540"/>
      <c r="H547" s="54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913"/>
      <c r="U547" s="913"/>
    </row>
    <row r="548" ht="15.75" customHeight="1">
      <c r="A548" s="1"/>
      <c r="C548" s="1"/>
      <c r="D548" s="1037"/>
      <c r="E548" s="1038"/>
      <c r="F548" s="1037"/>
      <c r="G548" s="540"/>
      <c r="H548" s="54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913"/>
      <c r="U548" s="913"/>
    </row>
    <row r="549" ht="15.75" customHeight="1">
      <c r="A549" s="1"/>
      <c r="C549" s="1"/>
      <c r="D549" s="1037"/>
      <c r="E549" s="1038"/>
      <c r="F549" s="1037"/>
      <c r="G549" s="540"/>
      <c r="H549" s="54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913"/>
      <c r="U549" s="913"/>
    </row>
    <row r="550" ht="15.75" customHeight="1">
      <c r="A550" s="1"/>
      <c r="C550" s="1"/>
      <c r="D550" s="1037"/>
      <c r="E550" s="1038"/>
      <c r="F550" s="1037"/>
      <c r="G550" s="540"/>
      <c r="H550" s="54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913"/>
      <c r="U550" s="913"/>
    </row>
    <row r="551" ht="15.75" customHeight="1">
      <c r="A551" s="1"/>
      <c r="C551" s="1"/>
      <c r="D551" s="1037"/>
      <c r="E551" s="1038"/>
      <c r="F551" s="1037"/>
      <c r="G551" s="540"/>
      <c r="H551" s="54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913"/>
      <c r="U551" s="913"/>
    </row>
    <row r="552" ht="15.75" customHeight="1">
      <c r="A552" s="1"/>
      <c r="C552" s="1"/>
      <c r="D552" s="1037"/>
      <c r="E552" s="1038"/>
      <c r="F552" s="1037"/>
      <c r="G552" s="540"/>
      <c r="H552" s="54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913"/>
      <c r="U552" s="913"/>
    </row>
    <row r="553" ht="15.75" customHeight="1">
      <c r="A553" s="1"/>
      <c r="C553" s="1"/>
      <c r="D553" s="1037"/>
      <c r="E553" s="1038"/>
      <c r="F553" s="1037"/>
      <c r="G553" s="540"/>
      <c r="H553" s="54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913"/>
      <c r="U553" s="913"/>
    </row>
    <row r="554" ht="15.75" customHeight="1">
      <c r="A554" s="1"/>
      <c r="C554" s="1"/>
      <c r="D554" s="1037"/>
      <c r="E554" s="1038"/>
      <c r="F554" s="1037"/>
      <c r="G554" s="540"/>
      <c r="H554" s="54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913"/>
      <c r="U554" s="913"/>
    </row>
    <row r="555" ht="15.75" customHeight="1">
      <c r="A555" s="1"/>
      <c r="C555" s="1"/>
      <c r="D555" s="1037"/>
      <c r="E555" s="1038"/>
      <c r="F555" s="1037"/>
      <c r="G555" s="540"/>
      <c r="H555" s="54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913"/>
      <c r="U555" s="913"/>
    </row>
    <row r="556" ht="15.75" customHeight="1">
      <c r="A556" s="1"/>
      <c r="C556" s="1"/>
      <c r="D556" s="1037"/>
      <c r="E556" s="1038"/>
      <c r="F556" s="1037"/>
      <c r="G556" s="540"/>
      <c r="H556" s="54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913"/>
      <c r="U556" s="913"/>
    </row>
    <row r="557" ht="15.75" customHeight="1">
      <c r="A557" s="1"/>
      <c r="C557" s="1"/>
      <c r="D557" s="1037"/>
      <c r="E557" s="1038"/>
      <c r="F557" s="1037"/>
      <c r="G557" s="540"/>
      <c r="H557" s="54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913"/>
      <c r="U557" s="913"/>
    </row>
    <row r="558" ht="15.75" customHeight="1">
      <c r="A558" s="1"/>
      <c r="C558" s="1"/>
      <c r="D558" s="1037"/>
      <c r="E558" s="1038"/>
      <c r="F558" s="1037"/>
      <c r="G558" s="540"/>
      <c r="H558" s="54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913"/>
      <c r="U558" s="913"/>
    </row>
    <row r="559" ht="15.75" customHeight="1">
      <c r="A559" s="1"/>
      <c r="C559" s="1"/>
      <c r="D559" s="1037"/>
      <c r="E559" s="1038"/>
      <c r="F559" s="1037"/>
      <c r="G559" s="540"/>
      <c r="H559" s="54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913"/>
      <c r="U559" s="913"/>
    </row>
    <row r="560" ht="15.75" customHeight="1">
      <c r="A560" s="1"/>
      <c r="C560" s="1"/>
      <c r="D560" s="1037"/>
      <c r="E560" s="1038"/>
      <c r="F560" s="1037"/>
      <c r="G560" s="540"/>
      <c r="H560" s="54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913"/>
      <c r="U560" s="913"/>
    </row>
    <row r="561" ht="15.75" customHeight="1">
      <c r="A561" s="1"/>
      <c r="C561" s="1"/>
      <c r="D561" s="1037"/>
      <c r="E561" s="1038"/>
      <c r="F561" s="1037"/>
      <c r="G561" s="540"/>
      <c r="H561" s="54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913"/>
      <c r="U561" s="913"/>
    </row>
    <row r="562" ht="15.75" customHeight="1">
      <c r="A562" s="1"/>
      <c r="C562" s="1"/>
      <c r="D562" s="1037"/>
      <c r="E562" s="1038"/>
      <c r="F562" s="1037"/>
      <c r="G562" s="540"/>
      <c r="H562" s="54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913"/>
      <c r="U562" s="913"/>
    </row>
    <row r="563" ht="15.75" customHeight="1">
      <c r="A563" s="1"/>
      <c r="C563" s="1"/>
      <c r="D563" s="1037"/>
      <c r="E563" s="1038"/>
      <c r="F563" s="1037"/>
      <c r="G563" s="540"/>
      <c r="H563" s="54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913"/>
      <c r="U563" s="913"/>
    </row>
    <row r="564" ht="15.75" customHeight="1">
      <c r="A564" s="1"/>
      <c r="C564" s="1"/>
      <c r="D564" s="1037"/>
      <c r="E564" s="1038"/>
      <c r="F564" s="1037"/>
      <c r="G564" s="540"/>
      <c r="H564" s="54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913"/>
      <c r="U564" s="913"/>
    </row>
    <row r="565" ht="15.75" customHeight="1">
      <c r="A565" s="1"/>
      <c r="C565" s="1"/>
      <c r="D565" s="1037"/>
      <c r="E565" s="1038"/>
      <c r="F565" s="1037"/>
      <c r="G565" s="540"/>
      <c r="H565" s="54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913"/>
      <c r="U565" s="913"/>
    </row>
    <row r="566" ht="15.75" customHeight="1">
      <c r="A566" s="1"/>
      <c r="C566" s="1"/>
      <c r="D566" s="1037"/>
      <c r="E566" s="1038"/>
      <c r="F566" s="1037"/>
      <c r="G566" s="540"/>
      <c r="H566" s="54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913"/>
      <c r="U566" s="913"/>
    </row>
    <row r="567" ht="15.75" customHeight="1">
      <c r="A567" s="1"/>
      <c r="C567" s="1"/>
      <c r="D567" s="1037"/>
      <c r="E567" s="1038"/>
      <c r="F567" s="1037"/>
      <c r="G567" s="540"/>
      <c r="H567" s="54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913"/>
      <c r="U567" s="913"/>
    </row>
    <row r="568" ht="15.75" customHeight="1">
      <c r="A568" s="1"/>
      <c r="C568" s="1"/>
      <c r="D568" s="1037"/>
      <c r="E568" s="1038"/>
      <c r="F568" s="1037"/>
      <c r="G568" s="540"/>
      <c r="H568" s="54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913"/>
      <c r="U568" s="913"/>
    </row>
    <row r="569" ht="15.75" customHeight="1">
      <c r="A569" s="1"/>
      <c r="C569" s="1"/>
      <c r="D569" s="1037"/>
      <c r="E569" s="1038"/>
      <c r="F569" s="1037"/>
      <c r="G569" s="540"/>
      <c r="H569" s="54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913"/>
      <c r="U569" s="913"/>
    </row>
    <row r="570" ht="15.75" customHeight="1">
      <c r="A570" s="1"/>
      <c r="C570" s="1"/>
      <c r="D570" s="1037"/>
      <c r="E570" s="1038"/>
      <c r="F570" s="1037"/>
      <c r="G570" s="540"/>
      <c r="H570" s="54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913"/>
      <c r="U570" s="913"/>
    </row>
    <row r="571" ht="15.75" customHeight="1">
      <c r="A571" s="1"/>
      <c r="C571" s="1"/>
      <c r="D571" s="1037"/>
      <c r="E571" s="1038"/>
      <c r="F571" s="1037"/>
      <c r="G571" s="540"/>
      <c r="H571" s="54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913"/>
      <c r="U571" s="913"/>
    </row>
    <row r="572" ht="15.75" customHeight="1">
      <c r="A572" s="1"/>
      <c r="C572" s="1"/>
      <c r="D572" s="1037"/>
      <c r="E572" s="1038"/>
      <c r="F572" s="1037"/>
      <c r="G572" s="540"/>
      <c r="H572" s="54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913"/>
      <c r="U572" s="913"/>
    </row>
    <row r="573" ht="15.75" customHeight="1">
      <c r="A573" s="1"/>
      <c r="C573" s="1"/>
      <c r="D573" s="1037"/>
      <c r="E573" s="1038"/>
      <c r="F573" s="1037"/>
      <c r="G573" s="540"/>
      <c r="H573" s="54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913"/>
      <c r="U573" s="913"/>
    </row>
    <row r="574" ht="15.75" customHeight="1">
      <c r="A574" s="1"/>
      <c r="C574" s="1"/>
      <c r="D574" s="1037"/>
      <c r="E574" s="1038"/>
      <c r="F574" s="1037"/>
      <c r="G574" s="540"/>
      <c r="H574" s="54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913"/>
      <c r="U574" s="913"/>
    </row>
    <row r="575" ht="15.75" customHeight="1">
      <c r="A575" s="1"/>
      <c r="C575" s="1"/>
      <c r="D575" s="1037"/>
      <c r="E575" s="1038"/>
      <c r="F575" s="1037"/>
      <c r="G575" s="540"/>
      <c r="H575" s="54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913"/>
      <c r="U575" s="913"/>
    </row>
    <row r="576" ht="15.75" customHeight="1">
      <c r="A576" s="1"/>
      <c r="C576" s="1"/>
      <c r="D576" s="1037"/>
      <c r="E576" s="1038"/>
      <c r="F576" s="1037"/>
      <c r="G576" s="540"/>
      <c r="H576" s="54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913"/>
      <c r="U576" s="913"/>
    </row>
    <row r="577" ht="15.75" customHeight="1">
      <c r="A577" s="1"/>
      <c r="C577" s="1"/>
      <c r="D577" s="1037"/>
      <c r="E577" s="1038"/>
      <c r="F577" s="1037"/>
      <c r="G577" s="540"/>
      <c r="H577" s="54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913"/>
      <c r="U577" s="913"/>
    </row>
    <row r="578" ht="15.75" customHeight="1">
      <c r="A578" s="1"/>
      <c r="C578" s="1"/>
      <c r="D578" s="1037"/>
      <c r="E578" s="1038"/>
      <c r="F578" s="1037"/>
      <c r="G578" s="540"/>
      <c r="H578" s="54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913"/>
      <c r="U578" s="913"/>
    </row>
    <row r="579" ht="15.75" customHeight="1">
      <c r="A579" s="1"/>
      <c r="C579" s="1"/>
      <c r="D579" s="1037"/>
      <c r="E579" s="1038"/>
      <c r="F579" s="1037"/>
      <c r="G579" s="540"/>
      <c r="H579" s="54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913"/>
      <c r="U579" s="913"/>
    </row>
    <row r="580" ht="15.75" customHeight="1">
      <c r="A580" s="1"/>
      <c r="C580" s="1"/>
      <c r="D580" s="1037"/>
      <c r="E580" s="1038"/>
      <c r="F580" s="1037"/>
      <c r="G580" s="540"/>
      <c r="H580" s="54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913"/>
      <c r="U580" s="913"/>
    </row>
    <row r="581" ht="15.75" customHeight="1">
      <c r="A581" s="1"/>
      <c r="C581" s="1"/>
      <c r="D581" s="1037"/>
      <c r="E581" s="1038"/>
      <c r="F581" s="1037"/>
      <c r="G581" s="540"/>
      <c r="H581" s="54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913"/>
      <c r="U581" s="913"/>
    </row>
    <row r="582" ht="15.75" customHeight="1">
      <c r="A582" s="1"/>
      <c r="C582" s="1"/>
      <c r="D582" s="1037"/>
      <c r="E582" s="1038"/>
      <c r="F582" s="1037"/>
      <c r="G582" s="540"/>
      <c r="H582" s="54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913"/>
      <c r="U582" s="913"/>
    </row>
    <row r="583" ht="15.75" customHeight="1">
      <c r="A583" s="1"/>
      <c r="C583" s="1"/>
      <c r="D583" s="1037"/>
      <c r="E583" s="1038"/>
      <c r="F583" s="1037"/>
      <c r="G583" s="540"/>
      <c r="H583" s="54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913"/>
      <c r="U583" s="913"/>
    </row>
    <row r="584" ht="15.75" customHeight="1">
      <c r="A584" s="1"/>
      <c r="C584" s="1"/>
      <c r="D584" s="1037"/>
      <c r="E584" s="1038"/>
      <c r="F584" s="1037"/>
      <c r="G584" s="540"/>
      <c r="H584" s="54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913"/>
      <c r="U584" s="913"/>
    </row>
    <row r="585" ht="15.75" customHeight="1">
      <c r="A585" s="1"/>
      <c r="C585" s="1"/>
      <c r="D585" s="1037"/>
      <c r="E585" s="1038"/>
      <c r="F585" s="1037"/>
      <c r="G585" s="540"/>
      <c r="H585" s="54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913"/>
      <c r="U585" s="913"/>
    </row>
    <row r="586" ht="15.75" customHeight="1">
      <c r="A586" s="1"/>
      <c r="C586" s="1"/>
      <c r="D586" s="1037"/>
      <c r="E586" s="1038"/>
      <c r="F586" s="1037"/>
      <c r="G586" s="540"/>
      <c r="H586" s="54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913"/>
      <c r="U586" s="913"/>
    </row>
    <row r="587" ht="15.75" customHeight="1">
      <c r="A587" s="1"/>
      <c r="C587" s="1"/>
      <c r="D587" s="1037"/>
      <c r="E587" s="1038"/>
      <c r="F587" s="1037"/>
      <c r="G587" s="540"/>
      <c r="H587" s="54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913"/>
      <c r="U587" s="913"/>
    </row>
    <row r="588" ht="15.75" customHeight="1">
      <c r="A588" s="1"/>
      <c r="C588" s="1"/>
      <c r="D588" s="1037"/>
      <c r="E588" s="1038"/>
      <c r="F588" s="1037"/>
      <c r="G588" s="540"/>
      <c r="H588" s="54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913"/>
      <c r="U588" s="913"/>
    </row>
    <row r="589" ht="15.75" customHeight="1">
      <c r="A589" s="1"/>
      <c r="C589" s="1"/>
      <c r="D589" s="1037"/>
      <c r="E589" s="1038"/>
      <c r="F589" s="1037"/>
      <c r="G589" s="540"/>
      <c r="H589" s="54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913"/>
      <c r="U589" s="913"/>
    </row>
    <row r="590" ht="15.75" customHeight="1">
      <c r="A590" s="1"/>
      <c r="C590" s="1"/>
      <c r="D590" s="1037"/>
      <c r="E590" s="1038"/>
      <c r="F590" s="1037"/>
      <c r="G590" s="540"/>
      <c r="H590" s="54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913"/>
      <c r="U590" s="913"/>
    </row>
    <row r="591" ht="15.75" customHeight="1">
      <c r="A591" s="1"/>
      <c r="C591" s="1"/>
      <c r="D591" s="1037"/>
      <c r="E591" s="1038"/>
      <c r="F591" s="1037"/>
      <c r="G591" s="540"/>
      <c r="H591" s="54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913"/>
      <c r="U591" s="913"/>
    </row>
    <row r="592" ht="15.75" customHeight="1">
      <c r="A592" s="1"/>
      <c r="C592" s="1"/>
      <c r="D592" s="1037"/>
      <c r="E592" s="1038"/>
      <c r="F592" s="1037"/>
      <c r="G592" s="540"/>
      <c r="H592" s="54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913"/>
      <c r="U592" s="913"/>
    </row>
    <row r="593" ht="15.75" customHeight="1">
      <c r="A593" s="1"/>
      <c r="C593" s="1"/>
      <c r="D593" s="1037"/>
      <c r="E593" s="1038"/>
      <c r="F593" s="1037"/>
      <c r="G593" s="540"/>
      <c r="H593" s="54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913"/>
      <c r="U593" s="913"/>
    </row>
    <row r="594" ht="15.75" customHeight="1">
      <c r="A594" s="1"/>
      <c r="C594" s="1"/>
      <c r="D594" s="1037"/>
      <c r="E594" s="1038"/>
      <c r="F594" s="1037"/>
      <c r="G594" s="540"/>
      <c r="H594" s="54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913"/>
      <c r="U594" s="913"/>
    </row>
    <row r="595" ht="15.75" customHeight="1">
      <c r="A595" s="1"/>
      <c r="C595" s="1"/>
      <c r="D595" s="1037"/>
      <c r="E595" s="1038"/>
      <c r="F595" s="1037"/>
      <c r="G595" s="540"/>
      <c r="H595" s="54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913"/>
      <c r="U595" s="913"/>
    </row>
    <row r="596" ht="15.75" customHeight="1">
      <c r="A596" s="1"/>
      <c r="C596" s="1"/>
      <c r="D596" s="1037"/>
      <c r="E596" s="1038"/>
      <c r="F596" s="1037"/>
      <c r="G596" s="540"/>
      <c r="H596" s="54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913"/>
      <c r="U596" s="913"/>
    </row>
    <row r="597" ht="15.75" customHeight="1">
      <c r="A597" s="1"/>
      <c r="C597" s="1"/>
      <c r="D597" s="1037"/>
      <c r="E597" s="1038"/>
      <c r="F597" s="1037"/>
      <c r="G597" s="540"/>
      <c r="H597" s="54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913"/>
      <c r="U597" s="913"/>
    </row>
    <row r="598" ht="15.75" customHeight="1">
      <c r="A598" s="1"/>
      <c r="C598" s="1"/>
      <c r="D598" s="1037"/>
      <c r="E598" s="1038"/>
      <c r="F598" s="1037"/>
      <c r="G598" s="540"/>
      <c r="H598" s="54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913"/>
      <c r="U598" s="913"/>
    </row>
    <row r="599" ht="15.75" customHeight="1">
      <c r="A599" s="1"/>
      <c r="C599" s="1"/>
      <c r="D599" s="1037"/>
      <c r="E599" s="1038"/>
      <c r="F599" s="1037"/>
      <c r="G599" s="540"/>
      <c r="H599" s="54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913"/>
      <c r="U599" s="913"/>
    </row>
    <row r="600" ht="15.75" customHeight="1">
      <c r="A600" s="1"/>
      <c r="C600" s="1"/>
      <c r="D600" s="1037"/>
      <c r="E600" s="1038"/>
      <c r="F600" s="1037"/>
      <c r="G600" s="540"/>
      <c r="H600" s="54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913"/>
      <c r="U600" s="913"/>
    </row>
    <row r="601" ht="15.75" customHeight="1">
      <c r="A601" s="1"/>
      <c r="C601" s="1"/>
      <c r="D601" s="1037"/>
      <c r="E601" s="1038"/>
      <c r="F601" s="1037"/>
      <c r="G601" s="540"/>
      <c r="H601" s="54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913"/>
      <c r="U601" s="913"/>
    </row>
    <row r="602" ht="15.75" customHeight="1">
      <c r="A602" s="1"/>
      <c r="C602" s="1"/>
      <c r="D602" s="1037"/>
      <c r="E602" s="1038"/>
      <c r="F602" s="1037"/>
      <c r="G602" s="540"/>
      <c r="H602" s="54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913"/>
      <c r="U602" s="913"/>
    </row>
    <row r="603" ht="15.75" customHeight="1">
      <c r="A603" s="1"/>
      <c r="C603" s="1"/>
      <c r="D603" s="1037"/>
      <c r="E603" s="1038"/>
      <c r="F603" s="1037"/>
      <c r="G603" s="540"/>
      <c r="H603" s="54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913"/>
      <c r="U603" s="913"/>
    </row>
    <row r="604" ht="15.75" customHeight="1">
      <c r="A604" s="1"/>
      <c r="C604" s="1"/>
      <c r="D604" s="1037"/>
      <c r="E604" s="1038"/>
      <c r="F604" s="1037"/>
      <c r="G604" s="540"/>
      <c r="H604" s="54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913"/>
      <c r="U604" s="913"/>
    </row>
    <row r="605" ht="15.75" customHeight="1">
      <c r="A605" s="1"/>
      <c r="C605" s="1"/>
      <c r="D605" s="1037"/>
      <c r="E605" s="1038"/>
      <c r="F605" s="1037"/>
      <c r="G605" s="540"/>
      <c r="H605" s="54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913"/>
      <c r="U605" s="913"/>
    </row>
    <row r="606" ht="15.75" customHeight="1">
      <c r="A606" s="1"/>
      <c r="C606" s="1"/>
      <c r="D606" s="1037"/>
      <c r="E606" s="1038"/>
      <c r="F606" s="1037"/>
      <c r="G606" s="540"/>
      <c r="H606" s="54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913"/>
      <c r="U606" s="913"/>
    </row>
    <row r="607" ht="15.75" customHeight="1">
      <c r="A607" s="1"/>
      <c r="C607" s="1"/>
      <c r="D607" s="1037"/>
      <c r="E607" s="1038"/>
      <c r="F607" s="1037"/>
      <c r="G607" s="540"/>
      <c r="H607" s="54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913"/>
      <c r="U607" s="913"/>
    </row>
    <row r="608" ht="15.75" customHeight="1">
      <c r="A608" s="1"/>
      <c r="C608" s="1"/>
      <c r="D608" s="1037"/>
      <c r="E608" s="1038"/>
      <c r="F608" s="1037"/>
      <c r="G608" s="540"/>
      <c r="H608" s="54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913"/>
      <c r="U608" s="913"/>
    </row>
    <row r="609" ht="15.75" customHeight="1">
      <c r="A609" s="1"/>
      <c r="C609" s="1"/>
      <c r="D609" s="1037"/>
      <c r="E609" s="1038"/>
      <c r="F609" s="1037"/>
      <c r="G609" s="540"/>
      <c r="H609" s="54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913"/>
      <c r="U609" s="913"/>
    </row>
    <row r="610" ht="15.75" customHeight="1">
      <c r="A610" s="1"/>
      <c r="C610" s="1"/>
      <c r="D610" s="1037"/>
      <c r="E610" s="1038"/>
      <c r="F610" s="1037"/>
      <c r="G610" s="540"/>
      <c r="H610" s="54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913"/>
      <c r="U610" s="913"/>
    </row>
    <row r="611" ht="15.75" customHeight="1">
      <c r="A611" s="1"/>
      <c r="C611" s="1"/>
      <c r="D611" s="1037"/>
      <c r="E611" s="1038"/>
      <c r="F611" s="1037"/>
      <c r="G611" s="540"/>
      <c r="H611" s="54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913"/>
      <c r="U611" s="913"/>
    </row>
    <row r="612" ht="15.75" customHeight="1">
      <c r="A612" s="1"/>
      <c r="C612" s="1"/>
      <c r="D612" s="1037"/>
      <c r="E612" s="1038"/>
      <c r="F612" s="1037"/>
      <c r="G612" s="540"/>
      <c r="H612" s="54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913"/>
      <c r="U612" s="913"/>
    </row>
    <row r="613" ht="15.75" customHeight="1">
      <c r="A613" s="1"/>
      <c r="C613" s="1"/>
      <c r="D613" s="1037"/>
      <c r="E613" s="1038"/>
      <c r="F613" s="1037"/>
      <c r="G613" s="540"/>
      <c r="H613" s="54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913"/>
      <c r="U613" s="913"/>
    </row>
    <row r="614" ht="15.75" customHeight="1">
      <c r="A614" s="1"/>
      <c r="C614" s="1"/>
      <c r="D614" s="1037"/>
      <c r="E614" s="1038"/>
      <c r="F614" s="1037"/>
      <c r="G614" s="540"/>
      <c r="H614" s="54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913"/>
      <c r="U614" s="913"/>
    </row>
    <row r="615" ht="15.75" customHeight="1">
      <c r="A615" s="1"/>
      <c r="C615" s="1"/>
      <c r="D615" s="1037"/>
      <c r="E615" s="1038"/>
      <c r="F615" s="1037"/>
      <c r="G615" s="540"/>
      <c r="H615" s="54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913"/>
      <c r="U615" s="913"/>
    </row>
    <row r="616" ht="15.75" customHeight="1">
      <c r="A616" s="1"/>
      <c r="C616" s="1"/>
      <c r="D616" s="1037"/>
      <c r="E616" s="1038"/>
      <c r="F616" s="1037"/>
      <c r="G616" s="540"/>
      <c r="H616" s="54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913"/>
      <c r="U616" s="913"/>
    </row>
    <row r="617" ht="15.75" customHeight="1">
      <c r="A617" s="1"/>
      <c r="C617" s="1"/>
      <c r="D617" s="1037"/>
      <c r="E617" s="1038"/>
      <c r="F617" s="1037"/>
      <c r="G617" s="540"/>
      <c r="H617" s="54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913"/>
      <c r="U617" s="913"/>
    </row>
    <row r="618" ht="15.75" customHeight="1">
      <c r="A618" s="1"/>
      <c r="C618" s="1"/>
      <c r="D618" s="1037"/>
      <c r="E618" s="1038"/>
      <c r="F618" s="1037"/>
      <c r="G618" s="540"/>
      <c r="H618" s="54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913"/>
      <c r="U618" s="913"/>
    </row>
    <row r="619" ht="15.75" customHeight="1">
      <c r="A619" s="1"/>
      <c r="C619" s="1"/>
      <c r="D619" s="1037"/>
      <c r="E619" s="1038"/>
      <c r="F619" s="1037"/>
      <c r="G619" s="540"/>
      <c r="H619" s="54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913"/>
      <c r="U619" s="913"/>
    </row>
    <row r="620" ht="15.75" customHeight="1">
      <c r="A620" s="1"/>
      <c r="C620" s="1"/>
      <c r="D620" s="1037"/>
      <c r="E620" s="1038"/>
      <c r="F620" s="1037"/>
      <c r="G620" s="540"/>
      <c r="H620" s="54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913"/>
      <c r="U620" s="913"/>
    </row>
    <row r="621" ht="15.75" customHeight="1">
      <c r="A621" s="1"/>
      <c r="C621" s="1"/>
      <c r="D621" s="1037"/>
      <c r="E621" s="1038"/>
      <c r="F621" s="1037"/>
      <c r="G621" s="540"/>
      <c r="H621" s="54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913"/>
      <c r="U621" s="913"/>
    </row>
    <row r="622" ht="15.75" customHeight="1">
      <c r="A622" s="1"/>
      <c r="C622" s="1"/>
      <c r="D622" s="1037"/>
      <c r="E622" s="1038"/>
      <c r="F622" s="1037"/>
      <c r="G622" s="540"/>
      <c r="H622" s="54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913"/>
      <c r="U622" s="913"/>
    </row>
    <row r="623" ht="15.75" customHeight="1">
      <c r="A623" s="1"/>
      <c r="C623" s="1"/>
      <c r="D623" s="1037"/>
      <c r="E623" s="1038"/>
      <c r="F623" s="1037"/>
      <c r="G623" s="540"/>
      <c r="H623" s="54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913"/>
      <c r="U623" s="913"/>
    </row>
    <row r="624" ht="15.75" customHeight="1">
      <c r="A624" s="1"/>
      <c r="C624" s="1"/>
      <c r="D624" s="1037"/>
      <c r="E624" s="1038"/>
      <c r="F624" s="1037"/>
      <c r="G624" s="540"/>
      <c r="H624" s="54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913"/>
      <c r="U624" s="913"/>
    </row>
    <row r="625" ht="15.75" customHeight="1">
      <c r="A625" s="1"/>
      <c r="C625" s="1"/>
      <c r="D625" s="1037"/>
      <c r="E625" s="1038"/>
      <c r="F625" s="1037"/>
      <c r="G625" s="540"/>
      <c r="H625" s="54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913"/>
      <c r="U625" s="913"/>
    </row>
    <row r="626" ht="15.75" customHeight="1">
      <c r="A626" s="1"/>
      <c r="C626" s="1"/>
      <c r="D626" s="1037"/>
      <c r="E626" s="1038"/>
      <c r="F626" s="1037"/>
      <c r="G626" s="540"/>
      <c r="H626" s="54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913"/>
      <c r="U626" s="913"/>
    </row>
    <row r="627" ht="15.75" customHeight="1">
      <c r="A627" s="1"/>
      <c r="C627" s="1"/>
      <c r="D627" s="1037"/>
      <c r="E627" s="1038"/>
      <c r="F627" s="1037"/>
      <c r="G627" s="540"/>
      <c r="H627" s="54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913"/>
      <c r="U627" s="913"/>
    </row>
    <row r="628" ht="15.75" customHeight="1">
      <c r="A628" s="1"/>
      <c r="C628" s="1"/>
      <c r="D628" s="1037"/>
      <c r="E628" s="1038"/>
      <c r="F628" s="1037"/>
      <c r="G628" s="540"/>
      <c r="H628" s="54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913"/>
      <c r="U628" s="913"/>
    </row>
    <row r="629" ht="15.75" customHeight="1">
      <c r="A629" s="1"/>
      <c r="C629" s="1"/>
      <c r="D629" s="1037"/>
      <c r="E629" s="1038"/>
      <c r="F629" s="1037"/>
      <c r="G629" s="540"/>
      <c r="H629" s="54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913"/>
      <c r="U629" s="913"/>
    </row>
    <row r="630" ht="15.75" customHeight="1">
      <c r="A630" s="1"/>
      <c r="C630" s="1"/>
      <c r="D630" s="1037"/>
      <c r="E630" s="1038"/>
      <c r="F630" s="1037"/>
      <c r="G630" s="540"/>
      <c r="H630" s="54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913"/>
      <c r="U630" s="913"/>
    </row>
    <row r="631" ht="15.75" customHeight="1">
      <c r="A631" s="1"/>
      <c r="C631" s="1"/>
      <c r="D631" s="1037"/>
      <c r="E631" s="1038"/>
      <c r="F631" s="1037"/>
      <c r="G631" s="540"/>
      <c r="H631" s="54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913"/>
      <c r="U631" s="913"/>
    </row>
    <row r="632" ht="15.75" customHeight="1">
      <c r="A632" s="1"/>
      <c r="C632" s="1"/>
      <c r="D632" s="1037"/>
      <c r="E632" s="1038"/>
      <c r="F632" s="1037"/>
      <c r="G632" s="540"/>
      <c r="H632" s="54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913"/>
      <c r="U632" s="913"/>
    </row>
    <row r="633" ht="15.75" customHeight="1">
      <c r="A633" s="1"/>
      <c r="C633" s="1"/>
      <c r="D633" s="1037"/>
      <c r="E633" s="1038"/>
      <c r="F633" s="1037"/>
      <c r="G633" s="540"/>
      <c r="H633" s="54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913"/>
      <c r="U633" s="913"/>
    </row>
    <row r="634" ht="15.75" customHeight="1">
      <c r="A634" s="1"/>
      <c r="C634" s="1"/>
      <c r="D634" s="1037"/>
      <c r="E634" s="1038"/>
      <c r="F634" s="1037"/>
      <c r="G634" s="540"/>
      <c r="H634" s="54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913"/>
      <c r="U634" s="913"/>
    </row>
    <row r="635" ht="15.75" customHeight="1">
      <c r="A635" s="1"/>
      <c r="C635" s="1"/>
      <c r="D635" s="1037"/>
      <c r="E635" s="1038"/>
      <c r="F635" s="1037"/>
      <c r="G635" s="540"/>
      <c r="H635" s="54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913"/>
      <c r="U635" s="913"/>
    </row>
    <row r="636" ht="15.75" customHeight="1">
      <c r="A636" s="1"/>
      <c r="C636" s="1"/>
      <c r="D636" s="1037"/>
      <c r="E636" s="1038"/>
      <c r="F636" s="1037"/>
      <c r="G636" s="540"/>
      <c r="H636" s="54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913"/>
      <c r="U636" s="913"/>
    </row>
    <row r="637" ht="15.75" customHeight="1">
      <c r="A637" s="1"/>
      <c r="C637" s="1"/>
      <c r="D637" s="1037"/>
      <c r="E637" s="1038"/>
      <c r="F637" s="1037"/>
      <c r="G637" s="540"/>
      <c r="H637" s="54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913"/>
      <c r="U637" s="913"/>
    </row>
    <row r="638" ht="15.75" customHeight="1">
      <c r="A638" s="1"/>
      <c r="C638" s="1"/>
      <c r="D638" s="1037"/>
      <c r="E638" s="1038"/>
      <c r="F638" s="1037"/>
      <c r="G638" s="540"/>
      <c r="H638" s="54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913"/>
      <c r="U638" s="913"/>
    </row>
    <row r="639" ht="15.75" customHeight="1">
      <c r="A639" s="1"/>
      <c r="C639" s="1"/>
      <c r="D639" s="1037"/>
      <c r="E639" s="1038"/>
      <c r="F639" s="1037"/>
      <c r="G639" s="540"/>
      <c r="H639" s="54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913"/>
      <c r="U639" s="913"/>
    </row>
    <row r="640" ht="15.75" customHeight="1">
      <c r="A640" s="1"/>
      <c r="C640" s="1"/>
      <c r="D640" s="1037"/>
      <c r="E640" s="1038"/>
      <c r="F640" s="1037"/>
      <c r="G640" s="540"/>
      <c r="H640" s="54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913"/>
      <c r="U640" s="913"/>
    </row>
    <row r="641" ht="15.75" customHeight="1">
      <c r="A641" s="1"/>
      <c r="C641" s="1"/>
      <c r="D641" s="1037"/>
      <c r="E641" s="1038"/>
      <c r="F641" s="1037"/>
      <c r="G641" s="540"/>
      <c r="H641" s="54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913"/>
      <c r="U641" s="913"/>
    </row>
    <row r="642" ht="15.75" customHeight="1">
      <c r="A642" s="1"/>
      <c r="C642" s="1"/>
      <c r="D642" s="1037"/>
      <c r="E642" s="1038"/>
      <c r="F642" s="1037"/>
      <c r="G642" s="540"/>
      <c r="H642" s="54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913"/>
      <c r="U642" s="913"/>
    </row>
    <row r="643" ht="15.75" customHeight="1">
      <c r="A643" s="1"/>
      <c r="C643" s="1"/>
      <c r="D643" s="1037"/>
      <c r="E643" s="1038"/>
      <c r="F643" s="1037"/>
      <c r="G643" s="540"/>
      <c r="H643" s="54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913"/>
      <c r="U643" s="913"/>
    </row>
    <row r="644" ht="15.75" customHeight="1">
      <c r="A644" s="1"/>
      <c r="C644" s="1"/>
      <c r="D644" s="1037"/>
      <c r="E644" s="1038"/>
      <c r="F644" s="1037"/>
      <c r="G644" s="540"/>
      <c r="H644" s="54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913"/>
      <c r="U644" s="913"/>
    </row>
    <row r="645" ht="15.75" customHeight="1">
      <c r="A645" s="1"/>
      <c r="C645" s="1"/>
      <c r="D645" s="1037"/>
      <c r="E645" s="1038"/>
      <c r="F645" s="1037"/>
      <c r="G645" s="540"/>
      <c r="H645" s="54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913"/>
      <c r="U645" s="913"/>
    </row>
    <row r="646" ht="15.75" customHeight="1">
      <c r="A646" s="1"/>
      <c r="C646" s="1"/>
      <c r="D646" s="1037"/>
      <c r="E646" s="1038"/>
      <c r="F646" s="1037"/>
      <c r="G646" s="540"/>
      <c r="H646" s="54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913"/>
      <c r="U646" s="913"/>
    </row>
    <row r="647" ht="15.75" customHeight="1">
      <c r="A647" s="1"/>
      <c r="C647" s="1"/>
      <c r="D647" s="1037"/>
      <c r="E647" s="1038"/>
      <c r="F647" s="1037"/>
      <c r="G647" s="540"/>
      <c r="H647" s="54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913"/>
      <c r="U647" s="913"/>
    </row>
    <row r="648" ht="15.75" customHeight="1">
      <c r="A648" s="1"/>
      <c r="C648" s="1"/>
      <c r="D648" s="1037"/>
      <c r="E648" s="1038"/>
      <c r="F648" s="1037"/>
      <c r="G648" s="540"/>
      <c r="H648" s="54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913"/>
      <c r="U648" s="913"/>
    </row>
    <row r="649" ht="15.75" customHeight="1">
      <c r="A649" s="1"/>
      <c r="C649" s="1"/>
      <c r="D649" s="1037"/>
      <c r="E649" s="1038"/>
      <c r="F649" s="1037"/>
      <c r="G649" s="540"/>
      <c r="H649" s="54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913"/>
      <c r="U649" s="913"/>
    </row>
    <row r="650" ht="15.75" customHeight="1">
      <c r="A650" s="1"/>
      <c r="C650" s="1"/>
      <c r="D650" s="1037"/>
      <c r="E650" s="1038"/>
      <c r="F650" s="1037"/>
      <c r="G650" s="540"/>
      <c r="H650" s="54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913"/>
      <c r="U650" s="913"/>
    </row>
    <row r="651" ht="15.75" customHeight="1">
      <c r="A651" s="1"/>
      <c r="C651" s="1"/>
      <c r="D651" s="1037"/>
      <c r="E651" s="1038"/>
      <c r="F651" s="1037"/>
      <c r="G651" s="540"/>
      <c r="H651" s="54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913"/>
      <c r="U651" s="913"/>
    </row>
    <row r="652" ht="15.75" customHeight="1">
      <c r="A652" s="1"/>
      <c r="C652" s="1"/>
      <c r="D652" s="1037"/>
      <c r="E652" s="1038"/>
      <c r="F652" s="1037"/>
      <c r="G652" s="540"/>
      <c r="H652" s="54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913"/>
      <c r="U652" s="913"/>
    </row>
    <row r="653" ht="15.75" customHeight="1">
      <c r="A653" s="1"/>
      <c r="C653" s="1"/>
      <c r="D653" s="1037"/>
      <c r="E653" s="1038"/>
      <c r="F653" s="1037"/>
      <c r="G653" s="540"/>
      <c r="H653" s="54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913"/>
      <c r="U653" s="913"/>
    </row>
    <row r="654" ht="15.75" customHeight="1">
      <c r="A654" s="1"/>
      <c r="C654" s="1"/>
      <c r="D654" s="1037"/>
      <c r="E654" s="1038"/>
      <c r="F654" s="1037"/>
      <c r="G654" s="540"/>
      <c r="H654" s="54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913"/>
      <c r="U654" s="913"/>
    </row>
    <row r="655" ht="15.75" customHeight="1">
      <c r="A655" s="1"/>
      <c r="C655" s="1"/>
      <c r="D655" s="1037"/>
      <c r="E655" s="1038"/>
      <c r="F655" s="1037"/>
      <c r="G655" s="540"/>
      <c r="H655" s="54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913"/>
      <c r="U655" s="913"/>
    </row>
    <row r="656" ht="15.75" customHeight="1">
      <c r="A656" s="1"/>
      <c r="C656" s="1"/>
      <c r="D656" s="1037"/>
      <c r="E656" s="1038"/>
      <c r="F656" s="1037"/>
      <c r="G656" s="540"/>
      <c r="H656" s="54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913"/>
      <c r="U656" s="913"/>
    </row>
    <row r="657" ht="15.75" customHeight="1">
      <c r="A657" s="1"/>
      <c r="C657" s="1"/>
      <c r="D657" s="1037"/>
      <c r="E657" s="1038"/>
      <c r="F657" s="1037"/>
      <c r="G657" s="540"/>
      <c r="H657" s="54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913"/>
      <c r="U657" s="913"/>
    </row>
    <row r="658" ht="15.75" customHeight="1">
      <c r="A658" s="1"/>
      <c r="C658" s="1"/>
      <c r="D658" s="1037"/>
      <c r="E658" s="1038"/>
      <c r="F658" s="1037"/>
      <c r="G658" s="540"/>
      <c r="H658" s="54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913"/>
      <c r="U658" s="913"/>
    </row>
    <row r="659" ht="15.75" customHeight="1">
      <c r="A659" s="1"/>
      <c r="C659" s="1"/>
      <c r="D659" s="1037"/>
      <c r="E659" s="1038"/>
      <c r="F659" s="1037"/>
      <c r="G659" s="540"/>
      <c r="H659" s="54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913"/>
      <c r="U659" s="913"/>
    </row>
    <row r="660" ht="15.75" customHeight="1">
      <c r="A660" s="1"/>
      <c r="C660" s="1"/>
      <c r="D660" s="1037"/>
      <c r="E660" s="1038"/>
      <c r="F660" s="1037"/>
      <c r="G660" s="540"/>
      <c r="H660" s="54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913"/>
      <c r="U660" s="913"/>
    </row>
    <row r="661" ht="15.75" customHeight="1">
      <c r="A661" s="1"/>
      <c r="C661" s="1"/>
      <c r="D661" s="1037"/>
      <c r="E661" s="1038"/>
      <c r="F661" s="1037"/>
      <c r="G661" s="540"/>
      <c r="H661" s="54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913"/>
      <c r="U661" s="913"/>
    </row>
    <row r="662" ht="15.75" customHeight="1">
      <c r="A662" s="1"/>
      <c r="C662" s="1"/>
      <c r="D662" s="1037"/>
      <c r="E662" s="1038"/>
      <c r="F662" s="1037"/>
      <c r="G662" s="540"/>
      <c r="H662" s="54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913"/>
      <c r="U662" s="913"/>
    </row>
    <row r="663" ht="15.75" customHeight="1">
      <c r="A663" s="1"/>
      <c r="C663" s="1"/>
      <c r="D663" s="1037"/>
      <c r="E663" s="1038"/>
      <c r="F663" s="1037"/>
      <c r="G663" s="540"/>
      <c r="H663" s="54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913"/>
      <c r="U663" s="913"/>
    </row>
    <row r="664" ht="15.75" customHeight="1">
      <c r="A664" s="1"/>
      <c r="C664" s="1"/>
      <c r="D664" s="1037"/>
      <c r="E664" s="1038"/>
      <c r="F664" s="1037"/>
      <c r="G664" s="540"/>
      <c r="H664" s="54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913"/>
      <c r="U664" s="913"/>
    </row>
    <row r="665" ht="15.75" customHeight="1">
      <c r="A665" s="1"/>
      <c r="C665" s="1"/>
      <c r="D665" s="1037"/>
      <c r="E665" s="1038"/>
      <c r="F665" s="1037"/>
      <c r="G665" s="540"/>
      <c r="H665" s="54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913"/>
      <c r="U665" s="913"/>
    </row>
    <row r="666" ht="15.75" customHeight="1">
      <c r="A666" s="1"/>
      <c r="C666" s="1"/>
      <c r="D666" s="1037"/>
      <c r="E666" s="1038"/>
      <c r="F666" s="1037"/>
      <c r="G666" s="540"/>
      <c r="H666" s="54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913"/>
      <c r="U666" s="913"/>
    </row>
    <row r="667" ht="15.75" customHeight="1">
      <c r="A667" s="1"/>
      <c r="C667" s="1"/>
      <c r="D667" s="1037"/>
      <c r="E667" s="1038"/>
      <c r="F667" s="1037"/>
      <c r="G667" s="540"/>
      <c r="H667" s="54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913"/>
      <c r="U667" s="913"/>
    </row>
    <row r="668" ht="15.75" customHeight="1">
      <c r="A668" s="1"/>
      <c r="C668" s="1"/>
      <c r="D668" s="1037"/>
      <c r="E668" s="1038"/>
      <c r="F668" s="1037"/>
      <c r="G668" s="540"/>
      <c r="H668" s="54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913"/>
      <c r="U668" s="913"/>
    </row>
    <row r="669" ht="15.75" customHeight="1">
      <c r="A669" s="1"/>
      <c r="C669" s="1"/>
      <c r="D669" s="1037"/>
      <c r="E669" s="1038"/>
      <c r="F669" s="1037"/>
      <c r="G669" s="540"/>
      <c r="H669" s="54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913"/>
      <c r="U669" s="913"/>
    </row>
    <row r="670" ht="15.75" customHeight="1">
      <c r="A670" s="1"/>
      <c r="C670" s="1"/>
      <c r="D670" s="1037"/>
      <c r="E670" s="1038"/>
      <c r="F670" s="1037"/>
      <c r="G670" s="540"/>
      <c r="H670" s="54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913"/>
      <c r="U670" s="913"/>
    </row>
    <row r="671" ht="15.75" customHeight="1">
      <c r="A671" s="1"/>
      <c r="C671" s="1"/>
      <c r="D671" s="1037"/>
      <c r="E671" s="1038"/>
      <c r="F671" s="1037"/>
      <c r="G671" s="540"/>
      <c r="H671" s="54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913"/>
      <c r="U671" s="913"/>
    </row>
    <row r="672" ht="15.75" customHeight="1">
      <c r="A672" s="1"/>
      <c r="C672" s="1"/>
      <c r="D672" s="1037"/>
      <c r="E672" s="1038"/>
      <c r="F672" s="1037"/>
      <c r="G672" s="540"/>
      <c r="H672" s="54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913"/>
      <c r="U672" s="913"/>
    </row>
    <row r="673" ht="15.75" customHeight="1">
      <c r="A673" s="1"/>
      <c r="C673" s="1"/>
      <c r="D673" s="1037"/>
      <c r="E673" s="1038"/>
      <c r="F673" s="1037"/>
      <c r="G673" s="540"/>
      <c r="H673" s="54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913"/>
      <c r="U673" s="913"/>
    </row>
    <row r="674" ht="15.75" customHeight="1">
      <c r="A674" s="1"/>
      <c r="C674" s="1"/>
      <c r="D674" s="1037"/>
      <c r="E674" s="1038"/>
      <c r="F674" s="1037"/>
      <c r="G674" s="540"/>
      <c r="H674" s="54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913"/>
      <c r="U674" s="913"/>
    </row>
    <row r="675" ht="15.75" customHeight="1">
      <c r="A675" s="1"/>
      <c r="C675" s="1"/>
      <c r="D675" s="1037"/>
      <c r="E675" s="1038"/>
      <c r="F675" s="1037"/>
      <c r="G675" s="540"/>
      <c r="H675" s="54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913"/>
      <c r="U675" s="913"/>
    </row>
    <row r="676" ht="15.75" customHeight="1">
      <c r="A676" s="1"/>
      <c r="C676" s="1"/>
      <c r="D676" s="1037"/>
      <c r="E676" s="1038"/>
      <c r="F676" s="1037"/>
      <c r="G676" s="540"/>
      <c r="H676" s="54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913"/>
      <c r="U676" s="913"/>
    </row>
    <row r="677" ht="15.75" customHeight="1">
      <c r="A677" s="1"/>
      <c r="C677" s="1"/>
      <c r="D677" s="1037"/>
      <c r="E677" s="1038"/>
      <c r="F677" s="1037"/>
      <c r="G677" s="540"/>
      <c r="H677" s="54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913"/>
      <c r="U677" s="913"/>
    </row>
    <row r="678" ht="15.75" customHeight="1">
      <c r="A678" s="1"/>
      <c r="C678" s="1"/>
      <c r="D678" s="1037"/>
      <c r="E678" s="1038"/>
      <c r="F678" s="1037"/>
      <c r="G678" s="540"/>
      <c r="H678" s="54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913"/>
      <c r="U678" s="913"/>
    </row>
    <row r="679" ht="15.75" customHeight="1">
      <c r="A679" s="1"/>
      <c r="C679" s="1"/>
      <c r="D679" s="1037"/>
      <c r="E679" s="1038"/>
      <c r="F679" s="1037"/>
      <c r="G679" s="540"/>
      <c r="H679" s="54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913"/>
      <c r="U679" s="913"/>
    </row>
    <row r="680" ht="15.75" customHeight="1">
      <c r="A680" s="1"/>
      <c r="C680" s="1"/>
      <c r="D680" s="1037"/>
      <c r="E680" s="1038"/>
      <c r="F680" s="1037"/>
      <c r="G680" s="540"/>
      <c r="H680" s="54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913"/>
      <c r="U680" s="913"/>
    </row>
    <row r="681" ht="15.75" customHeight="1">
      <c r="A681" s="1"/>
      <c r="C681" s="1"/>
      <c r="D681" s="1037"/>
      <c r="E681" s="1038"/>
      <c r="F681" s="1037"/>
      <c r="G681" s="540"/>
      <c r="H681" s="54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913"/>
      <c r="U681" s="913"/>
    </row>
    <row r="682" ht="15.75" customHeight="1">
      <c r="A682" s="1"/>
      <c r="C682" s="1"/>
      <c r="D682" s="1037"/>
      <c r="E682" s="1038"/>
      <c r="F682" s="1037"/>
      <c r="G682" s="540"/>
      <c r="H682" s="54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913"/>
      <c r="U682" s="913"/>
    </row>
    <row r="683" ht="15.75" customHeight="1">
      <c r="A683" s="1"/>
      <c r="C683" s="1"/>
      <c r="D683" s="1037"/>
      <c r="E683" s="1038"/>
      <c r="F683" s="1037"/>
      <c r="G683" s="540"/>
      <c r="H683" s="54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913"/>
      <c r="U683" s="913"/>
    </row>
    <row r="684" ht="15.75" customHeight="1">
      <c r="A684" s="1"/>
      <c r="C684" s="1"/>
      <c r="D684" s="1037"/>
      <c r="E684" s="1038"/>
      <c r="F684" s="1037"/>
      <c r="G684" s="540"/>
      <c r="H684" s="54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913"/>
      <c r="U684" s="913"/>
    </row>
    <row r="685" ht="15.75" customHeight="1">
      <c r="A685" s="1"/>
      <c r="C685" s="1"/>
      <c r="D685" s="1037"/>
      <c r="E685" s="1038"/>
      <c r="F685" s="1037"/>
      <c r="G685" s="540"/>
      <c r="H685" s="54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913"/>
      <c r="U685" s="913"/>
    </row>
    <row r="686" ht="15.75" customHeight="1">
      <c r="A686" s="1"/>
      <c r="C686" s="1"/>
      <c r="D686" s="1037"/>
      <c r="E686" s="1038"/>
      <c r="F686" s="1037"/>
      <c r="G686" s="540"/>
      <c r="H686" s="54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913"/>
      <c r="U686" s="913"/>
    </row>
    <row r="687" ht="15.75" customHeight="1">
      <c r="A687" s="1"/>
      <c r="C687" s="1"/>
      <c r="D687" s="1037"/>
      <c r="E687" s="1038"/>
      <c r="F687" s="1037"/>
      <c r="G687" s="540"/>
      <c r="H687" s="54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913"/>
      <c r="U687" s="913"/>
    </row>
    <row r="688" ht="15.75" customHeight="1">
      <c r="A688" s="1"/>
      <c r="C688" s="1"/>
      <c r="D688" s="1037"/>
      <c r="E688" s="1038"/>
      <c r="F688" s="1037"/>
      <c r="G688" s="540"/>
      <c r="H688" s="54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913"/>
      <c r="U688" s="913"/>
    </row>
    <row r="689" ht="15.75" customHeight="1">
      <c r="A689" s="1"/>
      <c r="C689" s="1"/>
      <c r="D689" s="1037"/>
      <c r="E689" s="1038"/>
      <c r="F689" s="1037"/>
      <c r="G689" s="540"/>
      <c r="H689" s="54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913"/>
      <c r="U689" s="913"/>
    </row>
    <row r="690" ht="15.75" customHeight="1">
      <c r="A690" s="1"/>
      <c r="C690" s="1"/>
      <c r="D690" s="1037"/>
      <c r="E690" s="1038"/>
      <c r="F690" s="1037"/>
      <c r="G690" s="540"/>
      <c r="H690" s="54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913"/>
      <c r="U690" s="913"/>
    </row>
    <row r="691" ht="15.75" customHeight="1">
      <c r="A691" s="1"/>
      <c r="C691" s="1"/>
      <c r="D691" s="1037"/>
      <c r="E691" s="1038"/>
      <c r="F691" s="1037"/>
      <c r="G691" s="540"/>
      <c r="H691" s="54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913"/>
      <c r="U691" s="913"/>
    </row>
    <row r="692" ht="15.75" customHeight="1">
      <c r="A692" s="1"/>
      <c r="C692" s="1"/>
      <c r="D692" s="1037"/>
      <c r="E692" s="1038"/>
      <c r="F692" s="1037"/>
      <c r="G692" s="540"/>
      <c r="H692" s="54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913"/>
      <c r="U692" s="913"/>
    </row>
    <row r="693" ht="15.75" customHeight="1">
      <c r="A693" s="1"/>
      <c r="C693" s="1"/>
      <c r="D693" s="1037"/>
      <c r="E693" s="1038"/>
      <c r="F693" s="1037"/>
      <c r="G693" s="540"/>
      <c r="H693" s="54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913"/>
      <c r="U693" s="913"/>
    </row>
    <row r="694" ht="15.75" customHeight="1">
      <c r="A694" s="1"/>
      <c r="C694" s="1"/>
      <c r="D694" s="1037"/>
      <c r="E694" s="1038"/>
      <c r="F694" s="1037"/>
      <c r="G694" s="540"/>
      <c r="H694" s="54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913"/>
      <c r="U694" s="913"/>
    </row>
    <row r="695" ht="15.75" customHeight="1">
      <c r="A695" s="1"/>
      <c r="C695" s="1"/>
      <c r="D695" s="1037"/>
      <c r="E695" s="1038"/>
      <c r="F695" s="1037"/>
      <c r="G695" s="540"/>
      <c r="H695" s="54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913"/>
      <c r="U695" s="913"/>
    </row>
    <row r="696" ht="15.75" customHeight="1">
      <c r="A696" s="1"/>
      <c r="C696" s="1"/>
      <c r="D696" s="1037"/>
      <c r="E696" s="1038"/>
      <c r="F696" s="1037"/>
      <c r="G696" s="540"/>
      <c r="H696" s="54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913"/>
      <c r="U696" s="913"/>
    </row>
    <row r="697" ht="15.75" customHeight="1">
      <c r="A697" s="1"/>
      <c r="C697" s="1"/>
      <c r="D697" s="1037"/>
      <c r="E697" s="1038"/>
      <c r="F697" s="1037"/>
      <c r="G697" s="540"/>
      <c r="H697" s="54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913"/>
      <c r="U697" s="913"/>
    </row>
    <row r="698" ht="15.75" customHeight="1">
      <c r="A698" s="1"/>
      <c r="C698" s="1"/>
      <c r="D698" s="1037"/>
      <c r="E698" s="1038"/>
      <c r="F698" s="1037"/>
      <c r="G698" s="540"/>
      <c r="H698" s="54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913"/>
      <c r="U698" s="913"/>
    </row>
    <row r="699" ht="15.75" customHeight="1">
      <c r="A699" s="1"/>
      <c r="C699" s="1"/>
      <c r="D699" s="1037"/>
      <c r="E699" s="1038"/>
      <c r="F699" s="1037"/>
      <c r="G699" s="540"/>
      <c r="H699" s="54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913"/>
      <c r="U699" s="913"/>
    </row>
    <row r="700" ht="15.75" customHeight="1">
      <c r="A700" s="1"/>
      <c r="C700" s="1"/>
      <c r="D700" s="1037"/>
      <c r="E700" s="1038"/>
      <c r="F700" s="1037"/>
      <c r="G700" s="540"/>
      <c r="H700" s="54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913"/>
      <c r="U700" s="913"/>
    </row>
    <row r="701" ht="15.75" customHeight="1">
      <c r="A701" s="1"/>
      <c r="C701" s="1"/>
      <c r="D701" s="1037"/>
      <c r="E701" s="1038"/>
      <c r="F701" s="1037"/>
      <c r="G701" s="540"/>
      <c r="H701" s="54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913"/>
      <c r="U701" s="913"/>
    </row>
    <row r="702" ht="15.75" customHeight="1">
      <c r="A702" s="1"/>
      <c r="C702" s="1"/>
      <c r="D702" s="1037"/>
      <c r="E702" s="1038"/>
      <c r="F702" s="1037"/>
      <c r="G702" s="540"/>
      <c r="H702" s="54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913"/>
      <c r="U702" s="913"/>
    </row>
    <row r="703" ht="15.75" customHeight="1">
      <c r="A703" s="1"/>
      <c r="C703" s="1"/>
      <c r="D703" s="1037"/>
      <c r="E703" s="1038"/>
      <c r="F703" s="1037"/>
      <c r="G703" s="540"/>
      <c r="H703" s="54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913"/>
      <c r="U703" s="913"/>
    </row>
    <row r="704" ht="15.75" customHeight="1">
      <c r="A704" s="1"/>
      <c r="C704" s="1"/>
      <c r="D704" s="1037"/>
      <c r="E704" s="1038"/>
      <c r="F704" s="1037"/>
      <c r="G704" s="540"/>
      <c r="H704" s="54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913"/>
      <c r="U704" s="913"/>
    </row>
    <row r="705" ht="15.75" customHeight="1">
      <c r="A705" s="1"/>
      <c r="C705" s="1"/>
      <c r="D705" s="1037"/>
      <c r="E705" s="1038"/>
      <c r="F705" s="1037"/>
      <c r="G705" s="540"/>
      <c r="H705" s="54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913"/>
      <c r="U705" s="913"/>
    </row>
    <row r="706" ht="15.75" customHeight="1">
      <c r="A706" s="1"/>
      <c r="C706" s="1"/>
      <c r="D706" s="1037"/>
      <c r="E706" s="1038"/>
      <c r="F706" s="1037"/>
      <c r="G706" s="540"/>
      <c r="H706" s="54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913"/>
      <c r="U706" s="913"/>
    </row>
    <row r="707" ht="15.75" customHeight="1">
      <c r="A707" s="1"/>
      <c r="C707" s="1"/>
      <c r="D707" s="1037"/>
      <c r="E707" s="1038"/>
      <c r="F707" s="1037"/>
      <c r="G707" s="540"/>
      <c r="H707" s="54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913"/>
      <c r="U707" s="913"/>
    </row>
    <row r="708" ht="15.75" customHeight="1">
      <c r="A708" s="1"/>
      <c r="C708" s="1"/>
      <c r="D708" s="1037"/>
      <c r="E708" s="1038"/>
      <c r="F708" s="1037"/>
      <c r="G708" s="540"/>
      <c r="H708" s="54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913"/>
      <c r="U708" s="913"/>
    </row>
    <row r="709" ht="15.75" customHeight="1">
      <c r="A709" s="1"/>
      <c r="C709" s="1"/>
      <c r="D709" s="1037"/>
      <c r="E709" s="1038"/>
      <c r="F709" s="1037"/>
      <c r="G709" s="540"/>
      <c r="H709" s="54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913"/>
      <c r="U709" s="913"/>
    </row>
    <row r="710" ht="15.75" customHeight="1">
      <c r="A710" s="1"/>
      <c r="C710" s="1"/>
      <c r="D710" s="1037"/>
      <c r="E710" s="1038"/>
      <c r="F710" s="1037"/>
      <c r="G710" s="540"/>
      <c r="H710" s="54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913"/>
      <c r="U710" s="913"/>
    </row>
    <row r="711" ht="15.75" customHeight="1">
      <c r="A711" s="1"/>
      <c r="C711" s="1"/>
      <c r="D711" s="1037"/>
      <c r="E711" s="1038"/>
      <c r="F711" s="1037"/>
      <c r="G711" s="540"/>
      <c r="H711" s="54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913"/>
      <c r="U711" s="913"/>
    </row>
    <row r="712" ht="15.75" customHeight="1">
      <c r="A712" s="1"/>
      <c r="C712" s="1"/>
      <c r="D712" s="1037"/>
      <c r="E712" s="1038"/>
      <c r="F712" s="1037"/>
      <c r="G712" s="540"/>
      <c r="H712" s="54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913"/>
      <c r="U712" s="913"/>
    </row>
    <row r="713" ht="15.75" customHeight="1">
      <c r="A713" s="1"/>
      <c r="C713" s="1"/>
      <c r="D713" s="1037"/>
      <c r="E713" s="1038"/>
      <c r="F713" s="1037"/>
      <c r="G713" s="540"/>
      <c r="H713" s="54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913"/>
      <c r="U713" s="913"/>
    </row>
    <row r="714" ht="15.75" customHeight="1">
      <c r="A714" s="1"/>
      <c r="C714" s="1"/>
      <c r="D714" s="1037"/>
      <c r="E714" s="1038"/>
      <c r="F714" s="1037"/>
      <c r="G714" s="540"/>
      <c r="H714" s="54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913"/>
      <c r="U714" s="913"/>
    </row>
    <row r="715" ht="15.75" customHeight="1">
      <c r="A715" s="1"/>
      <c r="C715" s="1"/>
      <c r="D715" s="1037"/>
      <c r="E715" s="1038"/>
      <c r="F715" s="1037"/>
      <c r="G715" s="540"/>
      <c r="H715" s="54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913"/>
      <c r="U715" s="913"/>
    </row>
    <row r="716" ht="15.75" customHeight="1">
      <c r="A716" s="1"/>
      <c r="C716" s="1"/>
      <c r="D716" s="1037"/>
      <c r="E716" s="1038"/>
      <c r="F716" s="1037"/>
      <c r="G716" s="540"/>
      <c r="H716" s="54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913"/>
      <c r="U716" s="913"/>
    </row>
    <row r="717" ht="15.75" customHeight="1">
      <c r="A717" s="1"/>
      <c r="C717" s="1"/>
      <c r="D717" s="1037"/>
      <c r="E717" s="1038"/>
      <c r="F717" s="1037"/>
      <c r="G717" s="540"/>
      <c r="H717" s="54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913"/>
      <c r="U717" s="913"/>
    </row>
    <row r="718" ht="15.75" customHeight="1">
      <c r="A718" s="1"/>
      <c r="C718" s="1"/>
      <c r="D718" s="1037"/>
      <c r="E718" s="1038"/>
      <c r="F718" s="1037"/>
      <c r="G718" s="540"/>
      <c r="H718" s="54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913"/>
      <c r="U718" s="913"/>
    </row>
    <row r="719" ht="15.75" customHeight="1">
      <c r="A719" s="1"/>
      <c r="C719" s="1"/>
      <c r="D719" s="1037"/>
      <c r="E719" s="1038"/>
      <c r="F719" s="1037"/>
      <c r="G719" s="540"/>
      <c r="H719" s="54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913"/>
      <c r="U719" s="913"/>
    </row>
    <row r="720" ht="15.75" customHeight="1">
      <c r="A720" s="1"/>
      <c r="C720" s="1"/>
      <c r="D720" s="1037"/>
      <c r="E720" s="1038"/>
      <c r="F720" s="1037"/>
      <c r="G720" s="540"/>
      <c r="H720" s="54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913"/>
      <c r="U720" s="913"/>
    </row>
    <row r="721" ht="15.75" customHeight="1">
      <c r="A721" s="1"/>
      <c r="C721" s="1"/>
      <c r="D721" s="1037"/>
      <c r="E721" s="1038"/>
      <c r="F721" s="1037"/>
      <c r="G721" s="540"/>
      <c r="H721" s="54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913"/>
      <c r="U721" s="913"/>
    </row>
    <row r="722" ht="15.75" customHeight="1">
      <c r="A722" s="1"/>
      <c r="C722" s="1"/>
      <c r="D722" s="1037"/>
      <c r="E722" s="1038"/>
      <c r="F722" s="1037"/>
      <c r="G722" s="540"/>
      <c r="H722" s="54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913"/>
      <c r="U722" s="913"/>
    </row>
    <row r="723" ht="15.75" customHeight="1">
      <c r="A723" s="1"/>
      <c r="C723" s="1"/>
      <c r="D723" s="1037"/>
      <c r="E723" s="1038"/>
      <c r="F723" s="1037"/>
      <c r="G723" s="540"/>
      <c r="H723" s="54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913"/>
      <c r="U723" s="913"/>
    </row>
    <row r="724" ht="15.75" customHeight="1">
      <c r="A724" s="1"/>
      <c r="C724" s="1"/>
      <c r="D724" s="1037"/>
      <c r="E724" s="1038"/>
      <c r="F724" s="1037"/>
      <c r="G724" s="540"/>
      <c r="H724" s="54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913"/>
      <c r="U724" s="913"/>
    </row>
    <row r="725" ht="15.75" customHeight="1">
      <c r="A725" s="1"/>
      <c r="C725" s="1"/>
      <c r="D725" s="1037"/>
      <c r="E725" s="1038"/>
      <c r="F725" s="1037"/>
      <c r="G725" s="540"/>
      <c r="H725" s="54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913"/>
      <c r="U725" s="913"/>
    </row>
    <row r="726" ht="15.75" customHeight="1">
      <c r="A726" s="1"/>
      <c r="C726" s="1"/>
      <c r="D726" s="1037"/>
      <c r="E726" s="1038"/>
      <c r="F726" s="1037"/>
      <c r="G726" s="540"/>
      <c r="H726" s="54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913"/>
      <c r="U726" s="913"/>
    </row>
    <row r="727" ht="15.75" customHeight="1">
      <c r="A727" s="1"/>
      <c r="C727" s="1"/>
      <c r="D727" s="1037"/>
      <c r="E727" s="1038"/>
      <c r="F727" s="1037"/>
      <c r="G727" s="540"/>
      <c r="H727" s="54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913"/>
      <c r="U727" s="913"/>
    </row>
    <row r="728" ht="15.75" customHeight="1">
      <c r="A728" s="1"/>
      <c r="C728" s="1"/>
      <c r="D728" s="1037"/>
      <c r="E728" s="1038"/>
      <c r="F728" s="1037"/>
      <c r="G728" s="540"/>
      <c r="H728" s="54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913"/>
      <c r="U728" s="913"/>
    </row>
    <row r="729" ht="15.75" customHeight="1">
      <c r="A729" s="1"/>
      <c r="C729" s="1"/>
      <c r="D729" s="1037"/>
      <c r="E729" s="1038"/>
      <c r="F729" s="1037"/>
      <c r="G729" s="540"/>
      <c r="H729" s="54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913"/>
      <c r="U729" s="913"/>
    </row>
    <row r="730" ht="15.75" customHeight="1">
      <c r="A730" s="1"/>
      <c r="C730" s="1"/>
      <c r="D730" s="1037"/>
      <c r="E730" s="1038"/>
      <c r="F730" s="1037"/>
      <c r="G730" s="540"/>
      <c r="H730" s="54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913"/>
      <c r="U730" s="913"/>
    </row>
    <row r="731" ht="15.75" customHeight="1">
      <c r="A731" s="1"/>
      <c r="C731" s="1"/>
      <c r="D731" s="1037"/>
      <c r="E731" s="1038"/>
      <c r="F731" s="1037"/>
      <c r="G731" s="540"/>
      <c r="H731" s="54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913"/>
      <c r="U731" s="913"/>
    </row>
    <row r="732" ht="15.75" customHeight="1">
      <c r="A732" s="1"/>
      <c r="C732" s="1"/>
      <c r="D732" s="1037"/>
      <c r="E732" s="1038"/>
      <c r="F732" s="1037"/>
      <c r="G732" s="540"/>
      <c r="H732" s="54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913"/>
      <c r="U732" s="913"/>
    </row>
    <row r="733" ht="15.75" customHeight="1">
      <c r="A733" s="1"/>
      <c r="C733" s="1"/>
      <c r="D733" s="1037"/>
      <c r="E733" s="1038"/>
      <c r="F733" s="1037"/>
      <c r="G733" s="540"/>
      <c r="H733" s="54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913"/>
      <c r="U733" s="913"/>
    </row>
    <row r="734" ht="15.75" customHeight="1">
      <c r="A734" s="1"/>
      <c r="C734" s="1"/>
      <c r="D734" s="1037"/>
      <c r="E734" s="1038"/>
      <c r="F734" s="1037"/>
      <c r="G734" s="540"/>
      <c r="H734" s="54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913"/>
      <c r="U734" s="913"/>
    </row>
    <row r="735" ht="15.75" customHeight="1">
      <c r="A735" s="1"/>
      <c r="C735" s="1"/>
      <c r="D735" s="1037"/>
      <c r="E735" s="1038"/>
      <c r="F735" s="1037"/>
      <c r="G735" s="540"/>
      <c r="H735" s="54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913"/>
      <c r="U735" s="913"/>
    </row>
    <row r="736" ht="15.75" customHeight="1">
      <c r="A736" s="1"/>
      <c r="C736" s="1"/>
      <c r="D736" s="1037"/>
      <c r="E736" s="1038"/>
      <c r="F736" s="1037"/>
      <c r="G736" s="540"/>
      <c r="H736" s="54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913"/>
      <c r="U736" s="913"/>
    </row>
    <row r="737" ht="15.75" customHeight="1">
      <c r="A737" s="1"/>
      <c r="C737" s="1"/>
      <c r="D737" s="1037"/>
      <c r="E737" s="1038"/>
      <c r="F737" s="1037"/>
      <c r="G737" s="540"/>
      <c r="H737" s="54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913"/>
      <c r="U737" s="913"/>
    </row>
    <row r="738" ht="15.75" customHeight="1">
      <c r="A738" s="1"/>
      <c r="C738" s="1"/>
      <c r="D738" s="1037"/>
      <c r="E738" s="1038"/>
      <c r="F738" s="1037"/>
      <c r="G738" s="540"/>
      <c r="H738" s="54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913"/>
      <c r="U738" s="913"/>
    </row>
    <row r="739" ht="15.75" customHeight="1">
      <c r="A739" s="1"/>
      <c r="C739" s="1"/>
      <c r="D739" s="1037"/>
      <c r="E739" s="1038"/>
      <c r="F739" s="1037"/>
      <c r="G739" s="540"/>
      <c r="H739" s="54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913"/>
      <c r="U739" s="913"/>
    </row>
    <row r="740" ht="15.75" customHeight="1">
      <c r="A740" s="1"/>
      <c r="C740" s="1"/>
      <c r="D740" s="1037"/>
      <c r="E740" s="1038"/>
      <c r="F740" s="1037"/>
      <c r="G740" s="540"/>
      <c r="H740" s="54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913"/>
      <c r="U740" s="913"/>
    </row>
    <row r="741" ht="15.75" customHeight="1">
      <c r="A741" s="1"/>
      <c r="C741" s="1"/>
      <c r="D741" s="1037"/>
      <c r="E741" s="1038"/>
      <c r="F741" s="1037"/>
      <c r="G741" s="540"/>
      <c r="H741" s="54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913"/>
      <c r="U741" s="913"/>
    </row>
    <row r="742" ht="15.75" customHeight="1">
      <c r="A742" s="1"/>
      <c r="C742" s="1"/>
      <c r="D742" s="1037"/>
      <c r="E742" s="1038"/>
      <c r="F742" s="1037"/>
      <c r="G742" s="540"/>
      <c r="H742" s="54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913"/>
      <c r="U742" s="913"/>
    </row>
    <row r="743" ht="15.75" customHeight="1">
      <c r="A743" s="1"/>
      <c r="C743" s="1"/>
      <c r="D743" s="1037"/>
      <c r="E743" s="1038"/>
      <c r="F743" s="1037"/>
      <c r="G743" s="540"/>
      <c r="H743" s="54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913"/>
      <c r="U743" s="913"/>
    </row>
    <row r="744" ht="15.75" customHeight="1">
      <c r="A744" s="1"/>
      <c r="C744" s="1"/>
      <c r="D744" s="1037"/>
      <c r="E744" s="1038"/>
      <c r="F744" s="1037"/>
      <c r="G744" s="540"/>
      <c r="H744" s="54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913"/>
      <c r="U744" s="913"/>
    </row>
    <row r="745" ht="15.75" customHeight="1">
      <c r="A745" s="1"/>
      <c r="C745" s="1"/>
      <c r="D745" s="1037"/>
      <c r="E745" s="1038"/>
      <c r="F745" s="1037"/>
      <c r="G745" s="540"/>
      <c r="H745" s="54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913"/>
      <c r="U745" s="913"/>
    </row>
    <row r="746" ht="15.75" customHeight="1">
      <c r="A746" s="1"/>
      <c r="C746" s="1"/>
      <c r="D746" s="1037"/>
      <c r="E746" s="1038"/>
      <c r="F746" s="1037"/>
      <c r="G746" s="540"/>
      <c r="H746" s="54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913"/>
      <c r="U746" s="913"/>
    </row>
    <row r="747" ht="15.75" customHeight="1">
      <c r="A747" s="1"/>
      <c r="C747" s="1"/>
      <c r="D747" s="1037"/>
      <c r="E747" s="1038"/>
      <c r="F747" s="1037"/>
      <c r="G747" s="540"/>
      <c r="H747" s="54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913"/>
      <c r="U747" s="913"/>
    </row>
    <row r="748" ht="15.75" customHeight="1">
      <c r="A748" s="1"/>
      <c r="C748" s="1"/>
      <c r="D748" s="1037"/>
      <c r="E748" s="1038"/>
      <c r="F748" s="1037"/>
      <c r="G748" s="540"/>
      <c r="H748" s="54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913"/>
      <c r="U748" s="913"/>
    </row>
    <row r="749" ht="15.75" customHeight="1">
      <c r="A749" s="1"/>
      <c r="C749" s="1"/>
      <c r="D749" s="1037"/>
      <c r="E749" s="1038"/>
      <c r="F749" s="1037"/>
      <c r="G749" s="540"/>
      <c r="H749" s="54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913"/>
      <c r="U749" s="913"/>
    </row>
    <row r="750" ht="15.75" customHeight="1">
      <c r="A750" s="1"/>
      <c r="C750" s="1"/>
      <c r="D750" s="1037"/>
      <c r="E750" s="1038"/>
      <c r="F750" s="1037"/>
      <c r="G750" s="540"/>
      <c r="H750" s="54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913"/>
      <c r="U750" s="913"/>
    </row>
    <row r="751" ht="15.75" customHeight="1">
      <c r="A751" s="1"/>
      <c r="C751" s="1"/>
      <c r="D751" s="1037"/>
      <c r="E751" s="1038"/>
      <c r="F751" s="1037"/>
      <c r="G751" s="540"/>
      <c r="H751" s="54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913"/>
      <c r="U751" s="913"/>
    </row>
    <row r="752" ht="15.75" customHeight="1">
      <c r="A752" s="1"/>
      <c r="C752" s="1"/>
      <c r="D752" s="1037"/>
      <c r="E752" s="1038"/>
      <c r="F752" s="1037"/>
      <c r="G752" s="540"/>
      <c r="H752" s="54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913"/>
      <c r="U752" s="913"/>
    </row>
    <row r="753" ht="15.75" customHeight="1">
      <c r="A753" s="1"/>
      <c r="C753" s="1"/>
      <c r="D753" s="1037"/>
      <c r="E753" s="1038"/>
      <c r="F753" s="1037"/>
      <c r="G753" s="540"/>
      <c r="H753" s="54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913"/>
      <c r="U753" s="913"/>
    </row>
    <row r="754" ht="15.75" customHeight="1">
      <c r="A754" s="1"/>
      <c r="C754" s="1"/>
      <c r="D754" s="1037"/>
      <c r="E754" s="1038"/>
      <c r="F754" s="1037"/>
      <c r="G754" s="540"/>
      <c r="H754" s="54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913"/>
      <c r="U754" s="913"/>
    </row>
    <row r="755" ht="15.75" customHeight="1">
      <c r="A755" s="1"/>
      <c r="C755" s="1"/>
      <c r="D755" s="1037"/>
      <c r="E755" s="1038"/>
      <c r="F755" s="1037"/>
      <c r="G755" s="540"/>
      <c r="H755" s="54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913"/>
      <c r="U755" s="913"/>
    </row>
    <row r="756" ht="15.75" customHeight="1">
      <c r="A756" s="1"/>
      <c r="C756" s="1"/>
      <c r="D756" s="1037"/>
      <c r="E756" s="1038"/>
      <c r="F756" s="1037"/>
      <c r="G756" s="540"/>
      <c r="H756" s="54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913"/>
      <c r="U756" s="913"/>
    </row>
    <row r="757" ht="15.75" customHeight="1">
      <c r="A757" s="1"/>
      <c r="C757" s="1"/>
      <c r="D757" s="1037"/>
      <c r="E757" s="1038"/>
      <c r="F757" s="1037"/>
      <c r="G757" s="540"/>
      <c r="H757" s="54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913"/>
      <c r="U757" s="913"/>
    </row>
    <row r="758" ht="15.75" customHeight="1">
      <c r="A758" s="1"/>
      <c r="C758" s="1"/>
      <c r="D758" s="1037"/>
      <c r="E758" s="1038"/>
      <c r="F758" s="1037"/>
      <c r="G758" s="540"/>
      <c r="H758" s="54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913"/>
      <c r="U758" s="913"/>
    </row>
    <row r="759" ht="15.75" customHeight="1">
      <c r="A759" s="1"/>
      <c r="C759" s="1"/>
      <c r="D759" s="1037"/>
      <c r="E759" s="1038"/>
      <c r="F759" s="1037"/>
      <c r="G759" s="540"/>
      <c r="H759" s="54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913"/>
      <c r="U759" s="913"/>
    </row>
    <row r="760" ht="15.75" customHeight="1">
      <c r="A760" s="1"/>
      <c r="C760" s="1"/>
      <c r="D760" s="1037"/>
      <c r="E760" s="1038"/>
      <c r="F760" s="1037"/>
      <c r="G760" s="540"/>
      <c r="H760" s="54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913"/>
      <c r="U760" s="913"/>
    </row>
    <row r="761" ht="15.75" customHeight="1">
      <c r="A761" s="1"/>
      <c r="C761" s="1"/>
      <c r="D761" s="1037"/>
      <c r="E761" s="1038"/>
      <c r="F761" s="1037"/>
      <c r="G761" s="540"/>
      <c r="H761" s="54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913"/>
      <c r="U761" s="913"/>
    </row>
    <row r="762" ht="15.75" customHeight="1">
      <c r="A762" s="1"/>
      <c r="C762" s="1"/>
      <c r="D762" s="1037"/>
      <c r="E762" s="1038"/>
      <c r="F762" s="1037"/>
      <c r="G762" s="540"/>
      <c r="H762" s="54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913"/>
      <c r="U762" s="913"/>
    </row>
    <row r="763" ht="15.75" customHeight="1">
      <c r="A763" s="1"/>
      <c r="C763" s="1"/>
      <c r="D763" s="1037"/>
      <c r="E763" s="1038"/>
      <c r="F763" s="1037"/>
      <c r="G763" s="540"/>
      <c r="H763" s="54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913"/>
      <c r="U763" s="913"/>
    </row>
    <row r="764" ht="15.75" customHeight="1">
      <c r="A764" s="1"/>
      <c r="C764" s="1"/>
      <c r="D764" s="1037"/>
      <c r="E764" s="1038"/>
      <c r="F764" s="1037"/>
      <c r="G764" s="540"/>
      <c r="H764" s="54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913"/>
      <c r="U764" s="913"/>
    </row>
    <row r="765" ht="15.75" customHeight="1">
      <c r="A765" s="1"/>
      <c r="C765" s="1"/>
      <c r="D765" s="1037"/>
      <c r="E765" s="1038"/>
      <c r="F765" s="1037"/>
      <c r="G765" s="540"/>
      <c r="H765" s="54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913"/>
      <c r="U765" s="913"/>
    </row>
    <row r="766" ht="15.75" customHeight="1">
      <c r="A766" s="1"/>
      <c r="C766" s="1"/>
      <c r="D766" s="1037"/>
      <c r="E766" s="1038"/>
      <c r="F766" s="1037"/>
      <c r="G766" s="540"/>
      <c r="H766" s="54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913"/>
      <c r="U766" s="913"/>
    </row>
    <row r="767" ht="15.75" customHeight="1">
      <c r="A767" s="1"/>
      <c r="C767" s="1"/>
      <c r="D767" s="1037"/>
      <c r="E767" s="1038"/>
      <c r="F767" s="1037"/>
      <c r="G767" s="540"/>
      <c r="H767" s="54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913"/>
      <c r="U767" s="913"/>
    </row>
    <row r="768" ht="15.75" customHeight="1">
      <c r="A768" s="1"/>
      <c r="C768" s="1"/>
      <c r="D768" s="1037"/>
      <c r="E768" s="1038"/>
      <c r="F768" s="1037"/>
      <c r="G768" s="540"/>
      <c r="H768" s="54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913"/>
      <c r="U768" s="913"/>
    </row>
    <row r="769" ht="15.75" customHeight="1">
      <c r="A769" s="1"/>
      <c r="C769" s="1"/>
      <c r="D769" s="1037"/>
      <c r="E769" s="1038"/>
      <c r="F769" s="1037"/>
      <c r="G769" s="540"/>
      <c r="H769" s="54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913"/>
      <c r="U769" s="913"/>
    </row>
    <row r="770" ht="15.75" customHeight="1">
      <c r="A770" s="1"/>
      <c r="C770" s="1"/>
      <c r="D770" s="1037"/>
      <c r="E770" s="1038"/>
      <c r="F770" s="1037"/>
      <c r="G770" s="540"/>
      <c r="H770" s="54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913"/>
      <c r="U770" s="913"/>
    </row>
    <row r="771" ht="15.75" customHeight="1">
      <c r="A771" s="1"/>
      <c r="C771" s="1"/>
      <c r="D771" s="1037"/>
      <c r="E771" s="1038"/>
      <c r="F771" s="1037"/>
      <c r="G771" s="540"/>
      <c r="H771" s="54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913"/>
      <c r="U771" s="913"/>
    </row>
    <row r="772" ht="15.75" customHeight="1">
      <c r="A772" s="1"/>
      <c r="C772" s="1"/>
      <c r="D772" s="1037"/>
      <c r="E772" s="1038"/>
      <c r="F772" s="1037"/>
      <c r="G772" s="540"/>
      <c r="H772" s="54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913"/>
      <c r="U772" s="913"/>
    </row>
    <row r="773" ht="15.75" customHeight="1">
      <c r="A773" s="1"/>
      <c r="C773" s="1"/>
      <c r="D773" s="1037"/>
      <c r="E773" s="1038"/>
      <c r="F773" s="1037"/>
      <c r="G773" s="540"/>
      <c r="H773" s="54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913"/>
      <c r="U773" s="913"/>
    </row>
    <row r="774" ht="15.75" customHeight="1">
      <c r="A774" s="1"/>
      <c r="C774" s="1"/>
      <c r="D774" s="1037"/>
      <c r="E774" s="1038"/>
      <c r="F774" s="1037"/>
      <c r="G774" s="540"/>
      <c r="H774" s="54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913"/>
      <c r="U774" s="913"/>
    </row>
    <row r="775" ht="15.75" customHeight="1">
      <c r="A775" s="1"/>
      <c r="C775" s="1"/>
      <c r="D775" s="1037"/>
      <c r="E775" s="1038"/>
      <c r="F775" s="1037"/>
      <c r="G775" s="540"/>
      <c r="H775" s="54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913"/>
      <c r="U775" s="913"/>
    </row>
    <row r="776" ht="15.75" customHeight="1">
      <c r="A776" s="1"/>
      <c r="C776" s="1"/>
      <c r="D776" s="1037"/>
      <c r="E776" s="1038"/>
      <c r="F776" s="1037"/>
      <c r="G776" s="540"/>
      <c r="H776" s="54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913"/>
      <c r="U776" s="913"/>
    </row>
    <row r="777" ht="15.75" customHeight="1">
      <c r="A777" s="1"/>
      <c r="C777" s="1"/>
      <c r="D777" s="1037"/>
      <c r="E777" s="1038"/>
      <c r="F777" s="1037"/>
      <c r="G777" s="540"/>
      <c r="H777" s="54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913"/>
      <c r="U777" s="913"/>
    </row>
    <row r="778" ht="15.75" customHeight="1">
      <c r="A778" s="1"/>
      <c r="C778" s="1"/>
      <c r="D778" s="1037"/>
      <c r="E778" s="1038"/>
      <c r="F778" s="1037"/>
      <c r="G778" s="540"/>
      <c r="H778" s="54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913"/>
      <c r="U778" s="913"/>
    </row>
    <row r="779" ht="15.75" customHeight="1">
      <c r="A779" s="1"/>
      <c r="C779" s="1"/>
      <c r="D779" s="1037"/>
      <c r="E779" s="1038"/>
      <c r="F779" s="1037"/>
      <c r="G779" s="540"/>
      <c r="H779" s="54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913"/>
      <c r="U779" s="913"/>
    </row>
    <row r="780" ht="15.75" customHeight="1">
      <c r="A780" s="1"/>
      <c r="C780" s="1"/>
      <c r="D780" s="1037"/>
      <c r="E780" s="1038"/>
      <c r="F780" s="1037"/>
      <c r="G780" s="540"/>
      <c r="H780" s="54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913"/>
      <c r="U780" s="913"/>
    </row>
    <row r="781" ht="15.75" customHeight="1">
      <c r="A781" s="1"/>
      <c r="C781" s="1"/>
      <c r="D781" s="1037"/>
      <c r="E781" s="1038"/>
      <c r="F781" s="1037"/>
      <c r="G781" s="540"/>
      <c r="H781" s="54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913"/>
      <c r="U781" s="913"/>
    </row>
    <row r="782" ht="15.75" customHeight="1">
      <c r="A782" s="1"/>
      <c r="C782" s="1"/>
      <c r="D782" s="1037"/>
      <c r="E782" s="1038"/>
      <c r="F782" s="1037"/>
      <c r="G782" s="540"/>
      <c r="H782" s="54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913"/>
      <c r="U782" s="913"/>
    </row>
    <row r="783" ht="15.75" customHeight="1">
      <c r="A783" s="1"/>
      <c r="C783" s="1"/>
      <c r="D783" s="1037"/>
      <c r="E783" s="1038"/>
      <c r="F783" s="1037"/>
      <c r="G783" s="540"/>
      <c r="H783" s="54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913"/>
      <c r="U783" s="913"/>
    </row>
    <row r="784" ht="15.75" customHeight="1">
      <c r="A784" s="1"/>
      <c r="C784" s="1"/>
      <c r="D784" s="1037"/>
      <c r="E784" s="1038"/>
      <c r="F784" s="1037"/>
      <c r="G784" s="540"/>
      <c r="H784" s="54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913"/>
      <c r="U784" s="913"/>
    </row>
    <row r="785" ht="15.75" customHeight="1">
      <c r="A785" s="1"/>
      <c r="C785" s="1"/>
      <c r="D785" s="1037"/>
      <c r="E785" s="1038"/>
      <c r="F785" s="1037"/>
      <c r="G785" s="540"/>
      <c r="H785" s="54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913"/>
      <c r="U785" s="913"/>
    </row>
    <row r="786" ht="15.75" customHeight="1">
      <c r="A786" s="1"/>
      <c r="C786" s="1"/>
      <c r="D786" s="1037"/>
      <c r="E786" s="1038"/>
      <c r="F786" s="1037"/>
      <c r="G786" s="540"/>
      <c r="H786" s="54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913"/>
      <c r="U786" s="913"/>
    </row>
    <row r="787" ht="15.75" customHeight="1">
      <c r="A787" s="1"/>
      <c r="C787" s="1"/>
      <c r="D787" s="1037"/>
      <c r="E787" s="1038"/>
      <c r="F787" s="1037"/>
      <c r="G787" s="540"/>
      <c r="H787" s="54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913"/>
      <c r="U787" s="913"/>
    </row>
    <row r="788" ht="15.75" customHeight="1">
      <c r="A788" s="1"/>
      <c r="C788" s="1"/>
      <c r="D788" s="1037"/>
      <c r="E788" s="1038"/>
      <c r="F788" s="1037"/>
      <c r="G788" s="540"/>
      <c r="H788" s="54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913"/>
      <c r="U788" s="913"/>
    </row>
    <row r="789" ht="15.75" customHeight="1">
      <c r="A789" s="1"/>
      <c r="C789" s="1"/>
      <c r="D789" s="1037"/>
      <c r="E789" s="1038"/>
      <c r="F789" s="1037"/>
      <c r="G789" s="540"/>
      <c r="H789" s="54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913"/>
      <c r="U789" s="913"/>
    </row>
    <row r="790" ht="15.75" customHeight="1">
      <c r="A790" s="1"/>
      <c r="C790" s="1"/>
      <c r="D790" s="1037"/>
      <c r="E790" s="1038"/>
      <c r="F790" s="1037"/>
      <c r="G790" s="540"/>
      <c r="H790" s="54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913"/>
      <c r="U790" s="913"/>
    </row>
    <row r="791" ht="15.75" customHeight="1">
      <c r="A791" s="1"/>
      <c r="C791" s="1"/>
      <c r="D791" s="1037"/>
      <c r="E791" s="1038"/>
      <c r="F791" s="1037"/>
      <c r="G791" s="540"/>
      <c r="H791" s="54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913"/>
      <c r="U791" s="913"/>
    </row>
    <row r="792" ht="15.75" customHeight="1">
      <c r="A792" s="1"/>
      <c r="C792" s="1"/>
      <c r="D792" s="1037"/>
      <c r="E792" s="1038"/>
      <c r="F792" s="1037"/>
      <c r="G792" s="540"/>
      <c r="H792" s="54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913"/>
      <c r="U792" s="913"/>
    </row>
    <row r="793" ht="15.75" customHeight="1">
      <c r="A793" s="1"/>
      <c r="C793" s="1"/>
      <c r="D793" s="1037"/>
      <c r="E793" s="1038"/>
      <c r="F793" s="1037"/>
      <c r="G793" s="540"/>
      <c r="H793" s="54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913"/>
      <c r="U793" s="913"/>
    </row>
    <row r="794" ht="15.75" customHeight="1">
      <c r="A794" s="1"/>
      <c r="C794" s="1"/>
      <c r="D794" s="1037"/>
      <c r="E794" s="1038"/>
      <c r="F794" s="1037"/>
      <c r="G794" s="540"/>
      <c r="H794" s="54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913"/>
      <c r="U794" s="913"/>
    </row>
    <row r="795" ht="15.75" customHeight="1">
      <c r="A795" s="1"/>
      <c r="C795" s="1"/>
      <c r="D795" s="1037"/>
      <c r="E795" s="1038"/>
      <c r="F795" s="1037"/>
      <c r="G795" s="540"/>
      <c r="H795" s="54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913"/>
      <c r="U795" s="913"/>
    </row>
    <row r="796" ht="15.75" customHeight="1">
      <c r="A796" s="1"/>
      <c r="C796" s="1"/>
      <c r="D796" s="1037"/>
      <c r="E796" s="1038"/>
      <c r="F796" s="1037"/>
      <c r="G796" s="540"/>
      <c r="H796" s="54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913"/>
      <c r="U796" s="913"/>
    </row>
    <row r="797" ht="15.75" customHeight="1">
      <c r="A797" s="1"/>
      <c r="C797" s="1"/>
      <c r="D797" s="1037"/>
      <c r="E797" s="1038"/>
      <c r="F797" s="1037"/>
      <c r="G797" s="540"/>
      <c r="H797" s="54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913"/>
      <c r="U797" s="913"/>
    </row>
    <row r="798" ht="15.75" customHeight="1">
      <c r="A798" s="1"/>
      <c r="C798" s="1"/>
      <c r="D798" s="1037"/>
      <c r="E798" s="1038"/>
      <c r="F798" s="1037"/>
      <c r="G798" s="540"/>
      <c r="H798" s="54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913"/>
      <c r="U798" s="913"/>
    </row>
    <row r="799" ht="15.75" customHeight="1">
      <c r="A799" s="1"/>
      <c r="C799" s="1"/>
      <c r="D799" s="1037"/>
      <c r="E799" s="1038"/>
      <c r="F799" s="1037"/>
      <c r="G799" s="540"/>
      <c r="H799" s="54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913"/>
      <c r="U799" s="913"/>
    </row>
    <row r="800" ht="15.75" customHeight="1">
      <c r="A800" s="1"/>
      <c r="C800" s="1"/>
      <c r="D800" s="1037"/>
      <c r="E800" s="1038"/>
      <c r="F800" s="1037"/>
      <c r="G800" s="540"/>
      <c r="H800" s="54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913"/>
      <c r="U800" s="913"/>
    </row>
    <row r="801" ht="15.75" customHeight="1">
      <c r="A801" s="1"/>
      <c r="C801" s="1"/>
      <c r="D801" s="1037"/>
      <c r="E801" s="1038"/>
      <c r="F801" s="1037"/>
      <c r="G801" s="540"/>
      <c r="H801" s="54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913"/>
      <c r="U801" s="913"/>
    </row>
    <row r="802" ht="15.75" customHeight="1">
      <c r="A802" s="1"/>
      <c r="C802" s="1"/>
      <c r="D802" s="1037"/>
      <c r="E802" s="1038"/>
      <c r="F802" s="1037"/>
      <c r="G802" s="540"/>
      <c r="H802" s="54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913"/>
      <c r="U802" s="913"/>
    </row>
    <row r="803" ht="15.75" customHeight="1">
      <c r="A803" s="1"/>
      <c r="C803" s="1"/>
      <c r="D803" s="1037"/>
      <c r="E803" s="1038"/>
      <c r="F803" s="1037"/>
      <c r="G803" s="540"/>
      <c r="H803" s="54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913"/>
      <c r="U803" s="913"/>
    </row>
    <row r="804" ht="15.75" customHeight="1">
      <c r="A804" s="1"/>
      <c r="C804" s="1"/>
      <c r="D804" s="1037"/>
      <c r="E804" s="1038"/>
      <c r="F804" s="1037"/>
      <c r="G804" s="540"/>
      <c r="H804" s="54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913"/>
      <c r="U804" s="913"/>
    </row>
    <row r="805" ht="15.75" customHeight="1">
      <c r="A805" s="1"/>
      <c r="C805" s="1"/>
      <c r="D805" s="1037"/>
      <c r="E805" s="1038"/>
      <c r="F805" s="1037"/>
      <c r="G805" s="540"/>
      <c r="H805" s="54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913"/>
      <c r="U805" s="913"/>
    </row>
    <row r="806" ht="15.75" customHeight="1">
      <c r="A806" s="1"/>
      <c r="C806" s="1"/>
      <c r="D806" s="1037"/>
      <c r="E806" s="1038"/>
      <c r="F806" s="1037"/>
      <c r="G806" s="540"/>
      <c r="H806" s="54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913"/>
      <c r="U806" s="913"/>
    </row>
    <row r="807" ht="15.75" customHeight="1">
      <c r="A807" s="1"/>
      <c r="C807" s="1"/>
      <c r="D807" s="1037"/>
      <c r="E807" s="1038"/>
      <c r="F807" s="1037"/>
      <c r="G807" s="540"/>
      <c r="H807" s="54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913"/>
      <c r="U807" s="913"/>
    </row>
    <row r="808" ht="15.75" customHeight="1">
      <c r="A808" s="1"/>
      <c r="C808" s="1"/>
      <c r="D808" s="1037"/>
      <c r="E808" s="1038"/>
      <c r="F808" s="1037"/>
      <c r="G808" s="540"/>
      <c r="H808" s="54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913"/>
      <c r="U808" s="913"/>
    </row>
    <row r="809" ht="15.75" customHeight="1">
      <c r="A809" s="1"/>
      <c r="C809" s="1"/>
      <c r="D809" s="1037"/>
      <c r="E809" s="1038"/>
      <c r="F809" s="1037"/>
      <c r="G809" s="540"/>
      <c r="H809" s="54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913"/>
      <c r="U809" s="913"/>
    </row>
    <row r="810" ht="15.75" customHeight="1">
      <c r="A810" s="1"/>
      <c r="C810" s="1"/>
      <c r="D810" s="1037"/>
      <c r="E810" s="1038"/>
      <c r="F810" s="1037"/>
      <c r="G810" s="540"/>
      <c r="H810" s="54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913"/>
      <c r="U810" s="913"/>
    </row>
    <row r="811" ht="15.75" customHeight="1">
      <c r="A811" s="1"/>
      <c r="C811" s="1"/>
      <c r="D811" s="1037"/>
      <c r="E811" s="1038"/>
      <c r="F811" s="1037"/>
      <c r="G811" s="540"/>
      <c r="H811" s="54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913"/>
      <c r="U811" s="913"/>
    </row>
    <row r="812" ht="15.75" customHeight="1">
      <c r="A812" s="1"/>
      <c r="C812" s="1"/>
      <c r="D812" s="1037"/>
      <c r="E812" s="1038"/>
      <c r="F812" s="1037"/>
      <c r="G812" s="540"/>
      <c r="H812" s="54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913"/>
      <c r="U812" s="913"/>
    </row>
    <row r="813" ht="15.75" customHeight="1">
      <c r="A813" s="1"/>
      <c r="C813" s="1"/>
      <c r="D813" s="1037"/>
      <c r="E813" s="1038"/>
      <c r="F813" s="1037"/>
      <c r="G813" s="540"/>
      <c r="H813" s="54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913"/>
      <c r="U813" s="913"/>
    </row>
    <row r="814" ht="15.75" customHeight="1">
      <c r="A814" s="1"/>
      <c r="C814" s="1"/>
      <c r="D814" s="1037"/>
      <c r="E814" s="1038"/>
      <c r="F814" s="1037"/>
      <c r="G814" s="540"/>
      <c r="H814" s="54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913"/>
      <c r="U814" s="913"/>
    </row>
    <row r="815" ht="15.75" customHeight="1">
      <c r="A815" s="1"/>
      <c r="C815" s="1"/>
      <c r="D815" s="1037"/>
      <c r="E815" s="1038"/>
      <c r="F815" s="1037"/>
      <c r="G815" s="540"/>
      <c r="H815" s="54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913"/>
      <c r="U815" s="913"/>
    </row>
    <row r="816" ht="15.75" customHeight="1">
      <c r="A816" s="1"/>
      <c r="C816" s="1"/>
      <c r="D816" s="1037"/>
      <c r="E816" s="1038"/>
      <c r="F816" s="1037"/>
      <c r="G816" s="540"/>
      <c r="H816" s="54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913"/>
      <c r="U816" s="913"/>
    </row>
    <row r="817" ht="15.75" customHeight="1">
      <c r="A817" s="1"/>
      <c r="C817" s="1"/>
      <c r="D817" s="1037"/>
      <c r="E817" s="1038"/>
      <c r="F817" s="1037"/>
      <c r="G817" s="540"/>
      <c r="H817" s="54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913"/>
      <c r="U817" s="913"/>
    </row>
    <row r="818" ht="15.75" customHeight="1">
      <c r="A818" s="1"/>
      <c r="C818" s="1"/>
      <c r="D818" s="1037"/>
      <c r="E818" s="1038"/>
      <c r="F818" s="1037"/>
      <c r="G818" s="540"/>
      <c r="H818" s="54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913"/>
      <c r="U818" s="913"/>
    </row>
    <row r="819" ht="15.75" customHeight="1">
      <c r="A819" s="1"/>
      <c r="C819" s="1"/>
      <c r="D819" s="1037"/>
      <c r="E819" s="1038"/>
      <c r="F819" s="1037"/>
      <c r="G819" s="540"/>
      <c r="H819" s="54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913"/>
      <c r="U819" s="913"/>
    </row>
    <row r="820" ht="15.75" customHeight="1">
      <c r="A820" s="1"/>
      <c r="C820" s="1"/>
      <c r="D820" s="1037"/>
      <c r="E820" s="1038"/>
      <c r="F820" s="1037"/>
      <c r="G820" s="540"/>
      <c r="H820" s="54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913"/>
      <c r="U820" s="913"/>
    </row>
    <row r="821" ht="15.75" customHeight="1">
      <c r="A821" s="1"/>
      <c r="C821" s="1"/>
      <c r="D821" s="1037"/>
      <c r="E821" s="1038"/>
      <c r="F821" s="1037"/>
      <c r="G821" s="540"/>
      <c r="H821" s="54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913"/>
      <c r="U821" s="913"/>
    </row>
    <row r="822" ht="15.75" customHeight="1">
      <c r="A822" s="1"/>
      <c r="C822" s="1"/>
      <c r="D822" s="1037"/>
      <c r="E822" s="1038"/>
      <c r="F822" s="1037"/>
      <c r="G822" s="540"/>
      <c r="H822" s="54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913"/>
      <c r="U822" s="913"/>
    </row>
    <row r="823" ht="15.75" customHeight="1">
      <c r="A823" s="1"/>
      <c r="C823" s="1"/>
      <c r="D823" s="1037"/>
      <c r="E823" s="1038"/>
      <c r="F823" s="1037"/>
      <c r="G823" s="540"/>
      <c r="H823" s="54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913"/>
      <c r="U823" s="913"/>
    </row>
    <row r="824" ht="15.75" customHeight="1">
      <c r="A824" s="1"/>
      <c r="C824" s="1"/>
      <c r="D824" s="1037"/>
      <c r="E824" s="1038"/>
      <c r="F824" s="1037"/>
      <c r="G824" s="540"/>
      <c r="H824" s="54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913"/>
      <c r="U824" s="913"/>
    </row>
    <row r="825" ht="15.75" customHeight="1">
      <c r="A825" s="1"/>
      <c r="C825" s="1"/>
      <c r="D825" s="1037"/>
      <c r="E825" s="1038"/>
      <c r="F825" s="1037"/>
      <c r="G825" s="540"/>
      <c r="H825" s="54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913"/>
      <c r="U825" s="913"/>
    </row>
    <row r="826" ht="15.75" customHeight="1">
      <c r="A826" s="1"/>
      <c r="C826" s="1"/>
      <c r="D826" s="1037"/>
      <c r="E826" s="1038"/>
      <c r="F826" s="1037"/>
      <c r="G826" s="540"/>
      <c r="H826" s="54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913"/>
      <c r="U826" s="913"/>
    </row>
    <row r="827" ht="15.75" customHeight="1">
      <c r="A827" s="1"/>
      <c r="C827" s="1"/>
      <c r="D827" s="1037"/>
      <c r="E827" s="1038"/>
      <c r="F827" s="1037"/>
      <c r="G827" s="540"/>
      <c r="H827" s="54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913"/>
      <c r="U827" s="913"/>
    </row>
    <row r="828" ht="15.75" customHeight="1">
      <c r="A828" s="1"/>
      <c r="C828" s="1"/>
      <c r="D828" s="1037"/>
      <c r="E828" s="1038"/>
      <c r="F828" s="1037"/>
      <c r="G828" s="540"/>
      <c r="H828" s="54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913"/>
      <c r="U828" s="913"/>
    </row>
    <row r="829" ht="15.75" customHeight="1">
      <c r="A829" s="1"/>
      <c r="C829" s="1"/>
      <c r="D829" s="1037"/>
      <c r="E829" s="1038"/>
      <c r="F829" s="1037"/>
      <c r="G829" s="540"/>
      <c r="H829" s="54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913"/>
      <c r="U829" s="913"/>
    </row>
    <row r="830" ht="15.75" customHeight="1">
      <c r="A830" s="1"/>
      <c r="C830" s="1"/>
      <c r="D830" s="1037"/>
      <c r="E830" s="1038"/>
      <c r="F830" s="1037"/>
      <c r="G830" s="540"/>
      <c r="H830" s="54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913"/>
      <c r="U830" s="913"/>
    </row>
    <row r="831" ht="15.75" customHeight="1">
      <c r="A831" s="1"/>
      <c r="C831" s="1"/>
      <c r="D831" s="1037"/>
      <c r="E831" s="1038"/>
      <c r="F831" s="1037"/>
      <c r="G831" s="540"/>
      <c r="H831" s="54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913"/>
      <c r="U831" s="913"/>
    </row>
    <row r="832" ht="15.75" customHeight="1">
      <c r="A832" s="1"/>
      <c r="C832" s="1"/>
      <c r="D832" s="1037"/>
      <c r="E832" s="1038"/>
      <c r="F832" s="1037"/>
      <c r="G832" s="540"/>
      <c r="H832" s="54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913"/>
      <c r="U832" s="913"/>
    </row>
    <row r="833" ht="15.75" customHeight="1">
      <c r="A833" s="1"/>
      <c r="C833" s="1"/>
      <c r="D833" s="1037"/>
      <c r="E833" s="1038"/>
      <c r="F833" s="1037"/>
      <c r="G833" s="540"/>
      <c r="H833" s="54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913"/>
      <c r="U833" s="913"/>
    </row>
    <row r="834" ht="15.75" customHeight="1">
      <c r="A834" s="1"/>
      <c r="C834" s="1"/>
      <c r="D834" s="1037"/>
      <c r="E834" s="1038"/>
      <c r="F834" s="1037"/>
      <c r="G834" s="540"/>
      <c r="H834" s="54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913"/>
      <c r="U834" s="913"/>
    </row>
    <row r="835" ht="15.75" customHeight="1">
      <c r="A835" s="1"/>
      <c r="C835" s="1"/>
      <c r="D835" s="1037"/>
      <c r="E835" s="1038"/>
      <c r="F835" s="1037"/>
      <c r="G835" s="540"/>
      <c r="H835" s="54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913"/>
      <c r="U835" s="913"/>
    </row>
    <row r="836" ht="15.75" customHeight="1">
      <c r="A836" s="1"/>
      <c r="C836" s="1"/>
      <c r="D836" s="1037"/>
      <c r="E836" s="1038"/>
      <c r="F836" s="1037"/>
      <c r="G836" s="540"/>
      <c r="H836" s="54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913"/>
      <c r="U836" s="913"/>
    </row>
    <row r="837" ht="15.75" customHeight="1">
      <c r="A837" s="1"/>
      <c r="C837" s="1"/>
      <c r="D837" s="1037"/>
      <c r="E837" s="1038"/>
      <c r="F837" s="1037"/>
      <c r="G837" s="540"/>
      <c r="H837" s="54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913"/>
      <c r="U837" s="913"/>
    </row>
    <row r="838" ht="15.75" customHeight="1">
      <c r="A838" s="1"/>
      <c r="C838" s="1"/>
      <c r="D838" s="1037"/>
      <c r="E838" s="1038"/>
      <c r="F838" s="1037"/>
      <c r="G838" s="540"/>
      <c r="H838" s="54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913"/>
      <c r="U838" s="913"/>
    </row>
    <row r="839" ht="15.75" customHeight="1">
      <c r="A839" s="1"/>
      <c r="C839" s="1"/>
      <c r="D839" s="1037"/>
      <c r="E839" s="1038"/>
      <c r="F839" s="1037"/>
      <c r="G839" s="540"/>
      <c r="H839" s="54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913"/>
      <c r="U839" s="913"/>
    </row>
    <row r="840" ht="15.75" customHeight="1">
      <c r="A840" s="1"/>
      <c r="C840" s="1"/>
      <c r="D840" s="1037"/>
      <c r="E840" s="1038"/>
      <c r="F840" s="1037"/>
      <c r="G840" s="540"/>
      <c r="H840" s="54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913"/>
      <c r="U840" s="913"/>
    </row>
    <row r="841" ht="15.75" customHeight="1">
      <c r="A841" s="1"/>
      <c r="C841" s="1"/>
      <c r="D841" s="1037"/>
      <c r="E841" s="1038"/>
      <c r="F841" s="1037"/>
      <c r="G841" s="540"/>
      <c r="H841" s="54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913"/>
      <c r="U841" s="913"/>
    </row>
    <row r="842" ht="15.75" customHeight="1">
      <c r="A842" s="1"/>
      <c r="C842" s="1"/>
      <c r="D842" s="1037"/>
      <c r="E842" s="1038"/>
      <c r="F842" s="1037"/>
      <c r="G842" s="540"/>
      <c r="H842" s="54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913"/>
      <c r="U842" s="913"/>
    </row>
    <row r="843" ht="15.75" customHeight="1">
      <c r="A843" s="1"/>
      <c r="C843" s="1"/>
      <c r="D843" s="1037"/>
      <c r="E843" s="1038"/>
      <c r="F843" s="1037"/>
      <c r="G843" s="540"/>
      <c r="H843" s="54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913"/>
      <c r="U843" s="913"/>
    </row>
    <row r="844" ht="15.75" customHeight="1">
      <c r="A844" s="1"/>
      <c r="C844" s="1"/>
      <c r="D844" s="1037"/>
      <c r="E844" s="1038"/>
      <c r="F844" s="1037"/>
      <c r="G844" s="540"/>
      <c r="H844" s="54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913"/>
      <c r="U844" s="913"/>
    </row>
    <row r="845" ht="15.75" customHeight="1">
      <c r="A845" s="1"/>
      <c r="C845" s="1"/>
      <c r="D845" s="1037"/>
      <c r="E845" s="1038"/>
      <c r="F845" s="1037"/>
      <c r="G845" s="540"/>
      <c r="H845" s="54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913"/>
      <c r="U845" s="913"/>
    </row>
    <row r="846" ht="15.75" customHeight="1">
      <c r="A846" s="1"/>
      <c r="C846" s="1"/>
      <c r="D846" s="1037"/>
      <c r="E846" s="1038"/>
      <c r="F846" s="1037"/>
      <c r="G846" s="540"/>
      <c r="H846" s="54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913"/>
      <c r="U846" s="913"/>
    </row>
    <row r="847" ht="15.75" customHeight="1">
      <c r="A847" s="1"/>
      <c r="C847" s="1"/>
      <c r="D847" s="1037"/>
      <c r="E847" s="1038"/>
      <c r="F847" s="1037"/>
      <c r="G847" s="540"/>
      <c r="H847" s="54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913"/>
      <c r="U847" s="913"/>
    </row>
    <row r="848" ht="15.75" customHeight="1">
      <c r="A848" s="1"/>
      <c r="C848" s="1"/>
      <c r="D848" s="1037"/>
      <c r="E848" s="1038"/>
      <c r="F848" s="1037"/>
      <c r="G848" s="540"/>
      <c r="H848" s="54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913"/>
      <c r="U848" s="913"/>
    </row>
    <row r="849" ht="15.75" customHeight="1">
      <c r="A849" s="1"/>
      <c r="C849" s="1"/>
      <c r="D849" s="1037"/>
      <c r="E849" s="1038"/>
      <c r="F849" s="1037"/>
      <c r="G849" s="540"/>
      <c r="H849" s="54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913"/>
      <c r="U849" s="913"/>
    </row>
    <row r="850" ht="15.75" customHeight="1">
      <c r="A850" s="1"/>
      <c r="C850" s="1"/>
      <c r="D850" s="1037"/>
      <c r="E850" s="1038"/>
      <c r="F850" s="1037"/>
      <c r="G850" s="540"/>
      <c r="H850" s="54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913"/>
      <c r="U850" s="913"/>
    </row>
    <row r="851" ht="15.75" customHeight="1">
      <c r="A851" s="1"/>
      <c r="C851" s="1"/>
      <c r="D851" s="1037"/>
      <c r="E851" s="1038"/>
      <c r="F851" s="1037"/>
      <c r="G851" s="540"/>
      <c r="H851" s="54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913"/>
      <c r="U851" s="913"/>
    </row>
    <row r="852" ht="15.75" customHeight="1">
      <c r="A852" s="1"/>
      <c r="C852" s="1"/>
      <c r="D852" s="1037"/>
      <c r="E852" s="1038"/>
      <c r="F852" s="1037"/>
      <c r="G852" s="540"/>
      <c r="H852" s="54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913"/>
      <c r="U852" s="913"/>
    </row>
    <row r="853" ht="15.75" customHeight="1">
      <c r="A853" s="1"/>
      <c r="C853" s="1"/>
      <c r="D853" s="1037"/>
      <c r="E853" s="1038"/>
      <c r="F853" s="1037"/>
      <c r="G853" s="540"/>
      <c r="H853" s="54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913"/>
      <c r="U853" s="913"/>
    </row>
    <row r="854" ht="15.75" customHeight="1">
      <c r="A854" s="1"/>
      <c r="C854" s="1"/>
      <c r="D854" s="1037"/>
      <c r="E854" s="1038"/>
      <c r="F854" s="1037"/>
      <c r="G854" s="540"/>
      <c r="H854" s="54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913"/>
      <c r="U854" s="913"/>
    </row>
    <row r="855" ht="15.75" customHeight="1">
      <c r="A855" s="1"/>
      <c r="C855" s="1"/>
      <c r="D855" s="1037"/>
      <c r="E855" s="1038"/>
      <c r="F855" s="1037"/>
      <c r="G855" s="540"/>
      <c r="H855" s="54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913"/>
      <c r="U855" s="913"/>
    </row>
    <row r="856" ht="15.75" customHeight="1">
      <c r="A856" s="1"/>
      <c r="C856" s="1"/>
      <c r="D856" s="1037"/>
      <c r="E856" s="1038"/>
      <c r="F856" s="1037"/>
      <c r="G856" s="540"/>
      <c r="H856" s="54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913"/>
      <c r="U856" s="913"/>
    </row>
    <row r="857" ht="15.75" customHeight="1">
      <c r="A857" s="1"/>
      <c r="C857" s="1"/>
      <c r="D857" s="1037"/>
      <c r="E857" s="1038"/>
      <c r="F857" s="1037"/>
      <c r="G857" s="540"/>
      <c r="H857" s="54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913"/>
      <c r="U857" s="913"/>
    </row>
    <row r="858" ht="15.75" customHeight="1">
      <c r="A858" s="1"/>
      <c r="C858" s="1"/>
      <c r="D858" s="1037"/>
      <c r="E858" s="1038"/>
      <c r="F858" s="1037"/>
      <c r="G858" s="540"/>
      <c r="H858" s="54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913"/>
      <c r="U858" s="913"/>
    </row>
    <row r="859" ht="15.75" customHeight="1">
      <c r="A859" s="1"/>
      <c r="C859" s="1"/>
      <c r="D859" s="1037"/>
      <c r="E859" s="1038"/>
      <c r="F859" s="1037"/>
      <c r="G859" s="540"/>
      <c r="H859" s="54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913"/>
      <c r="U859" s="913"/>
    </row>
    <row r="860" ht="15.75" customHeight="1">
      <c r="A860" s="1"/>
      <c r="C860" s="1"/>
      <c r="D860" s="1037"/>
      <c r="E860" s="1038"/>
      <c r="F860" s="1037"/>
      <c r="G860" s="540"/>
      <c r="H860" s="54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913"/>
      <c r="U860" s="913"/>
    </row>
    <row r="861" ht="15.75" customHeight="1">
      <c r="A861" s="1"/>
      <c r="C861" s="1"/>
      <c r="D861" s="1037"/>
      <c r="E861" s="1038"/>
      <c r="F861" s="1037"/>
      <c r="G861" s="540"/>
      <c r="H861" s="54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913"/>
      <c r="U861" s="913"/>
    </row>
    <row r="862" ht="15.75" customHeight="1">
      <c r="A862" s="1"/>
      <c r="C862" s="1"/>
      <c r="D862" s="1037"/>
      <c r="E862" s="1038"/>
      <c r="F862" s="1037"/>
      <c r="G862" s="540"/>
      <c r="H862" s="54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913"/>
      <c r="U862" s="913"/>
    </row>
    <row r="863" ht="15.75" customHeight="1">
      <c r="A863" s="1"/>
      <c r="C863" s="1"/>
      <c r="D863" s="1037"/>
      <c r="E863" s="1038"/>
      <c r="F863" s="1037"/>
      <c r="G863" s="540"/>
      <c r="H863" s="54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913"/>
      <c r="U863" s="913"/>
    </row>
    <row r="864" ht="15.75" customHeight="1">
      <c r="A864" s="1"/>
      <c r="C864" s="1"/>
      <c r="D864" s="1037"/>
      <c r="E864" s="1038"/>
      <c r="F864" s="1037"/>
      <c r="G864" s="540"/>
      <c r="H864" s="54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913"/>
      <c r="U864" s="913"/>
    </row>
    <row r="865" ht="15.75" customHeight="1">
      <c r="A865" s="1"/>
      <c r="C865" s="1"/>
      <c r="D865" s="1037"/>
      <c r="E865" s="1038"/>
      <c r="F865" s="1037"/>
      <c r="G865" s="540"/>
      <c r="H865" s="54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913"/>
      <c r="U865" s="913"/>
    </row>
    <row r="866" ht="15.75" customHeight="1">
      <c r="A866" s="1"/>
      <c r="C866" s="1"/>
      <c r="D866" s="1037"/>
      <c r="E866" s="1038"/>
      <c r="F866" s="1037"/>
      <c r="G866" s="540"/>
      <c r="H866" s="54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913"/>
      <c r="U866" s="913"/>
    </row>
    <row r="867" ht="15.75" customHeight="1">
      <c r="A867" s="1"/>
      <c r="C867" s="1"/>
      <c r="D867" s="1037"/>
      <c r="E867" s="1038"/>
      <c r="F867" s="1037"/>
      <c r="G867" s="540"/>
      <c r="H867" s="54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913"/>
      <c r="U867" s="913"/>
    </row>
    <row r="868" ht="15.75" customHeight="1">
      <c r="A868" s="1"/>
      <c r="C868" s="1"/>
      <c r="D868" s="1037"/>
      <c r="E868" s="1038"/>
      <c r="F868" s="1037"/>
      <c r="G868" s="540"/>
      <c r="H868" s="54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913"/>
      <c r="U868" s="913"/>
    </row>
    <row r="869" ht="15.75" customHeight="1">
      <c r="A869" s="1"/>
      <c r="C869" s="1"/>
      <c r="D869" s="1037"/>
      <c r="E869" s="1038"/>
      <c r="F869" s="1037"/>
      <c r="G869" s="540"/>
      <c r="H869" s="54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913"/>
      <c r="U869" s="913"/>
    </row>
    <row r="870" ht="15.75" customHeight="1">
      <c r="A870" s="1"/>
      <c r="C870" s="1"/>
      <c r="D870" s="1037"/>
      <c r="E870" s="1038"/>
      <c r="F870" s="1037"/>
      <c r="G870" s="540"/>
      <c r="H870" s="54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913"/>
      <c r="U870" s="913"/>
    </row>
    <row r="871" ht="15.75" customHeight="1">
      <c r="A871" s="1"/>
      <c r="C871" s="1"/>
      <c r="D871" s="1037"/>
      <c r="E871" s="1038"/>
      <c r="F871" s="1037"/>
      <c r="G871" s="540"/>
      <c r="H871" s="54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913"/>
      <c r="U871" s="913"/>
    </row>
    <row r="872" ht="15.75" customHeight="1">
      <c r="A872" s="1"/>
      <c r="C872" s="1"/>
      <c r="D872" s="1037"/>
      <c r="E872" s="1038"/>
      <c r="F872" s="1037"/>
      <c r="G872" s="540"/>
      <c r="H872" s="54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913"/>
      <c r="U872" s="913"/>
    </row>
    <row r="873" ht="15.75" customHeight="1">
      <c r="A873" s="1"/>
      <c r="C873" s="1"/>
      <c r="D873" s="1037"/>
      <c r="E873" s="1038"/>
      <c r="F873" s="1037"/>
      <c r="G873" s="540"/>
      <c r="H873" s="54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913"/>
      <c r="U873" s="913"/>
    </row>
    <row r="874" ht="15.75" customHeight="1">
      <c r="A874" s="1"/>
      <c r="C874" s="1"/>
      <c r="D874" s="1037"/>
      <c r="E874" s="1038"/>
      <c r="F874" s="1037"/>
      <c r="G874" s="540"/>
      <c r="H874" s="54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913"/>
      <c r="U874" s="913"/>
    </row>
    <row r="875" ht="15.75" customHeight="1">
      <c r="A875" s="1"/>
      <c r="C875" s="1"/>
      <c r="D875" s="1037"/>
      <c r="E875" s="1038"/>
      <c r="F875" s="1037"/>
      <c r="G875" s="540"/>
      <c r="H875" s="54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913"/>
      <c r="U875" s="913"/>
    </row>
    <row r="876" ht="15.75" customHeight="1">
      <c r="A876" s="1"/>
      <c r="C876" s="1"/>
      <c r="D876" s="1037"/>
      <c r="E876" s="1038"/>
      <c r="F876" s="1037"/>
      <c r="G876" s="540"/>
      <c r="H876" s="54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913"/>
      <c r="U876" s="913"/>
    </row>
    <row r="877" ht="15.75" customHeight="1">
      <c r="A877" s="1"/>
      <c r="C877" s="1"/>
      <c r="D877" s="1037"/>
      <c r="E877" s="1038"/>
      <c r="F877" s="1037"/>
      <c r="G877" s="540"/>
      <c r="H877" s="54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913"/>
      <c r="U877" s="913"/>
    </row>
    <row r="878" ht="15.75" customHeight="1">
      <c r="A878" s="1"/>
      <c r="C878" s="1"/>
      <c r="D878" s="1037"/>
      <c r="E878" s="1038"/>
      <c r="F878" s="1037"/>
      <c r="G878" s="540"/>
      <c r="H878" s="54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913"/>
      <c r="U878" s="913"/>
    </row>
    <row r="879" ht="15.75" customHeight="1">
      <c r="A879" s="1"/>
      <c r="C879" s="1"/>
      <c r="D879" s="1037"/>
      <c r="E879" s="1038"/>
      <c r="F879" s="1037"/>
      <c r="G879" s="540"/>
      <c r="H879" s="54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913"/>
      <c r="U879" s="913"/>
    </row>
    <row r="880" ht="15.75" customHeight="1">
      <c r="A880" s="1"/>
      <c r="C880" s="1"/>
      <c r="D880" s="1037"/>
      <c r="E880" s="1038"/>
      <c r="F880" s="1037"/>
      <c r="G880" s="540"/>
      <c r="H880" s="54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913"/>
      <c r="U880" s="913"/>
    </row>
    <row r="881" ht="15.75" customHeight="1">
      <c r="A881" s="1"/>
      <c r="C881" s="1"/>
      <c r="D881" s="1037"/>
      <c r="E881" s="1038"/>
      <c r="F881" s="1037"/>
      <c r="G881" s="540"/>
      <c r="H881" s="54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913"/>
      <c r="U881" s="913"/>
    </row>
    <row r="882" ht="15.75" customHeight="1">
      <c r="A882" s="1"/>
      <c r="C882" s="1"/>
      <c r="D882" s="1037"/>
      <c r="E882" s="1038"/>
      <c r="F882" s="1037"/>
      <c r="G882" s="540"/>
      <c r="H882" s="54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913"/>
      <c r="U882" s="913"/>
    </row>
    <row r="883" ht="15.75" customHeight="1">
      <c r="A883" s="1"/>
      <c r="C883" s="1"/>
      <c r="D883" s="1037"/>
      <c r="E883" s="1038"/>
      <c r="F883" s="1037"/>
      <c r="G883" s="540"/>
      <c r="H883" s="54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913"/>
      <c r="U883" s="913"/>
    </row>
    <row r="884" ht="15.75" customHeight="1">
      <c r="A884" s="1"/>
      <c r="C884" s="1"/>
      <c r="D884" s="1037"/>
      <c r="E884" s="1038"/>
      <c r="F884" s="1037"/>
      <c r="G884" s="540"/>
      <c r="H884" s="54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913"/>
      <c r="U884" s="913"/>
    </row>
    <row r="885" ht="15.75" customHeight="1">
      <c r="A885" s="1"/>
      <c r="C885" s="1"/>
      <c r="D885" s="1037"/>
      <c r="E885" s="1038"/>
      <c r="F885" s="1037"/>
      <c r="G885" s="540"/>
      <c r="H885" s="54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913"/>
      <c r="U885" s="913"/>
    </row>
    <row r="886" ht="15.75" customHeight="1">
      <c r="A886" s="1"/>
      <c r="C886" s="1"/>
      <c r="D886" s="1037"/>
      <c r="E886" s="1038"/>
      <c r="F886" s="1037"/>
      <c r="G886" s="540"/>
      <c r="H886" s="54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913"/>
      <c r="U886" s="913"/>
    </row>
    <row r="887" ht="15.75" customHeight="1">
      <c r="A887" s="1"/>
      <c r="C887" s="1"/>
      <c r="D887" s="1037"/>
      <c r="E887" s="1038"/>
      <c r="F887" s="1037"/>
      <c r="G887" s="540"/>
      <c r="H887" s="54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913"/>
      <c r="U887" s="913"/>
    </row>
    <row r="888" ht="15.75" customHeight="1">
      <c r="A888" s="1"/>
      <c r="C888" s="1"/>
      <c r="D888" s="1037"/>
      <c r="E888" s="1038"/>
      <c r="F888" s="1037"/>
      <c r="G888" s="540"/>
      <c r="H888" s="54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913"/>
      <c r="U888" s="913"/>
    </row>
    <row r="889" ht="15.75" customHeight="1">
      <c r="A889" s="1"/>
      <c r="C889" s="1"/>
      <c r="D889" s="1037"/>
      <c r="E889" s="1038"/>
      <c r="F889" s="1037"/>
      <c r="G889" s="540"/>
      <c r="H889" s="54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913"/>
      <c r="U889" s="913"/>
    </row>
    <row r="890" ht="15.75" customHeight="1">
      <c r="A890" s="1"/>
      <c r="C890" s="1"/>
      <c r="D890" s="1037"/>
      <c r="E890" s="1038"/>
      <c r="F890" s="1037"/>
      <c r="G890" s="540"/>
      <c r="H890" s="54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913"/>
      <c r="U890" s="913"/>
    </row>
    <row r="891" ht="15.75" customHeight="1">
      <c r="A891" s="1"/>
      <c r="C891" s="1"/>
      <c r="D891" s="1037"/>
      <c r="E891" s="1038"/>
      <c r="F891" s="1037"/>
      <c r="G891" s="540"/>
      <c r="H891" s="54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913"/>
      <c r="U891" s="913"/>
    </row>
    <row r="892" ht="15.75" customHeight="1">
      <c r="A892" s="1"/>
      <c r="C892" s="1"/>
      <c r="D892" s="1037"/>
      <c r="E892" s="1038"/>
      <c r="F892" s="1037"/>
      <c r="G892" s="540"/>
      <c r="H892" s="54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913"/>
      <c r="U892" s="913"/>
    </row>
    <row r="893" ht="15.75" customHeight="1">
      <c r="A893" s="1"/>
      <c r="C893" s="1"/>
      <c r="D893" s="1037"/>
      <c r="E893" s="1038"/>
      <c r="F893" s="1037"/>
      <c r="G893" s="540"/>
      <c r="H893" s="54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913"/>
      <c r="U893" s="913"/>
    </row>
    <row r="894" ht="15.75" customHeight="1">
      <c r="A894" s="1"/>
      <c r="C894" s="1"/>
      <c r="D894" s="1037"/>
      <c r="E894" s="1038"/>
      <c r="F894" s="1037"/>
      <c r="G894" s="540"/>
      <c r="H894" s="54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913"/>
      <c r="U894" s="913"/>
    </row>
    <row r="895" ht="15.75" customHeight="1">
      <c r="A895" s="1"/>
      <c r="C895" s="1"/>
      <c r="D895" s="1037"/>
      <c r="E895" s="1038"/>
      <c r="F895" s="1037"/>
      <c r="G895" s="540"/>
      <c r="H895" s="54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913"/>
      <c r="U895" s="913"/>
    </row>
    <row r="896" ht="15.75" customHeight="1">
      <c r="A896" s="1"/>
      <c r="C896" s="1"/>
      <c r="D896" s="1037"/>
      <c r="E896" s="1038"/>
      <c r="F896" s="1037"/>
      <c r="G896" s="540"/>
      <c r="H896" s="54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913"/>
      <c r="U896" s="913"/>
    </row>
    <row r="897" ht="15.75" customHeight="1">
      <c r="A897" s="1"/>
      <c r="C897" s="1"/>
      <c r="D897" s="1037"/>
      <c r="E897" s="1038"/>
      <c r="F897" s="1037"/>
      <c r="G897" s="540"/>
      <c r="H897" s="54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913"/>
      <c r="U897" s="913"/>
    </row>
    <row r="898" ht="15.75" customHeight="1">
      <c r="A898" s="1"/>
      <c r="C898" s="1"/>
      <c r="D898" s="1037"/>
      <c r="E898" s="1038"/>
      <c r="F898" s="1037"/>
      <c r="G898" s="540"/>
      <c r="H898" s="54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913"/>
      <c r="U898" s="913"/>
    </row>
    <row r="899" ht="15.75" customHeight="1">
      <c r="A899" s="1"/>
      <c r="C899" s="1"/>
      <c r="D899" s="1037"/>
      <c r="E899" s="1038"/>
      <c r="F899" s="1037"/>
      <c r="G899" s="540"/>
      <c r="H899" s="54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913"/>
      <c r="U899" s="913"/>
    </row>
    <row r="900" ht="15.75" customHeight="1">
      <c r="A900" s="1"/>
      <c r="C900" s="1"/>
      <c r="D900" s="1037"/>
      <c r="E900" s="1038"/>
      <c r="F900" s="1037"/>
      <c r="G900" s="540"/>
      <c r="H900" s="54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913"/>
      <c r="U900" s="913"/>
    </row>
    <row r="901" ht="15.75" customHeight="1">
      <c r="A901" s="1"/>
      <c r="C901" s="1"/>
      <c r="D901" s="1037"/>
      <c r="E901" s="1038"/>
      <c r="F901" s="1037"/>
      <c r="G901" s="540"/>
      <c r="H901" s="54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913"/>
      <c r="U901" s="913"/>
    </row>
    <row r="902" ht="15.75" customHeight="1">
      <c r="A902" s="1"/>
      <c r="C902" s="1"/>
      <c r="D902" s="1037"/>
      <c r="E902" s="1038"/>
      <c r="F902" s="1037"/>
      <c r="G902" s="540"/>
      <c r="H902" s="54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913"/>
      <c r="U902" s="913"/>
    </row>
    <row r="903" ht="15.75" customHeight="1">
      <c r="A903" s="1"/>
      <c r="C903" s="1"/>
      <c r="D903" s="1037"/>
      <c r="E903" s="1038"/>
      <c r="F903" s="1037"/>
      <c r="G903" s="540"/>
      <c r="H903" s="54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913"/>
      <c r="U903" s="913"/>
    </row>
    <row r="904" ht="15.75" customHeight="1">
      <c r="A904" s="1"/>
      <c r="C904" s="1"/>
      <c r="D904" s="1037"/>
      <c r="E904" s="1038"/>
      <c r="F904" s="1037"/>
      <c r="G904" s="540"/>
      <c r="H904" s="54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913"/>
      <c r="U904" s="913"/>
    </row>
    <row r="905" ht="15.75" customHeight="1">
      <c r="A905" s="1"/>
      <c r="C905" s="1"/>
      <c r="D905" s="1037"/>
      <c r="E905" s="1038"/>
      <c r="F905" s="1037"/>
      <c r="G905" s="540"/>
      <c r="H905" s="54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913"/>
      <c r="U905" s="913"/>
    </row>
    <row r="906" ht="15.75" customHeight="1">
      <c r="A906" s="1"/>
      <c r="C906" s="1"/>
      <c r="D906" s="1037"/>
      <c r="E906" s="1038"/>
      <c r="F906" s="1037"/>
      <c r="G906" s="540"/>
      <c r="H906" s="54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913"/>
      <c r="U906" s="913"/>
    </row>
    <row r="907" ht="15.75" customHeight="1">
      <c r="A907" s="1"/>
      <c r="C907" s="1"/>
      <c r="D907" s="1037"/>
      <c r="E907" s="1038"/>
      <c r="F907" s="1037"/>
      <c r="G907" s="540"/>
      <c r="H907" s="54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913"/>
      <c r="U907" s="913"/>
    </row>
    <row r="908" ht="15.75" customHeight="1">
      <c r="A908" s="1"/>
      <c r="C908" s="1"/>
      <c r="D908" s="1037"/>
      <c r="E908" s="1038"/>
      <c r="F908" s="1037"/>
      <c r="G908" s="540"/>
      <c r="H908" s="54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913"/>
      <c r="U908" s="913"/>
    </row>
    <row r="909" ht="15.75" customHeight="1">
      <c r="A909" s="1"/>
      <c r="C909" s="1"/>
      <c r="D909" s="1037"/>
      <c r="E909" s="1038"/>
      <c r="F909" s="1037"/>
      <c r="G909" s="540"/>
      <c r="H909" s="54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913"/>
      <c r="U909" s="913"/>
    </row>
    <row r="910" ht="15.75" customHeight="1">
      <c r="A910" s="1"/>
      <c r="C910" s="1"/>
      <c r="D910" s="1037"/>
      <c r="E910" s="1038"/>
      <c r="F910" s="1037"/>
      <c r="G910" s="540"/>
      <c r="H910" s="54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913"/>
      <c r="U910" s="913"/>
    </row>
    <row r="911" ht="15.75" customHeight="1">
      <c r="A911" s="1"/>
      <c r="C911" s="1"/>
      <c r="D911" s="1037"/>
      <c r="E911" s="1038"/>
      <c r="F911" s="1037"/>
      <c r="G911" s="540"/>
      <c r="H911" s="54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913"/>
      <c r="U911" s="913"/>
    </row>
    <row r="912" ht="15.75" customHeight="1">
      <c r="A912" s="1"/>
      <c r="C912" s="1"/>
      <c r="D912" s="1037"/>
      <c r="E912" s="1038"/>
      <c r="F912" s="1037"/>
      <c r="G912" s="540"/>
      <c r="H912" s="54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913"/>
      <c r="U912" s="913"/>
    </row>
    <row r="913" ht="15.75" customHeight="1">
      <c r="A913" s="1"/>
      <c r="C913" s="1"/>
      <c r="D913" s="1037"/>
      <c r="E913" s="1038"/>
      <c r="F913" s="1037"/>
      <c r="G913" s="540"/>
      <c r="H913" s="54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913"/>
      <c r="U913" s="913"/>
    </row>
    <row r="914" ht="15.75" customHeight="1">
      <c r="A914" s="1"/>
      <c r="C914" s="1"/>
      <c r="D914" s="1037"/>
      <c r="E914" s="1038"/>
      <c r="F914" s="1037"/>
      <c r="G914" s="540"/>
      <c r="H914" s="54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913"/>
      <c r="U914" s="913"/>
    </row>
    <row r="915" ht="15.75" customHeight="1">
      <c r="A915" s="1"/>
      <c r="C915" s="1"/>
      <c r="D915" s="1037"/>
      <c r="E915" s="1038"/>
      <c r="F915" s="1037"/>
      <c r="G915" s="540"/>
      <c r="H915" s="54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913"/>
      <c r="U915" s="913"/>
    </row>
    <row r="916" ht="15.75" customHeight="1">
      <c r="A916" s="1"/>
      <c r="C916" s="1"/>
      <c r="D916" s="1037"/>
      <c r="E916" s="1038"/>
      <c r="F916" s="1037"/>
      <c r="G916" s="540"/>
      <c r="H916" s="54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913"/>
      <c r="U916" s="913"/>
    </row>
    <row r="917" ht="15.75" customHeight="1">
      <c r="A917" s="1"/>
      <c r="C917" s="1"/>
      <c r="D917" s="1037"/>
      <c r="E917" s="1038"/>
      <c r="F917" s="1037"/>
      <c r="G917" s="540"/>
      <c r="H917" s="54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913"/>
      <c r="U917" s="913"/>
    </row>
    <row r="918" ht="15.75" customHeight="1">
      <c r="A918" s="1"/>
      <c r="C918" s="1"/>
      <c r="D918" s="1037"/>
      <c r="E918" s="1038"/>
      <c r="F918" s="1037"/>
      <c r="G918" s="540"/>
      <c r="H918" s="54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913"/>
      <c r="U918" s="913"/>
    </row>
    <row r="919" ht="15.75" customHeight="1">
      <c r="A919" s="1"/>
      <c r="C919" s="1"/>
      <c r="D919" s="1037"/>
      <c r="E919" s="1038"/>
      <c r="F919" s="1037"/>
      <c r="G919" s="540"/>
      <c r="H919" s="54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913"/>
      <c r="U919" s="913"/>
    </row>
    <row r="920" ht="15.75" customHeight="1">
      <c r="A920" s="1"/>
      <c r="C920" s="1"/>
      <c r="D920" s="1037"/>
      <c r="E920" s="1038"/>
      <c r="F920" s="1037"/>
      <c r="G920" s="540"/>
      <c r="H920" s="54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913"/>
      <c r="U920" s="913"/>
    </row>
    <row r="921" ht="15.75" customHeight="1">
      <c r="A921" s="1"/>
      <c r="C921" s="1"/>
      <c r="D921" s="1037"/>
      <c r="E921" s="1038"/>
      <c r="F921" s="1037"/>
      <c r="G921" s="540"/>
      <c r="H921" s="54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913"/>
      <c r="U921" s="913"/>
    </row>
    <row r="922" ht="15.75" customHeight="1">
      <c r="A922" s="1"/>
      <c r="C922" s="1"/>
      <c r="D922" s="1037"/>
      <c r="E922" s="1038"/>
      <c r="F922" s="1037"/>
      <c r="G922" s="540"/>
      <c r="H922" s="54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913"/>
      <c r="U922" s="913"/>
    </row>
    <row r="923" ht="15.75" customHeight="1">
      <c r="A923" s="1"/>
      <c r="C923" s="1"/>
      <c r="D923" s="1037"/>
      <c r="E923" s="1038"/>
      <c r="F923" s="1037"/>
      <c r="G923" s="540"/>
      <c r="H923" s="54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913"/>
      <c r="U923" s="913"/>
    </row>
    <row r="924" ht="15.75" customHeight="1">
      <c r="A924" s="1"/>
      <c r="C924" s="1"/>
      <c r="D924" s="1037"/>
      <c r="E924" s="1038"/>
      <c r="F924" s="1037"/>
      <c r="G924" s="540"/>
      <c r="H924" s="54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913"/>
      <c r="U924" s="913"/>
    </row>
    <row r="925" ht="15.75" customHeight="1">
      <c r="A925" s="1"/>
      <c r="C925" s="1"/>
      <c r="D925" s="1037"/>
      <c r="E925" s="1038"/>
      <c r="F925" s="1037"/>
      <c r="G925" s="540"/>
      <c r="H925" s="54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913"/>
      <c r="U925" s="913"/>
    </row>
    <row r="926" ht="15.75" customHeight="1">
      <c r="A926" s="1"/>
      <c r="C926" s="1"/>
      <c r="D926" s="1037"/>
      <c r="E926" s="1038"/>
      <c r="F926" s="1037"/>
      <c r="G926" s="540"/>
      <c r="H926" s="54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913"/>
      <c r="U926" s="913"/>
    </row>
    <row r="927" ht="15.75" customHeight="1">
      <c r="A927" s="1"/>
      <c r="C927" s="1"/>
      <c r="D927" s="1037"/>
      <c r="E927" s="1038"/>
      <c r="F927" s="1037"/>
      <c r="G927" s="540"/>
      <c r="H927" s="54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913"/>
      <c r="U927" s="913"/>
    </row>
    <row r="928" ht="15.75" customHeight="1">
      <c r="A928" s="1"/>
      <c r="C928" s="1"/>
      <c r="D928" s="1037"/>
      <c r="E928" s="1038"/>
      <c r="F928" s="1037"/>
      <c r="G928" s="540"/>
      <c r="H928" s="54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913"/>
      <c r="U928" s="913"/>
    </row>
    <row r="929" ht="15.75" customHeight="1">
      <c r="A929" s="1"/>
      <c r="C929" s="1"/>
      <c r="D929" s="1037"/>
      <c r="E929" s="1038"/>
      <c r="F929" s="1037"/>
      <c r="G929" s="540"/>
      <c r="H929" s="54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913"/>
      <c r="U929" s="913"/>
    </row>
    <row r="930" ht="15.75" customHeight="1">
      <c r="A930" s="1"/>
      <c r="C930" s="1"/>
      <c r="D930" s="1037"/>
      <c r="E930" s="1038"/>
      <c r="F930" s="1037"/>
      <c r="G930" s="540"/>
      <c r="H930" s="54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913"/>
      <c r="U930" s="913"/>
    </row>
    <row r="931" ht="15.75" customHeight="1">
      <c r="A931" s="1"/>
      <c r="C931" s="1"/>
      <c r="D931" s="1037"/>
      <c r="E931" s="1038"/>
      <c r="F931" s="1037"/>
      <c r="G931" s="540"/>
      <c r="H931" s="54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913"/>
      <c r="U931" s="913"/>
    </row>
    <row r="932" ht="15.75" customHeight="1">
      <c r="A932" s="1"/>
      <c r="C932" s="1"/>
      <c r="D932" s="1037"/>
      <c r="E932" s="1038"/>
      <c r="F932" s="1037"/>
      <c r="G932" s="540"/>
      <c r="H932" s="54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913"/>
      <c r="U932" s="913"/>
    </row>
    <row r="933" ht="15.75" customHeight="1">
      <c r="A933" s="1"/>
      <c r="C933" s="1"/>
      <c r="D933" s="1037"/>
      <c r="E933" s="1038"/>
      <c r="F933" s="1037"/>
      <c r="G933" s="540"/>
      <c r="H933" s="54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913"/>
      <c r="U933" s="913"/>
    </row>
    <row r="934" ht="15.75" customHeight="1">
      <c r="A934" s="1"/>
      <c r="C934" s="1"/>
      <c r="D934" s="1037"/>
      <c r="E934" s="1038"/>
      <c r="F934" s="1037"/>
      <c r="G934" s="540"/>
      <c r="H934" s="54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913"/>
      <c r="U934" s="913"/>
    </row>
    <row r="935" ht="15.75" customHeight="1">
      <c r="A935" s="1"/>
      <c r="C935" s="1"/>
      <c r="D935" s="1037"/>
      <c r="E935" s="1038"/>
      <c r="F935" s="1037"/>
      <c r="G935" s="540"/>
      <c r="H935" s="54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913"/>
      <c r="U935" s="913"/>
    </row>
    <row r="936" ht="15.75" customHeight="1">
      <c r="A936" s="1"/>
      <c r="C936" s="1"/>
      <c r="D936" s="1037"/>
      <c r="E936" s="1038"/>
      <c r="F936" s="1037"/>
      <c r="G936" s="540"/>
      <c r="H936" s="54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913"/>
      <c r="U936" s="913"/>
    </row>
    <row r="937" ht="15.75" customHeight="1">
      <c r="A937" s="1"/>
      <c r="C937" s="1"/>
      <c r="D937" s="1037"/>
      <c r="E937" s="1038"/>
      <c r="F937" s="1037"/>
      <c r="G937" s="540"/>
      <c r="H937" s="54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913"/>
      <c r="U937" s="913"/>
    </row>
    <row r="938" ht="15.75" customHeight="1">
      <c r="A938" s="1"/>
      <c r="C938" s="1"/>
      <c r="D938" s="1037"/>
      <c r="E938" s="1038"/>
      <c r="F938" s="1037"/>
      <c r="G938" s="540"/>
      <c r="H938" s="54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913"/>
      <c r="U938" s="913"/>
    </row>
    <row r="939" ht="15.75" customHeight="1">
      <c r="A939" s="1"/>
      <c r="C939" s="1"/>
      <c r="D939" s="1037"/>
      <c r="E939" s="1038"/>
      <c r="F939" s="1037"/>
      <c r="G939" s="540"/>
      <c r="H939" s="54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913"/>
      <c r="U939" s="913"/>
    </row>
    <row r="940" ht="15.75" customHeight="1">
      <c r="A940" s="1"/>
      <c r="C940" s="1"/>
      <c r="D940" s="1037"/>
      <c r="E940" s="1038"/>
      <c r="F940" s="1037"/>
      <c r="G940" s="540"/>
      <c r="H940" s="54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913"/>
      <c r="U940" s="913"/>
    </row>
    <row r="941" ht="15.75" customHeight="1">
      <c r="A941" s="1"/>
      <c r="C941" s="1"/>
      <c r="D941" s="1037"/>
      <c r="E941" s="1038"/>
      <c r="F941" s="1037"/>
      <c r="G941" s="540"/>
      <c r="H941" s="54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913"/>
      <c r="U941" s="913"/>
    </row>
    <row r="942" ht="15.75" customHeight="1">
      <c r="A942" s="1"/>
      <c r="C942" s="1"/>
      <c r="D942" s="1037"/>
      <c r="E942" s="1038"/>
      <c r="F942" s="1037"/>
      <c r="G942" s="540"/>
      <c r="H942" s="54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913"/>
      <c r="U942" s="913"/>
    </row>
    <row r="943" ht="15.75" customHeight="1">
      <c r="A943" s="1"/>
      <c r="C943" s="1"/>
      <c r="D943" s="1037"/>
      <c r="E943" s="1038"/>
      <c r="F943" s="1037"/>
      <c r="G943" s="540"/>
      <c r="H943" s="54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913"/>
      <c r="U943" s="913"/>
    </row>
    <row r="944" ht="15.75" customHeight="1">
      <c r="A944" s="1"/>
      <c r="C944" s="1"/>
      <c r="D944" s="1037"/>
      <c r="E944" s="1038"/>
      <c r="F944" s="1037"/>
      <c r="G944" s="540"/>
      <c r="H944" s="54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913"/>
      <c r="U944" s="913"/>
    </row>
    <row r="945" ht="15.75" customHeight="1">
      <c r="A945" s="1"/>
      <c r="C945" s="1"/>
      <c r="D945" s="1037"/>
      <c r="E945" s="1038"/>
      <c r="F945" s="1037"/>
      <c r="G945" s="540"/>
      <c r="H945" s="54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913"/>
      <c r="U945" s="913"/>
    </row>
    <row r="946" ht="15.75" customHeight="1">
      <c r="A946" s="1"/>
      <c r="C946" s="1"/>
      <c r="D946" s="1037"/>
      <c r="E946" s="1038"/>
      <c r="F946" s="1037"/>
      <c r="G946" s="540"/>
      <c r="H946" s="54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913"/>
      <c r="U946" s="913"/>
    </row>
    <row r="947" ht="15.75" customHeight="1">
      <c r="A947" s="1"/>
      <c r="C947" s="1"/>
      <c r="D947" s="1037"/>
      <c r="E947" s="1038"/>
      <c r="F947" s="1037"/>
      <c r="G947" s="540"/>
      <c r="H947" s="54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913"/>
      <c r="U947" s="913"/>
    </row>
    <row r="948" ht="15.75" customHeight="1">
      <c r="A948" s="1"/>
      <c r="C948" s="1"/>
      <c r="D948" s="1037"/>
      <c r="E948" s="1038"/>
      <c r="F948" s="1037"/>
      <c r="G948" s="540"/>
      <c r="H948" s="54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913"/>
      <c r="U948" s="913"/>
    </row>
    <row r="949" ht="15.75" customHeight="1">
      <c r="A949" s="1"/>
      <c r="C949" s="1"/>
      <c r="D949" s="1037"/>
      <c r="E949" s="1038"/>
      <c r="F949" s="1037"/>
      <c r="G949" s="540"/>
      <c r="H949" s="54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913"/>
      <c r="U949" s="913"/>
    </row>
    <row r="950" ht="15.75" customHeight="1">
      <c r="A950" s="1"/>
      <c r="C950" s="1"/>
      <c r="D950" s="1037"/>
      <c r="E950" s="1038"/>
      <c r="F950" s="1037"/>
      <c r="G950" s="540"/>
      <c r="H950" s="54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913"/>
      <c r="U950" s="913"/>
    </row>
    <row r="951" ht="15.75" customHeight="1">
      <c r="A951" s="1"/>
      <c r="C951" s="1"/>
      <c r="D951" s="1037"/>
      <c r="E951" s="1038"/>
      <c r="F951" s="1037"/>
      <c r="G951" s="540"/>
      <c r="H951" s="54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913"/>
      <c r="U951" s="913"/>
    </row>
    <row r="952" ht="15.75" customHeight="1">
      <c r="A952" s="1"/>
      <c r="C952" s="1"/>
      <c r="D952" s="1037"/>
      <c r="E952" s="1038"/>
      <c r="F952" s="1037"/>
      <c r="G952" s="540"/>
      <c r="H952" s="54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913"/>
      <c r="U952" s="913"/>
    </row>
    <row r="953" ht="15.75" customHeight="1">
      <c r="A953" s="1"/>
      <c r="C953" s="1"/>
      <c r="D953" s="1037"/>
      <c r="E953" s="1038"/>
      <c r="F953" s="1037"/>
      <c r="G953" s="540"/>
      <c r="H953" s="54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913"/>
      <c r="U953" s="913"/>
    </row>
    <row r="954" ht="15.75" customHeight="1">
      <c r="A954" s="1"/>
      <c r="C954" s="1"/>
      <c r="D954" s="1037"/>
      <c r="E954" s="1038"/>
      <c r="F954" s="1037"/>
      <c r="G954" s="540"/>
      <c r="H954" s="54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913"/>
      <c r="U954" s="913"/>
    </row>
    <row r="955" ht="15.75" customHeight="1">
      <c r="A955" s="1"/>
      <c r="C955" s="1"/>
      <c r="D955" s="1037"/>
      <c r="E955" s="1038"/>
      <c r="F955" s="1037"/>
      <c r="G955" s="540"/>
      <c r="H955" s="54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913"/>
      <c r="U955" s="913"/>
    </row>
    <row r="956" ht="15.75" customHeight="1">
      <c r="A956" s="1"/>
      <c r="C956" s="1"/>
      <c r="D956" s="1037"/>
      <c r="E956" s="1038"/>
      <c r="F956" s="1037"/>
      <c r="G956" s="540"/>
      <c r="H956" s="54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913"/>
      <c r="U956" s="913"/>
    </row>
    <row r="957" ht="15.75" customHeight="1">
      <c r="A957" s="1"/>
      <c r="C957" s="1"/>
      <c r="D957" s="1037"/>
      <c r="E957" s="1038"/>
      <c r="F957" s="1037"/>
      <c r="G957" s="540"/>
      <c r="H957" s="54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913"/>
      <c r="U957" s="913"/>
    </row>
    <row r="958" ht="15.75" customHeight="1">
      <c r="A958" s="1"/>
      <c r="C958" s="1"/>
      <c r="D958" s="1037"/>
      <c r="E958" s="1038"/>
      <c r="F958" s="1037"/>
      <c r="G958" s="540"/>
      <c r="H958" s="54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913"/>
      <c r="U958" s="913"/>
    </row>
    <row r="959" ht="15.75" customHeight="1">
      <c r="A959" s="1"/>
      <c r="C959" s="1"/>
      <c r="D959" s="1037"/>
      <c r="E959" s="1038"/>
      <c r="F959" s="1037"/>
      <c r="G959" s="540"/>
      <c r="H959" s="54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913"/>
      <c r="U959" s="913"/>
    </row>
    <row r="960" ht="15.75" customHeight="1">
      <c r="A960" s="1"/>
      <c r="C960" s="1"/>
      <c r="D960" s="1037"/>
      <c r="E960" s="1038"/>
      <c r="F960" s="1037"/>
      <c r="G960" s="540"/>
      <c r="H960" s="54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913"/>
      <c r="U960" s="913"/>
    </row>
    <row r="961" ht="15.75" customHeight="1">
      <c r="A961" s="1"/>
      <c r="C961" s="1"/>
      <c r="D961" s="1037"/>
      <c r="E961" s="1038"/>
      <c r="F961" s="1037"/>
      <c r="G961" s="540"/>
      <c r="H961" s="54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913"/>
      <c r="U961" s="913"/>
    </row>
    <row r="962" ht="15.75" customHeight="1">
      <c r="A962" s="1"/>
      <c r="C962" s="1"/>
      <c r="D962" s="1037"/>
      <c r="E962" s="1038"/>
      <c r="F962" s="1037"/>
      <c r="G962" s="540"/>
      <c r="H962" s="54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913"/>
      <c r="U962" s="913"/>
    </row>
    <row r="963" ht="15.75" customHeight="1">
      <c r="A963" s="1"/>
      <c r="C963" s="1"/>
      <c r="D963" s="1037"/>
      <c r="E963" s="1038"/>
      <c r="F963" s="1037"/>
      <c r="G963" s="540"/>
      <c r="H963" s="54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913"/>
      <c r="U963" s="913"/>
    </row>
    <row r="964" ht="15.75" customHeight="1">
      <c r="A964" s="1"/>
      <c r="C964" s="1"/>
      <c r="D964" s="1037"/>
      <c r="E964" s="1038"/>
      <c r="F964" s="1037"/>
      <c r="G964" s="540"/>
      <c r="H964" s="54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913"/>
      <c r="U964" s="913"/>
    </row>
    <row r="965" ht="15.75" customHeight="1">
      <c r="A965" s="1"/>
      <c r="C965" s="1"/>
      <c r="D965" s="1037"/>
      <c r="E965" s="1038"/>
      <c r="F965" s="1037"/>
      <c r="G965" s="540"/>
      <c r="H965" s="54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913"/>
      <c r="U965" s="913"/>
    </row>
    <row r="966" ht="15.75" customHeight="1">
      <c r="A966" s="1"/>
      <c r="C966" s="1"/>
      <c r="D966" s="1037"/>
      <c r="E966" s="1038"/>
      <c r="F966" s="1037"/>
      <c r="G966" s="540"/>
      <c r="H966" s="54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913"/>
      <c r="U966" s="913"/>
    </row>
    <row r="967" ht="15.75" customHeight="1">
      <c r="A967" s="1"/>
      <c r="C967" s="1"/>
      <c r="D967" s="1037"/>
      <c r="E967" s="1038"/>
      <c r="F967" s="1037"/>
      <c r="G967" s="540"/>
      <c r="H967" s="54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913"/>
      <c r="U967" s="913"/>
    </row>
    <row r="968" ht="15.75" customHeight="1">
      <c r="A968" s="1"/>
      <c r="C968" s="1"/>
      <c r="D968" s="1037"/>
      <c r="E968" s="1038"/>
      <c r="F968" s="1037"/>
      <c r="G968" s="540"/>
      <c r="H968" s="54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913"/>
      <c r="U968" s="913"/>
    </row>
    <row r="969" ht="15.75" customHeight="1">
      <c r="A969" s="1"/>
      <c r="C969" s="1"/>
      <c r="D969" s="1037"/>
      <c r="E969" s="1038"/>
      <c r="F969" s="1037"/>
      <c r="G969" s="540"/>
      <c r="H969" s="54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913"/>
      <c r="U969" s="913"/>
    </row>
    <row r="970" ht="15.75" customHeight="1">
      <c r="A970" s="1"/>
      <c r="C970" s="1"/>
      <c r="D970" s="1037"/>
      <c r="E970" s="1038"/>
      <c r="F970" s="1037"/>
      <c r="G970" s="540"/>
      <c r="H970" s="54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913"/>
      <c r="U970" s="913"/>
    </row>
    <row r="971" ht="15.75" customHeight="1">
      <c r="A971" s="1"/>
      <c r="C971" s="1"/>
      <c r="D971" s="1037"/>
      <c r="E971" s="1038"/>
      <c r="F971" s="1037"/>
      <c r="G971" s="540"/>
      <c r="H971" s="54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913"/>
      <c r="U971" s="913"/>
    </row>
    <row r="972" ht="15.75" customHeight="1">
      <c r="A972" s="1"/>
      <c r="C972" s="1"/>
      <c r="D972" s="1037"/>
      <c r="E972" s="1038"/>
      <c r="F972" s="1037"/>
      <c r="G972" s="540"/>
      <c r="H972" s="54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913"/>
      <c r="U972" s="913"/>
    </row>
    <row r="973" ht="15.75" customHeight="1">
      <c r="A973" s="1"/>
      <c r="C973" s="1"/>
      <c r="D973" s="1037"/>
      <c r="E973" s="1038"/>
      <c r="F973" s="1037"/>
      <c r="G973" s="540"/>
      <c r="H973" s="54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913"/>
      <c r="U973" s="913"/>
    </row>
    <row r="974" ht="15.75" customHeight="1">
      <c r="A974" s="1"/>
      <c r="C974" s="1"/>
      <c r="D974" s="1037"/>
      <c r="E974" s="1038"/>
      <c r="F974" s="1037"/>
      <c r="G974" s="540"/>
      <c r="H974" s="54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913"/>
      <c r="U974" s="913"/>
    </row>
    <row r="975" ht="15.75" customHeight="1">
      <c r="A975" s="1"/>
      <c r="C975" s="1"/>
      <c r="D975" s="1037"/>
      <c r="E975" s="1038"/>
      <c r="F975" s="1037"/>
      <c r="G975" s="540"/>
      <c r="H975" s="54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913"/>
      <c r="U975" s="913"/>
    </row>
    <row r="976" ht="15.75" customHeight="1">
      <c r="A976" s="1"/>
      <c r="C976" s="1"/>
      <c r="D976" s="1037"/>
      <c r="E976" s="1038"/>
      <c r="F976" s="1037"/>
      <c r="G976" s="540"/>
      <c r="H976" s="54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913"/>
      <c r="U976" s="913"/>
    </row>
    <row r="977" ht="15.75" customHeight="1">
      <c r="A977" s="1"/>
      <c r="C977" s="1"/>
      <c r="D977" s="1037"/>
      <c r="E977" s="1038"/>
      <c r="F977" s="1037"/>
      <c r="G977" s="540"/>
      <c r="H977" s="54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913"/>
      <c r="U977" s="913"/>
    </row>
    <row r="978" ht="15.75" customHeight="1">
      <c r="A978" s="1"/>
      <c r="C978" s="1"/>
      <c r="D978" s="1037"/>
      <c r="E978" s="1038"/>
      <c r="F978" s="1037"/>
      <c r="G978" s="540"/>
      <c r="H978" s="54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913"/>
      <c r="U978" s="913"/>
    </row>
    <row r="979" ht="15.75" customHeight="1">
      <c r="A979" s="1"/>
      <c r="C979" s="1"/>
      <c r="D979" s="1037"/>
      <c r="E979" s="1038"/>
      <c r="F979" s="1037"/>
      <c r="G979" s="540"/>
      <c r="H979" s="54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913"/>
      <c r="U979" s="913"/>
    </row>
    <row r="980" ht="15.75" customHeight="1">
      <c r="A980" s="1"/>
      <c r="C980" s="1"/>
      <c r="D980" s="1037"/>
      <c r="E980" s="1038"/>
      <c r="F980" s="1037"/>
      <c r="G980" s="540"/>
      <c r="H980" s="54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913"/>
      <c r="U980" s="913"/>
    </row>
    <row r="981" ht="15.75" customHeight="1">
      <c r="A981" s="1"/>
      <c r="C981" s="1"/>
      <c r="D981" s="1037"/>
      <c r="E981" s="1038"/>
      <c r="F981" s="1037"/>
      <c r="G981" s="540"/>
      <c r="H981" s="54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913"/>
      <c r="U981" s="913"/>
    </row>
    <row r="982" ht="15.75" customHeight="1">
      <c r="A982" s="1"/>
      <c r="C982" s="1"/>
      <c r="D982" s="1037"/>
      <c r="E982" s="1038"/>
      <c r="F982" s="1037"/>
      <c r="G982" s="540"/>
      <c r="H982" s="54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913"/>
      <c r="U982" s="913"/>
    </row>
    <row r="983" ht="15.75" customHeight="1">
      <c r="A983" s="1"/>
      <c r="C983" s="1"/>
      <c r="D983" s="1037"/>
      <c r="E983" s="1038"/>
      <c r="F983" s="1037"/>
      <c r="G983" s="540"/>
      <c r="H983" s="54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913"/>
      <c r="U983" s="913"/>
    </row>
    <row r="984" ht="15.75" customHeight="1">
      <c r="A984" s="1"/>
      <c r="C984" s="1"/>
      <c r="D984" s="1037"/>
      <c r="E984" s="1038"/>
      <c r="F984" s="1037"/>
      <c r="G984" s="540"/>
      <c r="H984" s="54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913"/>
      <c r="U984" s="913"/>
    </row>
    <row r="985" ht="15.75" customHeight="1">
      <c r="A985" s="1"/>
      <c r="C985" s="1"/>
      <c r="D985" s="1037"/>
      <c r="E985" s="1038"/>
      <c r="F985" s="1037"/>
      <c r="G985" s="540"/>
      <c r="H985" s="54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913"/>
      <c r="U985" s="913"/>
    </row>
    <row r="986" ht="15.75" customHeight="1">
      <c r="A986" s="1"/>
      <c r="C986" s="1"/>
      <c r="D986" s="1037"/>
      <c r="E986" s="1038"/>
      <c r="F986" s="1037"/>
      <c r="G986" s="540"/>
      <c r="H986" s="54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913"/>
      <c r="U986" s="913"/>
    </row>
    <row r="987" ht="15.75" customHeight="1">
      <c r="A987" s="1"/>
      <c r="C987" s="1"/>
      <c r="D987" s="1037"/>
      <c r="E987" s="1038"/>
      <c r="F987" s="1037"/>
      <c r="G987" s="540"/>
      <c r="H987" s="54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913"/>
      <c r="U987" s="913"/>
    </row>
    <row r="988" ht="15.75" customHeight="1">
      <c r="A988" s="1"/>
      <c r="C988" s="1"/>
      <c r="D988" s="1037"/>
      <c r="E988" s="1038"/>
      <c r="F988" s="1037"/>
      <c r="G988" s="540"/>
      <c r="H988" s="54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913"/>
      <c r="U988" s="913"/>
    </row>
    <row r="989" ht="15.75" customHeight="1">
      <c r="A989" s="1"/>
      <c r="C989" s="1"/>
      <c r="D989" s="1037"/>
      <c r="E989" s="1038"/>
      <c r="F989" s="1037"/>
      <c r="G989" s="540"/>
      <c r="H989" s="54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913"/>
      <c r="U989" s="913"/>
    </row>
    <row r="990" ht="15.75" customHeight="1">
      <c r="A990" s="1"/>
      <c r="C990" s="1"/>
      <c r="D990" s="1037"/>
      <c r="E990" s="1038"/>
      <c r="F990" s="1037"/>
      <c r="G990" s="540"/>
      <c r="H990" s="54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913"/>
      <c r="U990" s="913"/>
    </row>
    <row r="991" ht="15.75" customHeight="1">
      <c r="A991" s="1"/>
      <c r="C991" s="1"/>
      <c r="D991" s="1037"/>
      <c r="E991" s="1038"/>
      <c r="F991" s="1037"/>
      <c r="G991" s="540"/>
      <c r="H991" s="54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913"/>
      <c r="U991" s="913"/>
    </row>
    <row r="992" ht="15.75" customHeight="1">
      <c r="A992" s="1"/>
      <c r="C992" s="1"/>
      <c r="D992" s="1037"/>
      <c r="E992" s="1038"/>
      <c r="F992" s="1037"/>
      <c r="G992" s="540"/>
      <c r="H992" s="54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913"/>
      <c r="U992" s="913"/>
    </row>
    <row r="993" ht="15.75" customHeight="1">
      <c r="A993" s="1"/>
      <c r="C993" s="1"/>
      <c r="D993" s="1037"/>
      <c r="E993" s="1038"/>
      <c r="F993" s="1037"/>
      <c r="G993" s="540"/>
      <c r="H993" s="54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913"/>
      <c r="U993" s="913"/>
    </row>
    <row r="994" ht="15.75" customHeight="1">
      <c r="A994" s="1"/>
      <c r="C994" s="1"/>
      <c r="D994" s="1037"/>
      <c r="E994" s="1038"/>
      <c r="F994" s="1037"/>
      <c r="G994" s="540"/>
      <c r="H994" s="54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913"/>
      <c r="U994" s="913"/>
    </row>
    <row r="995" ht="15.75" customHeight="1">
      <c r="A995" s="1"/>
      <c r="C995" s="1"/>
      <c r="D995" s="1037"/>
      <c r="E995" s="1038"/>
      <c r="F995" s="1037"/>
      <c r="G995" s="540"/>
      <c r="H995" s="54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913"/>
      <c r="U995" s="913"/>
    </row>
    <row r="996" ht="15.75" customHeight="1">
      <c r="A996" s="1"/>
      <c r="C996" s="1"/>
      <c r="D996" s="1037"/>
      <c r="E996" s="1038"/>
      <c r="F996" s="1037"/>
      <c r="G996" s="540"/>
      <c r="H996" s="54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913"/>
      <c r="U996" s="913"/>
    </row>
    <row r="997" ht="15.75" customHeight="1">
      <c r="A997" s="1"/>
      <c r="C997" s="1"/>
      <c r="D997" s="1037"/>
      <c r="E997" s="1038"/>
      <c r="F997" s="1037"/>
      <c r="G997" s="540"/>
      <c r="H997" s="54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913"/>
      <c r="U997" s="913"/>
    </row>
    <row r="998" ht="15.75" customHeight="1">
      <c r="A998" s="1"/>
      <c r="C998" s="1"/>
      <c r="D998" s="1037"/>
      <c r="E998" s="1038"/>
      <c r="F998" s="1037"/>
      <c r="G998" s="540"/>
      <c r="H998" s="54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913"/>
      <c r="U998" s="913"/>
    </row>
    <row r="999" ht="15.75" customHeight="1">
      <c r="A999" s="1"/>
      <c r="C999" s="1"/>
      <c r="D999" s="1037"/>
      <c r="E999" s="1038"/>
      <c r="F999" s="1037"/>
      <c r="G999" s="540"/>
      <c r="H999" s="54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913"/>
      <c r="U999" s="913"/>
    </row>
    <row r="1000" ht="15.75" customHeight="1">
      <c r="A1000" s="1"/>
      <c r="C1000" s="1"/>
      <c r="D1000" s="1037"/>
      <c r="E1000" s="1038"/>
      <c r="F1000" s="1037"/>
      <c r="G1000" s="540"/>
      <c r="H1000" s="54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913"/>
      <c r="U1000" s="913"/>
    </row>
    <row r="1001" ht="15.75" customHeight="1">
      <c r="A1001" s="1"/>
      <c r="C1001" s="1"/>
      <c r="D1001" s="1037"/>
      <c r="E1001" s="1038"/>
      <c r="F1001" s="1037"/>
      <c r="G1001" s="540"/>
      <c r="H1001" s="540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913"/>
      <c r="U1001" s="913"/>
    </row>
    <row r="1002" ht="15.75" customHeight="1">
      <c r="A1002" s="1"/>
      <c r="C1002" s="1"/>
      <c r="D1002" s="1037"/>
      <c r="E1002" s="1038"/>
      <c r="F1002" s="1037"/>
      <c r="G1002" s="540"/>
      <c r="H1002" s="540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913"/>
      <c r="U1002" s="913"/>
    </row>
    <row r="1003" ht="15.75" customHeight="1">
      <c r="A1003" s="1"/>
      <c r="C1003" s="1"/>
      <c r="D1003" s="1037"/>
      <c r="E1003" s="1038"/>
      <c r="F1003" s="1037"/>
      <c r="G1003" s="540"/>
      <c r="H1003" s="540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913"/>
      <c r="U1003" s="913"/>
    </row>
    <row r="1004" ht="15.75" customHeight="1">
      <c r="A1004" s="1"/>
      <c r="C1004" s="1"/>
      <c r="D1004" s="1037"/>
      <c r="E1004" s="1038"/>
      <c r="F1004" s="1037"/>
      <c r="G1004" s="540"/>
      <c r="H1004" s="540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913"/>
      <c r="U1004" s="913"/>
    </row>
    <row r="1005" ht="15.75" customHeight="1">
      <c r="A1005" s="1"/>
      <c r="C1005" s="1"/>
      <c r="D1005" s="1037"/>
      <c r="E1005" s="1038"/>
      <c r="F1005" s="1037"/>
      <c r="G1005" s="540"/>
      <c r="H1005" s="540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913"/>
      <c r="U1005" s="913"/>
    </row>
    <row r="1006" ht="15.75" customHeight="1">
      <c r="A1006" s="1"/>
      <c r="C1006" s="1"/>
      <c r="D1006" s="1037"/>
      <c r="E1006" s="1038"/>
      <c r="F1006" s="1037"/>
      <c r="G1006" s="540"/>
      <c r="H1006" s="540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913"/>
      <c r="U1006" s="913"/>
    </row>
    <row r="1007" ht="15.75" customHeight="1">
      <c r="A1007" s="1"/>
      <c r="C1007" s="1"/>
      <c r="D1007" s="1037"/>
      <c r="E1007" s="1038"/>
      <c r="F1007" s="1037"/>
      <c r="G1007" s="540"/>
      <c r="H1007" s="540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913"/>
      <c r="U1007" s="913"/>
    </row>
    <row r="1008" ht="15.75" customHeight="1">
      <c r="A1008" s="1"/>
      <c r="C1008" s="1"/>
      <c r="D1008" s="1037"/>
      <c r="E1008" s="1038"/>
      <c r="F1008" s="1037"/>
      <c r="G1008" s="540"/>
      <c r="H1008" s="540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913"/>
      <c r="U1008" s="913"/>
    </row>
    <row r="1009" ht="15.75" customHeight="1">
      <c r="A1009" s="1"/>
      <c r="C1009" s="1"/>
      <c r="D1009" s="1037"/>
      <c r="E1009" s="1038"/>
      <c r="F1009" s="1037"/>
      <c r="G1009" s="540"/>
      <c r="H1009" s="540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913"/>
      <c r="U1009" s="913"/>
    </row>
    <row r="1010" ht="15.75" customHeight="1">
      <c r="A1010" s="1"/>
      <c r="C1010" s="1"/>
      <c r="D1010" s="1037"/>
      <c r="E1010" s="1038"/>
      <c r="F1010" s="1037"/>
      <c r="G1010" s="540"/>
      <c r="H1010" s="540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913"/>
      <c r="U1010" s="913"/>
    </row>
    <row r="1011" ht="15.75" customHeight="1">
      <c r="A1011" s="1"/>
      <c r="C1011" s="1"/>
      <c r="D1011" s="1037"/>
      <c r="E1011" s="1038"/>
      <c r="F1011" s="1037"/>
      <c r="G1011" s="540"/>
      <c r="H1011" s="540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913"/>
      <c r="U1011" s="913"/>
    </row>
    <row r="1012" ht="15.75" customHeight="1">
      <c r="A1012" s="1"/>
      <c r="C1012" s="1"/>
      <c r="D1012" s="1037"/>
      <c r="E1012" s="1038"/>
      <c r="F1012" s="1037"/>
      <c r="G1012" s="540"/>
      <c r="H1012" s="540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913"/>
      <c r="U1012" s="913"/>
    </row>
    <row r="1013" ht="15.75" customHeight="1">
      <c r="A1013" s="1"/>
      <c r="C1013" s="1"/>
      <c r="D1013" s="1037"/>
      <c r="E1013" s="1038"/>
      <c r="F1013" s="1037"/>
      <c r="G1013" s="540"/>
      <c r="H1013" s="540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913"/>
      <c r="U1013" s="913"/>
    </row>
    <row r="1014" ht="15.75" customHeight="1">
      <c r="A1014" s="1"/>
      <c r="C1014" s="1"/>
      <c r="D1014" s="1037"/>
      <c r="E1014" s="1038"/>
      <c r="F1014" s="1037"/>
      <c r="G1014" s="540"/>
      <c r="H1014" s="540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913"/>
      <c r="U1014" s="913"/>
    </row>
    <row r="1015" ht="15.75" customHeight="1">
      <c r="A1015" s="1"/>
      <c r="C1015" s="1"/>
      <c r="D1015" s="1037"/>
      <c r="E1015" s="1038"/>
      <c r="F1015" s="1037"/>
      <c r="G1015" s="540"/>
      <c r="H1015" s="540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913"/>
      <c r="U1015" s="913"/>
    </row>
    <row r="1016" ht="15.75" customHeight="1">
      <c r="A1016" s="1"/>
      <c r="C1016" s="1"/>
      <c r="D1016" s="1037"/>
      <c r="E1016" s="1038"/>
      <c r="F1016" s="1037"/>
      <c r="G1016" s="540"/>
      <c r="H1016" s="540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913"/>
      <c r="U1016" s="913"/>
    </row>
    <row r="1017" ht="15.75" customHeight="1">
      <c r="A1017" s="1"/>
      <c r="C1017" s="1"/>
      <c r="D1017" s="1037"/>
      <c r="E1017" s="1038"/>
      <c r="F1017" s="1037"/>
      <c r="G1017" s="540"/>
      <c r="H1017" s="540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913"/>
      <c r="U1017" s="913"/>
    </row>
    <row r="1018" ht="15.75" customHeight="1">
      <c r="A1018" s="1"/>
      <c r="C1018" s="1"/>
      <c r="D1018" s="1037"/>
      <c r="E1018" s="1038"/>
      <c r="F1018" s="1037"/>
      <c r="G1018" s="540"/>
      <c r="H1018" s="540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913"/>
      <c r="U1018" s="913"/>
    </row>
    <row r="1019" ht="15.75" customHeight="1">
      <c r="A1019" s="1"/>
      <c r="C1019" s="1"/>
      <c r="D1019" s="1037"/>
      <c r="E1019" s="1038"/>
      <c r="F1019" s="1037"/>
      <c r="G1019" s="540"/>
      <c r="H1019" s="540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913"/>
      <c r="U1019" s="913"/>
    </row>
    <row r="1020" ht="15.75" customHeight="1">
      <c r="A1020" s="1"/>
      <c r="C1020" s="1"/>
      <c r="D1020" s="1037"/>
      <c r="E1020" s="1038"/>
      <c r="F1020" s="1037"/>
      <c r="G1020" s="540"/>
      <c r="H1020" s="540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913"/>
      <c r="U1020" s="913"/>
    </row>
    <row r="1021" ht="15.75" customHeight="1">
      <c r="A1021" s="1"/>
      <c r="C1021" s="1"/>
      <c r="D1021" s="1037"/>
      <c r="E1021" s="1038"/>
      <c r="F1021" s="1037"/>
      <c r="G1021" s="540"/>
      <c r="H1021" s="540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913"/>
      <c r="U1021" s="913"/>
    </row>
    <row r="1022" ht="15.75" customHeight="1">
      <c r="A1022" s="1"/>
      <c r="C1022" s="1"/>
      <c r="D1022" s="1037"/>
      <c r="E1022" s="1038"/>
      <c r="F1022" s="1037"/>
      <c r="G1022" s="540"/>
      <c r="H1022" s="540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913"/>
      <c r="U1022" s="913"/>
    </row>
    <row r="1023" ht="15.75" customHeight="1">
      <c r="A1023" s="1"/>
      <c r="C1023" s="1"/>
      <c r="D1023" s="1037"/>
      <c r="E1023" s="1038"/>
      <c r="F1023" s="1037"/>
      <c r="G1023" s="540"/>
      <c r="H1023" s="540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913"/>
      <c r="U1023" s="913"/>
    </row>
    <row r="1024" ht="15.75" customHeight="1">
      <c r="A1024" s="1"/>
      <c r="C1024" s="1"/>
      <c r="D1024" s="1037"/>
      <c r="E1024" s="1038"/>
      <c r="F1024" s="1037"/>
      <c r="G1024" s="540"/>
      <c r="H1024" s="540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913"/>
      <c r="U1024" s="913"/>
    </row>
    <row r="1025" ht="15.75" customHeight="1">
      <c r="A1025" s="1"/>
      <c r="C1025" s="1"/>
      <c r="D1025" s="1037"/>
      <c r="E1025" s="1038"/>
      <c r="F1025" s="1037"/>
      <c r="G1025" s="540"/>
      <c r="H1025" s="540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913"/>
      <c r="U1025" s="913"/>
    </row>
    <row r="1026" ht="15.75" customHeight="1">
      <c r="A1026" s="1"/>
      <c r="C1026" s="1"/>
      <c r="D1026" s="1037"/>
      <c r="E1026" s="1038"/>
      <c r="F1026" s="1037"/>
      <c r="G1026" s="540"/>
      <c r="H1026" s="540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913"/>
      <c r="U1026" s="913"/>
    </row>
    <row r="1027" ht="15.75" customHeight="1">
      <c r="A1027" s="1"/>
      <c r="C1027" s="1"/>
      <c r="D1027" s="1037"/>
      <c r="E1027" s="1038"/>
      <c r="F1027" s="1037"/>
      <c r="G1027" s="540"/>
      <c r="H1027" s="540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913"/>
      <c r="U1027" s="913"/>
    </row>
    <row r="1028" ht="15.75" customHeight="1">
      <c r="A1028" s="1"/>
      <c r="C1028" s="1"/>
      <c r="D1028" s="1037"/>
      <c r="E1028" s="1038"/>
      <c r="F1028" s="1037"/>
      <c r="G1028" s="540"/>
      <c r="H1028" s="540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913"/>
      <c r="U1028" s="913"/>
    </row>
    <row r="1029" ht="15.75" customHeight="1">
      <c r="A1029" s="1"/>
      <c r="C1029" s="1"/>
      <c r="D1029" s="1037"/>
      <c r="E1029" s="1038"/>
      <c r="F1029" s="1037"/>
      <c r="G1029" s="540"/>
      <c r="H1029" s="540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913"/>
      <c r="U1029" s="913"/>
    </row>
    <row r="1030" ht="15.75" customHeight="1">
      <c r="A1030" s="1"/>
      <c r="C1030" s="1"/>
      <c r="D1030" s="1037"/>
      <c r="E1030" s="1038"/>
      <c r="F1030" s="1037"/>
      <c r="G1030" s="540"/>
      <c r="H1030" s="540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913"/>
      <c r="U1030" s="913"/>
    </row>
    <row r="1031" ht="15.75" customHeight="1">
      <c r="A1031" s="1"/>
      <c r="C1031" s="1"/>
      <c r="D1031" s="1037"/>
      <c r="E1031" s="1038"/>
      <c r="F1031" s="1037"/>
      <c r="G1031" s="540"/>
      <c r="H1031" s="540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913"/>
      <c r="U1031" s="913"/>
    </row>
    <row r="1032" ht="15.75" customHeight="1">
      <c r="A1032" s="1"/>
      <c r="C1032" s="1"/>
      <c r="D1032" s="1037"/>
      <c r="E1032" s="1038"/>
      <c r="F1032" s="1037"/>
      <c r="G1032" s="540"/>
      <c r="H1032" s="540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913"/>
      <c r="U1032" s="913"/>
    </row>
    <row r="1033" ht="15.75" customHeight="1">
      <c r="A1033" s="1"/>
      <c r="C1033" s="1"/>
      <c r="D1033" s="1037"/>
      <c r="E1033" s="1038"/>
      <c r="F1033" s="1037"/>
      <c r="G1033" s="540"/>
      <c r="H1033" s="540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913"/>
      <c r="U1033" s="913"/>
    </row>
    <row r="1034" ht="15.75" customHeight="1">
      <c r="A1034" s="1"/>
      <c r="C1034" s="1"/>
      <c r="D1034" s="1037"/>
      <c r="E1034" s="1038"/>
      <c r="F1034" s="1037"/>
      <c r="G1034" s="540"/>
      <c r="H1034" s="540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913"/>
      <c r="U1034" s="913"/>
    </row>
    <row r="1035" ht="15.75" customHeight="1">
      <c r="A1035" s="1"/>
      <c r="C1035" s="1"/>
      <c r="D1035" s="1037"/>
      <c r="E1035" s="1038"/>
      <c r="F1035" s="1037"/>
      <c r="G1035" s="540"/>
      <c r="H1035" s="540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913"/>
      <c r="U1035" s="913"/>
    </row>
    <row r="1036" ht="15.75" customHeight="1">
      <c r="A1036" s="1"/>
      <c r="C1036" s="1"/>
      <c r="D1036" s="1037"/>
      <c r="E1036" s="1038"/>
      <c r="F1036" s="1037"/>
      <c r="G1036" s="540"/>
      <c r="H1036" s="540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913"/>
      <c r="U1036" s="913"/>
    </row>
    <row r="1037" ht="15.75" customHeight="1">
      <c r="A1037" s="1"/>
      <c r="C1037" s="1"/>
      <c r="D1037" s="1037"/>
      <c r="E1037" s="1038"/>
      <c r="F1037" s="1037"/>
      <c r="G1037" s="540"/>
      <c r="H1037" s="540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913"/>
      <c r="U1037" s="913"/>
    </row>
    <row r="1038" ht="15.75" customHeight="1">
      <c r="A1038" s="1"/>
      <c r="C1038" s="1"/>
      <c r="D1038" s="1037"/>
      <c r="E1038" s="1038"/>
      <c r="F1038" s="1037"/>
      <c r="G1038" s="540"/>
      <c r="H1038" s="540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913"/>
      <c r="U1038" s="913"/>
    </row>
    <row r="1039" ht="15.75" customHeight="1">
      <c r="A1039" s="1"/>
      <c r="C1039" s="1"/>
      <c r="D1039" s="1037"/>
      <c r="E1039" s="1038"/>
      <c r="F1039" s="1037"/>
      <c r="G1039" s="540"/>
      <c r="H1039" s="540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913"/>
      <c r="U1039" s="913"/>
    </row>
    <row r="1040" ht="15.75" customHeight="1">
      <c r="A1040" s="1"/>
      <c r="C1040" s="1"/>
      <c r="D1040" s="1037"/>
      <c r="E1040" s="1038"/>
      <c r="F1040" s="1037"/>
      <c r="G1040" s="540"/>
      <c r="H1040" s="540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913"/>
      <c r="U1040" s="913"/>
    </row>
    <row r="1041" ht="15.75" customHeight="1">
      <c r="A1041" s="1"/>
      <c r="C1041" s="1"/>
      <c r="D1041" s="1037"/>
      <c r="E1041" s="1038"/>
      <c r="F1041" s="1037"/>
      <c r="G1041" s="540"/>
      <c r="H1041" s="540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913"/>
      <c r="U1041" s="913"/>
    </row>
    <row r="1042" ht="15.75" customHeight="1">
      <c r="A1042" s="1"/>
      <c r="C1042" s="1"/>
      <c r="D1042" s="1037"/>
      <c r="E1042" s="1038"/>
      <c r="F1042" s="1037"/>
      <c r="G1042" s="540"/>
      <c r="H1042" s="540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913"/>
      <c r="U1042" s="913"/>
    </row>
    <row r="1043" ht="15.75" customHeight="1">
      <c r="A1043" s="1"/>
      <c r="C1043" s="1"/>
      <c r="D1043" s="1037"/>
      <c r="E1043" s="1038"/>
      <c r="F1043" s="1037"/>
      <c r="G1043" s="540"/>
      <c r="H1043" s="540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913"/>
      <c r="U1043" s="913"/>
    </row>
    <row r="1044" ht="15.75" customHeight="1">
      <c r="A1044" s="1"/>
      <c r="C1044" s="1"/>
      <c r="D1044" s="1037"/>
      <c r="E1044" s="1038"/>
      <c r="F1044" s="1037"/>
      <c r="G1044" s="540"/>
      <c r="H1044" s="540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913"/>
      <c r="U1044" s="913"/>
    </row>
    <row r="1045" ht="15.75" customHeight="1">
      <c r="A1045" s="1"/>
      <c r="C1045" s="1"/>
      <c r="D1045" s="1037"/>
      <c r="E1045" s="1038"/>
      <c r="F1045" s="1037"/>
      <c r="G1045" s="540"/>
      <c r="H1045" s="540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913"/>
      <c r="U1045" s="913"/>
    </row>
    <row r="1046" ht="15.75" customHeight="1">
      <c r="A1046" s="1"/>
      <c r="C1046" s="1"/>
      <c r="D1046" s="1037"/>
      <c r="E1046" s="1038"/>
      <c r="F1046" s="1037"/>
      <c r="G1046" s="540"/>
      <c r="H1046" s="540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913"/>
      <c r="U1046" s="913"/>
    </row>
    <row r="1047" ht="15.75" customHeight="1">
      <c r="A1047" s="1"/>
      <c r="C1047" s="1"/>
      <c r="D1047" s="1037"/>
      <c r="E1047" s="1038"/>
      <c r="F1047" s="1037"/>
      <c r="G1047" s="540"/>
      <c r="H1047" s="540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913"/>
      <c r="U1047" s="913"/>
    </row>
    <row r="1048" ht="15.75" customHeight="1">
      <c r="A1048" s="1"/>
      <c r="C1048" s="1"/>
      <c r="D1048" s="1037"/>
      <c r="E1048" s="1038"/>
      <c r="F1048" s="1037"/>
      <c r="G1048" s="540"/>
      <c r="H1048" s="540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913"/>
      <c r="U1048" s="913"/>
    </row>
    <row r="1049" ht="15.75" customHeight="1">
      <c r="A1049" s="1"/>
      <c r="C1049" s="1"/>
      <c r="D1049" s="1037"/>
      <c r="E1049" s="1038"/>
      <c r="F1049" s="1037"/>
      <c r="G1049" s="540"/>
      <c r="H1049" s="540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913"/>
      <c r="U1049" s="913"/>
    </row>
    <row r="1050" ht="15.75" customHeight="1">
      <c r="A1050" s="1"/>
      <c r="C1050" s="1"/>
      <c r="D1050" s="1037"/>
      <c r="E1050" s="1038"/>
      <c r="F1050" s="1037"/>
      <c r="G1050" s="540"/>
      <c r="H1050" s="540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913"/>
      <c r="U1050" s="913"/>
    </row>
    <row r="1051" ht="15.75" customHeight="1">
      <c r="A1051" s="1"/>
      <c r="C1051" s="1"/>
      <c r="D1051" s="1037"/>
      <c r="E1051" s="1038"/>
      <c r="F1051" s="1037"/>
      <c r="G1051" s="540"/>
      <c r="H1051" s="540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913"/>
      <c r="U1051" s="913"/>
    </row>
    <row r="1052" ht="15.75" customHeight="1">
      <c r="A1052" s="1"/>
      <c r="C1052" s="1"/>
      <c r="D1052" s="1037"/>
      <c r="E1052" s="1038"/>
      <c r="F1052" s="1037"/>
      <c r="G1052" s="540"/>
      <c r="H1052" s="540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913"/>
      <c r="U1052" s="913"/>
    </row>
    <row r="1053" ht="15.75" customHeight="1">
      <c r="A1053" s="1"/>
      <c r="C1053" s="1"/>
      <c r="D1053" s="1037"/>
      <c r="E1053" s="1038"/>
      <c r="F1053" s="1037"/>
      <c r="G1053" s="540"/>
      <c r="H1053" s="540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913"/>
      <c r="U1053" s="913"/>
    </row>
    <row r="1054" ht="15.75" customHeight="1">
      <c r="A1054" s="1"/>
      <c r="C1054" s="1"/>
      <c r="D1054" s="1037"/>
      <c r="E1054" s="1038"/>
      <c r="F1054" s="1037"/>
      <c r="G1054" s="540"/>
      <c r="H1054" s="540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913"/>
      <c r="U1054" s="913"/>
    </row>
    <row r="1055" ht="15.75" customHeight="1">
      <c r="A1055" s="1"/>
      <c r="C1055" s="1"/>
      <c r="D1055" s="1037"/>
      <c r="E1055" s="1038"/>
      <c r="F1055" s="1037"/>
      <c r="G1055" s="540"/>
      <c r="H1055" s="540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913"/>
      <c r="U1055" s="913"/>
    </row>
    <row r="1056" ht="15.75" customHeight="1">
      <c r="A1056" s="1"/>
      <c r="C1056" s="1"/>
      <c r="D1056" s="1037"/>
      <c r="E1056" s="1038"/>
      <c r="F1056" s="1037"/>
      <c r="G1056" s="540"/>
      <c r="H1056" s="540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913"/>
      <c r="U1056" s="913"/>
    </row>
    <row r="1057" ht="15.75" customHeight="1">
      <c r="A1057" s="1"/>
      <c r="C1057" s="1"/>
      <c r="D1057" s="1037"/>
      <c r="E1057" s="1038"/>
      <c r="F1057" s="1037"/>
      <c r="G1057" s="540"/>
      <c r="H1057" s="540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913"/>
      <c r="U1057" s="913"/>
    </row>
    <row r="1058" ht="15.75" customHeight="1">
      <c r="A1058" s="1"/>
      <c r="C1058" s="1"/>
      <c r="D1058" s="1037"/>
      <c r="E1058" s="1038"/>
      <c r="F1058" s="1037"/>
      <c r="G1058" s="540"/>
      <c r="H1058" s="540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913"/>
      <c r="U1058" s="913"/>
    </row>
    <row r="1059" ht="15.75" customHeight="1">
      <c r="A1059" s="1"/>
      <c r="C1059" s="1"/>
      <c r="D1059" s="1037"/>
      <c r="E1059" s="1038"/>
      <c r="F1059" s="1037"/>
      <c r="G1059" s="540"/>
      <c r="H1059" s="540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913"/>
      <c r="U1059" s="913"/>
    </row>
    <row r="1060" ht="15.75" customHeight="1">
      <c r="A1060" s="1"/>
      <c r="C1060" s="1"/>
      <c r="D1060" s="1037"/>
      <c r="E1060" s="1038"/>
      <c r="F1060" s="1037"/>
      <c r="G1060" s="540"/>
      <c r="H1060" s="540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913"/>
      <c r="U1060" s="913"/>
    </row>
    <row r="1061" ht="15.75" customHeight="1">
      <c r="A1061" s="1"/>
      <c r="C1061" s="1"/>
      <c r="D1061" s="1037"/>
      <c r="E1061" s="1038"/>
      <c r="F1061" s="1037"/>
      <c r="G1061" s="540"/>
      <c r="H1061" s="540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913"/>
      <c r="U1061" s="913"/>
    </row>
    <row r="1062" ht="15.75" customHeight="1">
      <c r="A1062" s="1"/>
      <c r="C1062" s="1"/>
      <c r="D1062" s="1037"/>
      <c r="E1062" s="1038"/>
      <c r="F1062" s="1037"/>
      <c r="G1062" s="540"/>
      <c r="H1062" s="540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913"/>
      <c r="U1062" s="913"/>
    </row>
    <row r="1063" ht="15.75" customHeight="1">
      <c r="A1063" s="1"/>
      <c r="C1063" s="1"/>
      <c r="D1063" s="1037"/>
      <c r="E1063" s="1038"/>
      <c r="F1063" s="1037"/>
      <c r="G1063" s="540"/>
      <c r="H1063" s="540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913"/>
      <c r="U1063" s="913"/>
    </row>
    <row r="1064" ht="15.75" customHeight="1">
      <c r="A1064" s="1"/>
      <c r="C1064" s="1"/>
      <c r="D1064" s="1037"/>
      <c r="E1064" s="1038"/>
      <c r="F1064" s="1037"/>
      <c r="G1064" s="540"/>
      <c r="H1064" s="540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913"/>
      <c r="U1064" s="913"/>
    </row>
    <row r="1065" ht="15.75" customHeight="1">
      <c r="A1065" s="1"/>
      <c r="C1065" s="1"/>
      <c r="D1065" s="1037"/>
      <c r="E1065" s="1038"/>
      <c r="F1065" s="1037"/>
      <c r="G1065" s="540"/>
      <c r="H1065" s="540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913"/>
      <c r="U1065" s="913"/>
    </row>
    <row r="1066" ht="15.75" customHeight="1">
      <c r="A1066" s="1"/>
      <c r="C1066" s="1"/>
      <c r="D1066" s="1037"/>
      <c r="E1066" s="1038"/>
      <c r="F1066" s="1037"/>
      <c r="G1066" s="540"/>
      <c r="H1066" s="540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913"/>
      <c r="U1066" s="913"/>
    </row>
    <row r="1067" ht="15.75" customHeight="1">
      <c r="A1067" s="1"/>
      <c r="C1067" s="1"/>
      <c r="D1067" s="1037"/>
      <c r="E1067" s="1038"/>
      <c r="F1067" s="1037"/>
      <c r="G1067" s="540"/>
      <c r="H1067" s="540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913"/>
      <c r="U1067" s="913"/>
    </row>
    <row r="1068" ht="15.75" customHeight="1">
      <c r="A1068" s="1"/>
      <c r="C1068" s="1"/>
      <c r="D1068" s="1037"/>
      <c r="E1068" s="1038"/>
      <c r="F1068" s="1037"/>
      <c r="G1068" s="540"/>
      <c r="H1068" s="540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913"/>
      <c r="U1068" s="913"/>
    </row>
    <row r="1069" ht="15.75" customHeight="1">
      <c r="A1069" s="1"/>
      <c r="C1069" s="1"/>
      <c r="D1069" s="1037"/>
      <c r="E1069" s="1038"/>
      <c r="F1069" s="1037"/>
      <c r="G1069" s="540"/>
      <c r="H1069" s="540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913"/>
      <c r="U1069" s="913"/>
    </row>
    <row r="1070" ht="15.75" customHeight="1">
      <c r="A1070" s="1"/>
      <c r="C1070" s="1"/>
      <c r="D1070" s="1037"/>
      <c r="E1070" s="1038"/>
      <c r="F1070" s="1037"/>
      <c r="G1070" s="540"/>
      <c r="H1070" s="540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913"/>
      <c r="U1070" s="913"/>
    </row>
    <row r="1071" ht="15.75" customHeight="1">
      <c r="A1071" s="1"/>
      <c r="C1071" s="1"/>
      <c r="D1071" s="1037"/>
      <c r="E1071" s="1038"/>
      <c r="F1071" s="1037"/>
      <c r="G1071" s="540"/>
      <c r="H1071" s="540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913"/>
      <c r="U1071" s="913"/>
    </row>
    <row r="1072" ht="15.75" customHeight="1">
      <c r="A1072" s="1"/>
      <c r="C1072" s="1"/>
      <c r="D1072" s="1037"/>
      <c r="E1072" s="1038"/>
      <c r="F1072" s="1037"/>
      <c r="G1072" s="540"/>
      <c r="H1072" s="540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913"/>
      <c r="U1072" s="913"/>
    </row>
    <row r="1073" ht="15.75" customHeight="1">
      <c r="A1073" s="1"/>
      <c r="C1073" s="1"/>
      <c r="D1073" s="1037"/>
      <c r="E1073" s="1038"/>
      <c r="F1073" s="1037"/>
      <c r="G1073" s="540"/>
      <c r="H1073" s="540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913"/>
      <c r="U1073" s="913"/>
    </row>
    <row r="1074" ht="15.75" customHeight="1">
      <c r="A1074" s="1"/>
      <c r="C1074" s="1"/>
      <c r="D1074" s="1037"/>
      <c r="E1074" s="1038"/>
      <c r="F1074" s="1037"/>
      <c r="G1074" s="540"/>
      <c r="H1074" s="540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913"/>
      <c r="U1074" s="913"/>
    </row>
    <row r="1075" ht="15.75" customHeight="1">
      <c r="A1075" s="1"/>
      <c r="C1075" s="1"/>
      <c r="D1075" s="1037"/>
      <c r="E1075" s="1038"/>
      <c r="F1075" s="1037"/>
      <c r="G1075" s="540"/>
      <c r="H1075" s="540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913"/>
      <c r="U1075" s="913"/>
    </row>
    <row r="1076" ht="15.75" customHeight="1">
      <c r="A1076" s="1"/>
      <c r="C1076" s="1"/>
      <c r="D1076" s="1037"/>
      <c r="E1076" s="1038"/>
      <c r="F1076" s="1037"/>
      <c r="G1076" s="540"/>
      <c r="H1076" s="540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913"/>
      <c r="U1076" s="913"/>
    </row>
    <row r="1077" ht="15.75" customHeight="1">
      <c r="A1077" s="1"/>
      <c r="C1077" s="1"/>
      <c r="D1077" s="1037"/>
      <c r="E1077" s="1038"/>
      <c r="F1077" s="1037"/>
      <c r="G1077" s="540"/>
      <c r="H1077" s="540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913"/>
      <c r="U1077" s="913"/>
    </row>
    <row r="1078" ht="15.75" customHeight="1">
      <c r="A1078" s="1"/>
      <c r="C1078" s="1"/>
      <c r="D1078" s="1037"/>
      <c r="E1078" s="1038"/>
      <c r="F1078" s="1037"/>
      <c r="G1078" s="540"/>
      <c r="H1078" s="540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913"/>
      <c r="U1078" s="913"/>
    </row>
    <row r="1079" ht="15.75" customHeight="1">
      <c r="A1079" s="1"/>
      <c r="C1079" s="1"/>
      <c r="D1079" s="1037"/>
      <c r="E1079" s="1038"/>
      <c r="F1079" s="1037"/>
      <c r="G1079" s="540"/>
      <c r="H1079" s="540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913"/>
      <c r="U1079" s="913"/>
    </row>
    <row r="1080" ht="15.75" customHeight="1">
      <c r="A1080" s="1"/>
      <c r="C1080" s="1"/>
      <c r="D1080" s="1037"/>
      <c r="E1080" s="1038"/>
      <c r="F1080" s="1037"/>
      <c r="G1080" s="540"/>
      <c r="H1080" s="540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913"/>
      <c r="U1080" s="913"/>
    </row>
    <row r="1081" ht="15.75" customHeight="1">
      <c r="A1081" s="1"/>
      <c r="C1081" s="1"/>
      <c r="D1081" s="1037"/>
      <c r="E1081" s="1038"/>
      <c r="F1081" s="1037"/>
      <c r="G1081" s="540"/>
      <c r="H1081" s="540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913"/>
      <c r="U1081" s="913"/>
    </row>
    <row r="1082" ht="15.75" customHeight="1">
      <c r="A1082" s="1"/>
      <c r="C1082" s="1"/>
      <c r="D1082" s="1037"/>
      <c r="E1082" s="1038"/>
      <c r="F1082" s="1037"/>
      <c r="G1082" s="540"/>
      <c r="H1082" s="540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913"/>
      <c r="U1082" s="913"/>
    </row>
    <row r="1083" ht="15.75" customHeight="1">
      <c r="A1083" s="1"/>
      <c r="C1083" s="1"/>
      <c r="D1083" s="1037"/>
      <c r="E1083" s="1038"/>
      <c r="F1083" s="1037"/>
      <c r="G1083" s="540"/>
      <c r="H1083" s="540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913"/>
      <c r="U1083" s="913"/>
    </row>
    <row r="1084" ht="15.75" customHeight="1">
      <c r="A1084" s="1"/>
      <c r="C1084" s="1"/>
      <c r="D1084" s="1037"/>
      <c r="E1084" s="1038"/>
      <c r="F1084" s="1037"/>
      <c r="G1084" s="540"/>
      <c r="H1084" s="540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913"/>
      <c r="U1084" s="913"/>
    </row>
    <row r="1085" ht="15.75" customHeight="1">
      <c r="A1085" s="1"/>
      <c r="C1085" s="1"/>
      <c r="D1085" s="1037"/>
      <c r="E1085" s="1038"/>
      <c r="F1085" s="1037"/>
      <c r="G1085" s="540"/>
      <c r="H1085" s="540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913"/>
      <c r="U1085" s="913"/>
    </row>
    <row r="1086" ht="15.75" customHeight="1">
      <c r="A1086" s="1"/>
      <c r="C1086" s="1"/>
      <c r="D1086" s="1037"/>
      <c r="E1086" s="1038"/>
      <c r="F1086" s="1037"/>
      <c r="G1086" s="540"/>
      <c r="H1086" s="540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913"/>
      <c r="U1086" s="913"/>
    </row>
    <row r="1087" ht="15.75" customHeight="1">
      <c r="A1087" s="1"/>
      <c r="C1087" s="1"/>
      <c r="D1087" s="1037"/>
      <c r="E1087" s="1038"/>
      <c r="F1087" s="1037"/>
      <c r="G1087" s="540"/>
      <c r="H1087" s="540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913"/>
      <c r="U1087" s="913"/>
    </row>
    <row r="1088" ht="15.75" customHeight="1">
      <c r="A1088" s="1"/>
      <c r="C1088" s="1"/>
      <c r="D1088" s="1037"/>
      <c r="E1088" s="1038"/>
      <c r="F1088" s="1037"/>
      <c r="G1088" s="540"/>
      <c r="H1088" s="540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913"/>
      <c r="U1088" s="913"/>
    </row>
    <row r="1089" ht="15.75" customHeight="1">
      <c r="A1089" s="1"/>
      <c r="C1089" s="1"/>
      <c r="D1089" s="1037"/>
      <c r="E1089" s="1038"/>
      <c r="F1089" s="1037"/>
      <c r="G1089" s="540"/>
      <c r="H1089" s="540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913"/>
      <c r="U1089" s="913"/>
    </row>
    <row r="1090" ht="15.75" customHeight="1">
      <c r="A1090" s="1"/>
      <c r="C1090" s="1"/>
      <c r="D1090" s="1037"/>
      <c r="E1090" s="1038"/>
      <c r="F1090" s="1037"/>
      <c r="G1090" s="540"/>
      <c r="H1090" s="540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913"/>
      <c r="U1090" s="913"/>
    </row>
    <row r="1091" ht="15.75" customHeight="1">
      <c r="A1091" s="1"/>
      <c r="C1091" s="1"/>
      <c r="D1091" s="1037"/>
      <c r="E1091" s="1038"/>
      <c r="F1091" s="1037"/>
      <c r="G1091" s="540"/>
      <c r="H1091" s="540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913"/>
      <c r="U1091" s="913"/>
    </row>
    <row r="1092" ht="15.75" customHeight="1">
      <c r="A1092" s="1"/>
      <c r="C1092" s="1"/>
      <c r="D1092" s="1037"/>
      <c r="E1092" s="1038"/>
      <c r="F1092" s="1037"/>
      <c r="G1092" s="540"/>
      <c r="H1092" s="540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913"/>
      <c r="U1092" s="913"/>
    </row>
    <row r="1093" ht="15.75" customHeight="1">
      <c r="A1093" s="1"/>
      <c r="C1093" s="1"/>
      <c r="D1093" s="1037"/>
      <c r="E1093" s="1038"/>
      <c r="F1093" s="1037"/>
      <c r="G1093" s="540"/>
      <c r="H1093" s="540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913"/>
      <c r="U1093" s="913"/>
    </row>
    <row r="1094" ht="15.75" customHeight="1">
      <c r="A1094" s="1"/>
      <c r="C1094" s="1"/>
      <c r="D1094" s="1037"/>
      <c r="E1094" s="1038"/>
      <c r="F1094" s="1037"/>
      <c r="G1094" s="540"/>
      <c r="H1094" s="540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913"/>
      <c r="U1094" s="913"/>
    </row>
    <row r="1095" ht="15.75" customHeight="1">
      <c r="A1095" s="1"/>
      <c r="C1095" s="1"/>
      <c r="D1095" s="1037"/>
      <c r="E1095" s="1038"/>
      <c r="F1095" s="1037"/>
      <c r="G1095" s="540"/>
      <c r="H1095" s="540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913"/>
      <c r="U1095" s="913"/>
    </row>
    <row r="1096" ht="15.75" customHeight="1">
      <c r="A1096" s="1"/>
      <c r="C1096" s="1"/>
      <c r="D1096" s="1037"/>
      <c r="E1096" s="1038"/>
      <c r="F1096" s="1037"/>
      <c r="G1096" s="540"/>
      <c r="H1096" s="540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913"/>
      <c r="U1096" s="913"/>
    </row>
  </sheetData>
  <autoFilter ref="$A$5:$U$223">
    <sortState ref="A5:U223">
      <sortCondition ref="H5:H223"/>
    </sortState>
  </autoFilter>
  <mergeCells count="3">
    <mergeCell ref="A2:M3"/>
    <mergeCell ref="B216:G216"/>
    <mergeCell ref="B224:G224"/>
  </mergeCells>
  <hyperlinks>
    <hyperlink r:id="rId1" ref="D7"/>
    <hyperlink r:id="rId2" ref="G7"/>
    <hyperlink r:id="rId3" ref="D8"/>
    <hyperlink r:id="rId4" ref="G8"/>
    <hyperlink r:id="rId5" ref="D9"/>
    <hyperlink r:id="rId6" ref="G9"/>
    <hyperlink r:id="rId7" ref="D10"/>
    <hyperlink r:id="rId8" ref="D11"/>
    <hyperlink r:id="rId9" ref="G11"/>
    <hyperlink r:id="rId10" ref="D12"/>
    <hyperlink r:id="rId11" ref="G12"/>
    <hyperlink r:id="rId12" ref="D13"/>
    <hyperlink r:id="rId13" ref="D14"/>
    <hyperlink r:id="rId14" ref="D15"/>
    <hyperlink r:id="rId15" ref="G15"/>
    <hyperlink r:id="rId16" ref="G17"/>
    <hyperlink r:id="rId17" ref="G18"/>
    <hyperlink r:id="rId18" ref="D19"/>
    <hyperlink r:id="rId19" ref="D20"/>
    <hyperlink r:id="rId20" ref="D21"/>
    <hyperlink r:id="rId21" ref="D22"/>
    <hyperlink r:id="rId22" ref="D23"/>
    <hyperlink r:id="rId23" ref="D25"/>
    <hyperlink r:id="rId24" ref="D26"/>
    <hyperlink r:id="rId25" ref="G26"/>
    <hyperlink r:id="rId26" ref="D27"/>
    <hyperlink r:id="rId27" ref="D29"/>
    <hyperlink r:id="rId28" ref="D31"/>
    <hyperlink r:id="rId29" ref="G31"/>
    <hyperlink r:id="rId30" ref="D32"/>
    <hyperlink r:id="rId31" ref="D33"/>
    <hyperlink r:id="rId32" ref="D34"/>
    <hyperlink r:id="rId33" ref="D35"/>
    <hyperlink r:id="rId34" ref="D36"/>
    <hyperlink r:id="rId35" ref="G36"/>
    <hyperlink r:id="rId36" ref="D37"/>
    <hyperlink r:id="rId37" ref="D39"/>
    <hyperlink r:id="rId38" ref="D41"/>
    <hyperlink r:id="rId39" ref="D42"/>
    <hyperlink r:id="rId40" ref="G42"/>
    <hyperlink r:id="rId41" ref="D43"/>
    <hyperlink r:id="rId42" ref="G43"/>
    <hyperlink r:id="rId43" ref="D44"/>
    <hyperlink r:id="rId44" ref="D45"/>
    <hyperlink r:id="rId45" ref="G45"/>
    <hyperlink r:id="rId46" ref="D46"/>
    <hyperlink r:id="rId47" ref="G46"/>
    <hyperlink r:id="rId48" ref="D47"/>
    <hyperlink r:id="rId49" ref="G47"/>
    <hyperlink r:id="rId50" ref="D48"/>
    <hyperlink r:id="rId51" ref="G48"/>
    <hyperlink r:id="rId52" ref="D49"/>
    <hyperlink r:id="rId53" ref="D50"/>
    <hyperlink r:id="rId54" ref="G50"/>
    <hyperlink r:id="rId55" ref="D51"/>
    <hyperlink r:id="rId56" ref="G51"/>
    <hyperlink r:id="rId57" ref="G52"/>
    <hyperlink r:id="rId58" ref="D53"/>
    <hyperlink r:id="rId59" ref="G53"/>
    <hyperlink r:id="rId60" ref="D54"/>
    <hyperlink r:id="rId61" ref="G54"/>
    <hyperlink r:id="rId62" ref="D55"/>
    <hyperlink r:id="rId63" ref="G55"/>
    <hyperlink r:id="rId64" ref="D56"/>
    <hyperlink r:id="rId65" ref="D57"/>
    <hyperlink r:id="rId66" ref="D58"/>
    <hyperlink r:id="rId67" ref="G58"/>
    <hyperlink r:id="rId68" ref="D59"/>
    <hyperlink r:id="rId69" ref="G59"/>
    <hyperlink r:id="rId70" ref="D60"/>
    <hyperlink r:id="rId71" ref="D61"/>
    <hyperlink r:id="rId72" ref="D62"/>
    <hyperlink r:id="rId73" ref="D63"/>
    <hyperlink r:id="rId74" ref="D64"/>
    <hyperlink r:id="rId75" ref="D67"/>
    <hyperlink r:id="rId76" ref="D69"/>
    <hyperlink r:id="rId77" ref="D71"/>
    <hyperlink r:id="rId78" ref="D74"/>
    <hyperlink r:id="rId79" ref="B76"/>
    <hyperlink r:id="rId80" ref="D77"/>
    <hyperlink r:id="rId81" ref="D78"/>
    <hyperlink r:id="rId82" ref="D79"/>
    <hyperlink r:id="rId83" ref="G79"/>
    <hyperlink r:id="rId84" ref="D80"/>
    <hyperlink r:id="rId85" ref="G80"/>
    <hyperlink r:id="rId86" ref="D81"/>
    <hyperlink r:id="rId87" ref="D82"/>
    <hyperlink r:id="rId88" ref="D83"/>
    <hyperlink r:id="rId89" ref="D84"/>
    <hyperlink r:id="rId90" ref="D85"/>
    <hyperlink r:id="rId91" ref="D86"/>
    <hyperlink r:id="rId92" ref="D87"/>
    <hyperlink r:id="rId93" ref="D88"/>
    <hyperlink r:id="rId94" ref="D89"/>
    <hyperlink r:id="rId95" ref="D90"/>
    <hyperlink r:id="rId96" ref="G90"/>
    <hyperlink r:id="rId97" ref="D91"/>
    <hyperlink r:id="rId98" ref="G91"/>
    <hyperlink r:id="rId99" ref="D92"/>
    <hyperlink r:id="rId100" ref="G92"/>
    <hyperlink r:id="rId101" ref="D93"/>
    <hyperlink r:id="rId102" ref="D94"/>
    <hyperlink r:id="rId103" ref="D95"/>
    <hyperlink r:id="rId104" ref="D96"/>
    <hyperlink r:id="rId105" ref="D97"/>
    <hyperlink r:id="rId106" ref="D98"/>
    <hyperlink r:id="rId107" ref="D99"/>
    <hyperlink r:id="rId108" ref="D100"/>
    <hyperlink r:id="rId109" ref="D101"/>
    <hyperlink r:id="rId110" ref="D102"/>
    <hyperlink r:id="rId111" ref="G102"/>
    <hyperlink r:id="rId112" ref="D103"/>
    <hyperlink r:id="rId113" ref="G103"/>
    <hyperlink r:id="rId114" ref="D104"/>
    <hyperlink r:id="rId115" ref="G104"/>
    <hyperlink r:id="rId116" ref="D105"/>
    <hyperlink r:id="rId117" ref="G105"/>
    <hyperlink r:id="rId118" ref="D106"/>
    <hyperlink r:id="rId119" ref="G106"/>
    <hyperlink r:id="rId120" ref="D107"/>
    <hyperlink r:id="rId121" ref="G107"/>
    <hyperlink r:id="rId122" ref="D108"/>
    <hyperlink r:id="rId123" ref="G108"/>
    <hyperlink r:id="rId124" ref="D109"/>
    <hyperlink r:id="rId125" ref="G109"/>
    <hyperlink r:id="rId126" ref="D110"/>
    <hyperlink r:id="rId127" ref="D111"/>
    <hyperlink r:id="rId128" ref="G111"/>
    <hyperlink r:id="rId129" ref="D112"/>
    <hyperlink r:id="rId130" ref="G112"/>
    <hyperlink r:id="rId131" ref="D113"/>
    <hyperlink r:id="rId132" ref="D114"/>
    <hyperlink r:id="rId133" ref="G114"/>
    <hyperlink r:id="rId134" ref="D115"/>
    <hyperlink r:id="rId135" ref="D116"/>
    <hyperlink r:id="rId136" ref="D117"/>
    <hyperlink r:id="rId137" ref="G117"/>
    <hyperlink r:id="rId138" ref="D118"/>
    <hyperlink r:id="rId139" ref="D119"/>
    <hyperlink r:id="rId140" ref="G119"/>
    <hyperlink r:id="rId141" ref="D120"/>
    <hyperlink r:id="rId142" ref="G120"/>
    <hyperlink r:id="rId143" ref="D121"/>
    <hyperlink r:id="rId144" ref="D122"/>
    <hyperlink r:id="rId145" ref="G122"/>
    <hyperlink r:id="rId146" ref="D123"/>
    <hyperlink r:id="rId147" ref="D124"/>
    <hyperlink r:id="rId148" ref="D125"/>
    <hyperlink r:id="rId149" ref="D126"/>
    <hyperlink r:id="rId150" ref="D127"/>
    <hyperlink r:id="rId151" ref="G127"/>
    <hyperlink r:id="rId152" location="gid=771822297" ref="O127"/>
    <hyperlink r:id="rId153" location="gid=771822297" ref="P127"/>
    <hyperlink r:id="rId154" ref="D128"/>
    <hyperlink r:id="rId155" ref="D129"/>
    <hyperlink r:id="rId156" ref="G129"/>
    <hyperlink r:id="rId157" ref="G130"/>
    <hyperlink r:id="rId158" ref="D131"/>
    <hyperlink r:id="rId159" ref="G131"/>
    <hyperlink r:id="rId160" ref="D132"/>
    <hyperlink r:id="rId161" ref="G132"/>
    <hyperlink r:id="rId162" ref="D133"/>
    <hyperlink r:id="rId163" ref="G133"/>
    <hyperlink r:id="rId164" ref="D135"/>
    <hyperlink r:id="rId165" ref="G135"/>
    <hyperlink r:id="rId166" ref="D136"/>
    <hyperlink r:id="rId167" ref="D137"/>
    <hyperlink r:id="rId168" ref="D138"/>
    <hyperlink r:id="rId169" ref="G138"/>
    <hyperlink r:id="rId170" ref="D139"/>
    <hyperlink r:id="rId171" ref="G139"/>
    <hyperlink r:id="rId172" ref="D140"/>
    <hyperlink r:id="rId173" ref="G140"/>
    <hyperlink r:id="rId174" ref="D141"/>
    <hyperlink r:id="rId175" ref="G141"/>
    <hyperlink r:id="rId176" ref="D142"/>
    <hyperlink r:id="rId177" ref="G142"/>
    <hyperlink r:id="rId178" ref="D143"/>
    <hyperlink r:id="rId179" ref="D144"/>
    <hyperlink r:id="rId180" ref="D145"/>
    <hyperlink r:id="rId181" ref="D146"/>
    <hyperlink r:id="rId182" ref="D147"/>
    <hyperlink r:id="rId183" ref="D148"/>
    <hyperlink r:id="rId184" ref="G148"/>
    <hyperlink r:id="rId185" ref="D149"/>
    <hyperlink r:id="rId186" ref="D150"/>
    <hyperlink r:id="rId187" ref="D151"/>
    <hyperlink r:id="rId188" ref="G151"/>
    <hyperlink r:id="rId189" ref="D152"/>
    <hyperlink r:id="rId190" ref="G152"/>
    <hyperlink r:id="rId191" ref="D153"/>
    <hyperlink r:id="rId192" ref="D154"/>
    <hyperlink r:id="rId193" ref="D155"/>
    <hyperlink r:id="rId194" ref="D157"/>
    <hyperlink r:id="rId195" ref="G157"/>
    <hyperlink r:id="rId196" ref="D158"/>
    <hyperlink r:id="rId197" ref="G158"/>
    <hyperlink r:id="rId198" ref="D159"/>
    <hyperlink r:id="rId199" ref="G159"/>
    <hyperlink r:id="rId200" ref="D161"/>
    <hyperlink r:id="rId201" ref="D162"/>
    <hyperlink r:id="rId202" ref="G162"/>
    <hyperlink r:id="rId203" ref="D163"/>
    <hyperlink r:id="rId204" ref="G163"/>
    <hyperlink r:id="rId205" ref="D165"/>
    <hyperlink r:id="rId206" ref="G165"/>
    <hyperlink r:id="rId207" ref="D166"/>
    <hyperlink r:id="rId208" ref="D167"/>
    <hyperlink r:id="rId209" ref="D176"/>
    <hyperlink r:id="rId210" ref="D177"/>
    <hyperlink r:id="rId211" ref="D184"/>
    <hyperlink r:id="rId212" ref="D185"/>
    <hyperlink r:id="rId213" ref="D186"/>
    <hyperlink r:id="rId214" ref="D187"/>
    <hyperlink r:id="rId215" ref="D192"/>
    <hyperlink r:id="rId216" ref="G192"/>
    <hyperlink r:id="rId217" ref="D193"/>
    <hyperlink r:id="rId218" ref="G193"/>
    <hyperlink r:id="rId219" ref="G195"/>
    <hyperlink r:id="rId220" ref="D217"/>
    <hyperlink r:id="rId221" ref="D218"/>
    <hyperlink r:id="rId222" ref="D219"/>
    <hyperlink r:id="rId223" ref="D220"/>
    <hyperlink r:id="rId224" ref="D221"/>
  </hyperlinks>
  <printOptions/>
  <pageMargins bottom="0.7874015748031495" footer="0.0" header="0.0" left="0.5905511811023622" right="0.5905511811023622" top="0.5905511811023622"/>
  <pageSetup fitToHeight="0" paperSize="9" orientation="landscape"/>
  <drawing r:id="rId22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4" max="4" width="47.86"/>
    <col customWidth="1" min="8" max="8" width="31.71"/>
    <col customWidth="1" min="10" max="10" width="21.43"/>
    <col customWidth="1" min="18" max="18" width="18.57"/>
  </cols>
  <sheetData>
    <row r="1">
      <c r="A1" s="1161"/>
      <c r="B1" s="1161"/>
      <c r="C1" s="1161"/>
      <c r="D1" s="1163"/>
      <c r="E1" s="1163"/>
      <c r="F1" s="1163"/>
      <c r="G1" s="1164"/>
      <c r="H1" s="1161"/>
      <c r="I1" s="1161"/>
      <c r="J1" s="1161"/>
      <c r="K1" s="1164"/>
      <c r="L1" s="1161"/>
      <c r="M1" s="1161"/>
      <c r="N1" s="1161"/>
      <c r="O1" s="1161"/>
      <c r="P1" s="1161"/>
      <c r="Q1" s="1161"/>
      <c r="R1" s="1161"/>
      <c r="S1" s="1161"/>
      <c r="T1" s="1163"/>
      <c r="U1" s="1163"/>
      <c r="V1" s="1163"/>
      <c r="W1" s="1163"/>
      <c r="X1" s="1163"/>
      <c r="Y1" s="1163"/>
      <c r="Z1" s="1163"/>
      <c r="AA1" s="1161"/>
      <c r="AB1" s="1165" t="s">
        <v>2258</v>
      </c>
    </row>
    <row r="2">
      <c r="A2" s="1166" t="s">
        <v>2259</v>
      </c>
      <c r="D2" s="1163"/>
      <c r="E2" s="1163"/>
      <c r="F2" s="1163"/>
      <c r="G2" s="1164"/>
      <c r="H2" s="1161"/>
      <c r="I2" s="1161"/>
      <c r="J2" s="1161"/>
      <c r="K2" s="1164"/>
      <c r="L2" s="1161"/>
      <c r="M2" s="1161"/>
      <c r="N2" s="1161"/>
      <c r="O2" s="1161"/>
      <c r="P2" s="1161"/>
      <c r="Q2" s="1161"/>
      <c r="R2" s="1161"/>
      <c r="S2" s="1161"/>
      <c r="T2" s="1163"/>
      <c r="U2" s="1163"/>
      <c r="V2" s="1163"/>
      <c r="W2" s="1163"/>
      <c r="X2" s="1163"/>
      <c r="Y2" s="1163"/>
      <c r="Z2" s="1163"/>
      <c r="AA2" s="1161"/>
      <c r="AB2" s="1167" t="s">
        <v>2260</v>
      </c>
    </row>
    <row r="3">
      <c r="A3" s="1168" t="s">
        <v>8</v>
      </c>
      <c r="B3" s="1168" t="s">
        <v>2261</v>
      </c>
      <c r="C3" s="1168" t="s">
        <v>195</v>
      </c>
      <c r="D3" s="1168" t="s">
        <v>2262</v>
      </c>
      <c r="E3" s="1168" t="s">
        <v>2263</v>
      </c>
      <c r="F3" s="1168" t="s">
        <v>2264</v>
      </c>
      <c r="G3" s="1168" t="s">
        <v>121</v>
      </c>
      <c r="H3" s="1168" t="s">
        <v>36</v>
      </c>
      <c r="I3" s="1168" t="s">
        <v>2265</v>
      </c>
      <c r="J3" s="1168" t="s">
        <v>2266</v>
      </c>
      <c r="K3" s="1168" t="s">
        <v>2267</v>
      </c>
      <c r="L3" s="1168" t="s">
        <v>2268</v>
      </c>
      <c r="M3" s="1168" t="s">
        <v>2269</v>
      </c>
      <c r="N3" s="1168" t="s">
        <v>2270</v>
      </c>
      <c r="O3" s="1168" t="s">
        <v>2271</v>
      </c>
      <c r="P3" s="1168" t="s">
        <v>2272</v>
      </c>
      <c r="Q3" s="1168" t="s">
        <v>2273</v>
      </c>
      <c r="R3" s="1168" t="s">
        <v>2274</v>
      </c>
      <c r="S3" s="1168" t="s">
        <v>846</v>
      </c>
      <c r="T3" s="1169" t="s">
        <v>2275</v>
      </c>
      <c r="U3" s="353"/>
      <c r="V3" s="354"/>
      <c r="W3" s="1169" t="s">
        <v>2276</v>
      </c>
      <c r="X3" s="353"/>
      <c r="Y3" s="353"/>
      <c r="Z3" s="354"/>
      <c r="AA3" s="1171"/>
      <c r="AB3" s="1171"/>
    </row>
    <row r="4">
      <c r="A4" s="180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172" t="s">
        <v>2279</v>
      </c>
      <c r="U4" s="1172" t="s">
        <v>312</v>
      </c>
      <c r="V4" s="1172" t="s">
        <v>2280</v>
      </c>
      <c r="W4" s="1172" t="s">
        <v>2281</v>
      </c>
      <c r="X4" s="1172" t="s">
        <v>2282</v>
      </c>
      <c r="Y4" s="1172" t="s">
        <v>2283</v>
      </c>
      <c r="Z4" s="1172" t="s">
        <v>2284</v>
      </c>
      <c r="AA4" s="1173"/>
      <c r="AB4" s="1174"/>
    </row>
    <row r="5">
      <c r="A5" s="1175">
        <v>1.0</v>
      </c>
      <c r="B5" s="1176" t="s">
        <v>2285</v>
      </c>
      <c r="C5" s="1176" t="s">
        <v>835</v>
      </c>
      <c r="D5" s="1177" t="s">
        <v>2286</v>
      </c>
      <c r="E5" s="1178">
        <v>2018.0</v>
      </c>
      <c r="F5" s="1179" t="s">
        <v>2287</v>
      </c>
      <c r="G5" s="1176" t="s">
        <v>2288</v>
      </c>
      <c r="H5" s="1180" t="s">
        <v>2289</v>
      </c>
      <c r="I5" s="1181" t="s">
        <v>2290</v>
      </c>
      <c r="J5" s="1182"/>
      <c r="K5" s="1182"/>
      <c r="L5" s="1176" t="s">
        <v>2291</v>
      </c>
      <c r="M5" s="1176" t="s">
        <v>2292</v>
      </c>
      <c r="N5" s="1176" t="s">
        <v>2293</v>
      </c>
      <c r="O5" s="1183">
        <v>45416.0</v>
      </c>
      <c r="P5" s="1184">
        <v>45050.0</v>
      </c>
      <c r="Q5" s="1184">
        <v>45049.0</v>
      </c>
      <c r="R5" s="1185">
        <v>44997.0</v>
      </c>
      <c r="S5" s="1176" t="s">
        <v>2296</v>
      </c>
      <c r="T5" s="1186" t="s">
        <v>2297</v>
      </c>
      <c r="U5" s="1186" t="s">
        <v>2297</v>
      </c>
      <c r="V5" s="1187"/>
      <c r="W5" s="1188" t="s">
        <v>2297</v>
      </c>
      <c r="X5" s="1188" t="s">
        <v>2297</v>
      </c>
      <c r="Y5" s="1188" t="s">
        <v>2297</v>
      </c>
      <c r="Z5" s="1188" t="s">
        <v>2297</v>
      </c>
      <c r="AA5" s="1161"/>
      <c r="AB5" s="1161"/>
    </row>
    <row r="6">
      <c r="A6" s="1175">
        <v>2.0</v>
      </c>
      <c r="B6" s="1176" t="s">
        <v>2299</v>
      </c>
      <c r="C6" s="1176" t="s">
        <v>1816</v>
      </c>
      <c r="D6" s="1177" t="s">
        <v>2300</v>
      </c>
      <c r="E6" s="1178">
        <v>2018.0</v>
      </c>
      <c r="F6" s="1179" t="s">
        <v>2287</v>
      </c>
      <c r="G6" s="1176" t="s">
        <v>2288</v>
      </c>
      <c r="H6" s="1181" t="s">
        <v>132</v>
      </c>
      <c r="I6" s="1181" t="s">
        <v>2301</v>
      </c>
      <c r="J6" s="1182"/>
      <c r="K6" s="1176">
        <v>1.670094003E9</v>
      </c>
      <c r="L6" s="1176" t="s">
        <v>2302</v>
      </c>
      <c r="M6" s="1176" t="s">
        <v>2303</v>
      </c>
      <c r="N6" s="1176" t="s">
        <v>2304</v>
      </c>
      <c r="O6" s="1190">
        <v>45238.0</v>
      </c>
      <c r="P6" s="1190">
        <v>45238.0</v>
      </c>
      <c r="Q6" s="1191">
        <v>45165.0</v>
      </c>
      <c r="R6" s="1192" t="s">
        <v>2305</v>
      </c>
      <c r="S6" s="1176" t="s">
        <v>2306</v>
      </c>
      <c r="T6" s="1195" t="s">
        <v>2297</v>
      </c>
      <c r="U6" s="1195" t="s">
        <v>2297</v>
      </c>
      <c r="V6" s="1195" t="s">
        <v>2297</v>
      </c>
      <c r="W6" s="1195" t="s">
        <v>2297</v>
      </c>
      <c r="X6" s="1195" t="s">
        <v>2297</v>
      </c>
      <c r="Y6" s="1195" t="s">
        <v>2297</v>
      </c>
      <c r="Z6" s="1195" t="s">
        <v>2297</v>
      </c>
      <c r="AA6" s="1161"/>
      <c r="AB6" s="1161"/>
    </row>
    <row r="7">
      <c r="A7" s="1175">
        <v>3.0</v>
      </c>
      <c r="B7" s="1176" t="s">
        <v>2313</v>
      </c>
      <c r="C7" s="1178" t="s">
        <v>835</v>
      </c>
      <c r="D7" s="1177" t="s">
        <v>2286</v>
      </c>
      <c r="E7" s="1178">
        <v>2018.0</v>
      </c>
      <c r="F7" s="1179" t="s">
        <v>2287</v>
      </c>
      <c r="G7" s="1176" t="s">
        <v>2288</v>
      </c>
      <c r="H7" s="1180" t="s">
        <v>2289</v>
      </c>
      <c r="I7" s="1181" t="s">
        <v>2314</v>
      </c>
      <c r="J7" s="1200">
        <v>44896.0</v>
      </c>
      <c r="K7" s="1176">
        <v>1.670094002E9</v>
      </c>
      <c r="L7" s="1176" t="s">
        <v>2315</v>
      </c>
      <c r="M7" s="1176" t="s">
        <v>2316</v>
      </c>
      <c r="N7" s="1176" t="s">
        <v>2317</v>
      </c>
      <c r="O7" s="1198">
        <v>45258.0</v>
      </c>
      <c r="P7" s="1185">
        <v>44893.0</v>
      </c>
      <c r="Q7" s="1185">
        <v>44980.0</v>
      </c>
      <c r="R7" s="1199"/>
      <c r="S7" s="1176" t="s">
        <v>2306</v>
      </c>
      <c r="T7" s="1195" t="s">
        <v>2297</v>
      </c>
      <c r="U7" s="1195" t="s">
        <v>2297</v>
      </c>
      <c r="V7" s="1195" t="s">
        <v>2297</v>
      </c>
      <c r="W7" s="1195" t="s">
        <v>2297</v>
      </c>
      <c r="X7" s="1195" t="s">
        <v>2297</v>
      </c>
      <c r="Y7" s="1195" t="s">
        <v>2297</v>
      </c>
      <c r="Z7" s="1195" t="s">
        <v>2297</v>
      </c>
      <c r="AA7" s="1161"/>
      <c r="AB7" s="1161"/>
    </row>
    <row r="8">
      <c r="A8" s="1175">
        <v>4.0</v>
      </c>
      <c r="B8" s="1176" t="s">
        <v>2340</v>
      </c>
      <c r="C8" s="1178" t="s">
        <v>835</v>
      </c>
      <c r="D8" s="1177" t="s">
        <v>2286</v>
      </c>
      <c r="E8" s="1178">
        <v>2018.0</v>
      </c>
      <c r="F8" s="1179" t="s">
        <v>2287</v>
      </c>
      <c r="G8" s="1176" t="s">
        <v>2288</v>
      </c>
      <c r="H8" s="1180" t="s">
        <v>2289</v>
      </c>
      <c r="I8" s="1181" t="s">
        <v>2341</v>
      </c>
      <c r="J8" s="1200">
        <v>44896.0</v>
      </c>
      <c r="K8" s="1176">
        <v>3.040250004E9</v>
      </c>
      <c r="L8" s="1176" t="s">
        <v>2342</v>
      </c>
      <c r="M8" s="1176" t="s">
        <v>2343</v>
      </c>
      <c r="N8" s="1176" t="s">
        <v>2344</v>
      </c>
      <c r="O8" s="1211">
        <v>45296.0</v>
      </c>
      <c r="P8" s="1213">
        <v>44931.0</v>
      </c>
      <c r="Q8" s="1185">
        <v>45011.0</v>
      </c>
      <c r="R8" s="1199"/>
      <c r="S8" s="1176" t="s">
        <v>2306</v>
      </c>
      <c r="T8" s="1195" t="s">
        <v>2297</v>
      </c>
      <c r="U8" s="1195" t="s">
        <v>2297</v>
      </c>
      <c r="V8" s="1195" t="s">
        <v>2297</v>
      </c>
      <c r="W8" s="1195" t="s">
        <v>2297</v>
      </c>
      <c r="X8" s="1195" t="s">
        <v>2297</v>
      </c>
      <c r="Y8" s="1195" t="s">
        <v>2297</v>
      </c>
      <c r="Z8" s="1195" t="s">
        <v>2297</v>
      </c>
      <c r="AA8" s="1161"/>
      <c r="AB8" s="1161"/>
    </row>
    <row r="9">
      <c r="A9" s="1175">
        <v>5.0</v>
      </c>
      <c r="B9" s="1176" t="s">
        <v>2362</v>
      </c>
      <c r="C9" s="1178" t="s">
        <v>835</v>
      </c>
      <c r="D9" s="1177" t="s">
        <v>2286</v>
      </c>
      <c r="E9" s="1178">
        <v>2018.0</v>
      </c>
      <c r="F9" s="1179" t="s">
        <v>2287</v>
      </c>
      <c r="G9" s="1176" t="s">
        <v>2288</v>
      </c>
      <c r="H9" s="1180" t="s">
        <v>2289</v>
      </c>
      <c r="I9" s="1181" t="s">
        <v>2363</v>
      </c>
      <c r="J9" s="1200">
        <v>44896.0</v>
      </c>
      <c r="K9" s="1176">
        <v>1.571114003E9</v>
      </c>
      <c r="L9" s="1176" t="s">
        <v>2364</v>
      </c>
      <c r="M9" s="1176" t="s">
        <v>2365</v>
      </c>
      <c r="N9" s="1176" t="s">
        <v>2366</v>
      </c>
      <c r="O9" s="1211">
        <v>45296.0</v>
      </c>
      <c r="P9" s="1213">
        <v>44931.0</v>
      </c>
      <c r="Q9" s="1185">
        <v>45011.0</v>
      </c>
      <c r="R9" s="1199"/>
      <c r="S9" s="1176" t="s">
        <v>2306</v>
      </c>
      <c r="T9" s="1195" t="s">
        <v>2297</v>
      </c>
      <c r="U9" s="1195" t="s">
        <v>2297</v>
      </c>
      <c r="V9" s="1195" t="s">
        <v>2297</v>
      </c>
      <c r="W9" s="1195" t="s">
        <v>2297</v>
      </c>
      <c r="X9" s="1195" t="s">
        <v>2297</v>
      </c>
      <c r="Y9" s="1195" t="s">
        <v>2297</v>
      </c>
      <c r="Z9" s="1195" t="s">
        <v>2297</v>
      </c>
      <c r="AA9" s="1161"/>
      <c r="AB9" s="1161"/>
    </row>
    <row r="10">
      <c r="A10" s="1175">
        <v>6.0</v>
      </c>
      <c r="B10" s="1176" t="s">
        <v>2379</v>
      </c>
      <c r="C10" s="1176" t="s">
        <v>835</v>
      </c>
      <c r="D10" s="1177" t="s">
        <v>2335</v>
      </c>
      <c r="E10" s="1178">
        <v>2021.0</v>
      </c>
      <c r="F10" s="1179" t="s">
        <v>2373</v>
      </c>
      <c r="G10" s="1176" t="s">
        <v>2288</v>
      </c>
      <c r="H10" s="1225" t="s">
        <v>2374</v>
      </c>
      <c r="I10" s="1179" t="s">
        <v>2363</v>
      </c>
      <c r="J10" s="1226">
        <v>44875.0</v>
      </c>
      <c r="K10" s="1182"/>
      <c r="L10" s="1182"/>
      <c r="M10" s="1182"/>
      <c r="N10" s="1182"/>
      <c r="O10" s="1211">
        <v>46330.0</v>
      </c>
      <c r="P10" s="1213">
        <v>44869.0</v>
      </c>
      <c r="Q10" s="1213">
        <v>44904.0</v>
      </c>
      <c r="R10" s="1199"/>
      <c r="S10" s="1176" t="s">
        <v>2296</v>
      </c>
      <c r="T10" s="1182"/>
      <c r="U10" s="1182"/>
      <c r="V10" s="1182"/>
      <c r="W10" s="1195" t="s">
        <v>2297</v>
      </c>
      <c r="X10" s="1195" t="s">
        <v>2297</v>
      </c>
      <c r="Y10" s="1195" t="s">
        <v>2297</v>
      </c>
      <c r="Z10" s="1195" t="s">
        <v>2297</v>
      </c>
      <c r="AA10" s="1161"/>
      <c r="AB10" s="1161"/>
    </row>
    <row r="11">
      <c r="A11" s="1175">
        <v>7.0</v>
      </c>
      <c r="B11" s="1176" t="s">
        <v>2383</v>
      </c>
      <c r="C11" s="1178" t="s">
        <v>835</v>
      </c>
      <c r="D11" s="1177" t="s">
        <v>2335</v>
      </c>
      <c r="E11" s="1178">
        <v>2018.0</v>
      </c>
      <c r="F11" s="1179" t="s">
        <v>2373</v>
      </c>
      <c r="G11" s="1176" t="s">
        <v>2288</v>
      </c>
      <c r="H11" s="1225" t="s">
        <v>2374</v>
      </c>
      <c r="I11" s="1181" t="s">
        <v>2386</v>
      </c>
      <c r="J11" s="1200">
        <v>44930.0</v>
      </c>
      <c r="K11" s="1176">
        <v>1.572109004E9</v>
      </c>
      <c r="L11" s="1182"/>
      <c r="M11" s="1182"/>
      <c r="N11" s="1182"/>
      <c r="O11" s="1209">
        <v>45225.0</v>
      </c>
      <c r="P11" s="1185">
        <v>44860.0</v>
      </c>
      <c r="Q11" s="1185">
        <v>44875.0</v>
      </c>
      <c r="R11" s="1199"/>
      <c r="S11" s="1176" t="s">
        <v>2306</v>
      </c>
      <c r="T11" s="1195" t="s">
        <v>2297</v>
      </c>
      <c r="U11" s="1195" t="s">
        <v>2297</v>
      </c>
      <c r="V11" s="1195" t="s">
        <v>2297</v>
      </c>
      <c r="W11" s="1195" t="s">
        <v>2297</v>
      </c>
      <c r="X11" s="1195" t="s">
        <v>2297</v>
      </c>
      <c r="Y11" s="1195" t="s">
        <v>2297</v>
      </c>
      <c r="Z11" s="1195" t="s">
        <v>2297</v>
      </c>
      <c r="AA11" s="1161"/>
      <c r="AB11" s="1161"/>
    </row>
    <row r="12">
      <c r="A12" s="1175">
        <v>8.0</v>
      </c>
      <c r="B12" s="1176" t="s">
        <v>2405</v>
      </c>
      <c r="C12" s="1176" t="s">
        <v>1816</v>
      </c>
      <c r="D12" s="1177" t="s">
        <v>2406</v>
      </c>
      <c r="E12" s="1178">
        <v>2022.0</v>
      </c>
      <c r="F12" s="1179" t="s">
        <v>2287</v>
      </c>
      <c r="G12" s="1176" t="s">
        <v>2288</v>
      </c>
      <c r="H12" s="1181" t="s">
        <v>132</v>
      </c>
      <c r="I12" s="1181" t="s">
        <v>2407</v>
      </c>
      <c r="J12" s="1182"/>
      <c r="K12" s="1176">
        <v>3.040250027E9</v>
      </c>
      <c r="L12" s="1176" t="s">
        <v>2408</v>
      </c>
      <c r="M12" s="1176" t="s">
        <v>2409</v>
      </c>
      <c r="N12" s="1176" t="s">
        <v>2410</v>
      </c>
      <c r="O12" s="1198">
        <v>46678.0</v>
      </c>
      <c r="P12" s="1209">
        <v>45217.0</v>
      </c>
      <c r="Q12" s="1184">
        <v>45049.0</v>
      </c>
      <c r="R12" s="1238">
        <v>45068.0</v>
      </c>
      <c r="S12" s="1176" t="s">
        <v>2306</v>
      </c>
      <c r="T12" s="1195" t="s">
        <v>2297</v>
      </c>
      <c r="U12" s="1195" t="s">
        <v>2297</v>
      </c>
      <c r="V12" s="1242" t="s">
        <v>167</v>
      </c>
      <c r="W12" s="1195" t="s">
        <v>2297</v>
      </c>
      <c r="X12" s="1195" t="s">
        <v>2297</v>
      </c>
      <c r="Y12" s="1195" t="s">
        <v>2297</v>
      </c>
      <c r="Z12" s="1195" t="s">
        <v>2297</v>
      </c>
      <c r="AA12" s="1161"/>
      <c r="AB12" s="1161"/>
    </row>
    <row r="13">
      <c r="A13" s="1175">
        <v>9.0</v>
      </c>
      <c r="B13" s="1176" t="s">
        <v>2435</v>
      </c>
      <c r="C13" s="1176" t="s">
        <v>2413</v>
      </c>
      <c r="D13" s="1179" t="s">
        <v>2414</v>
      </c>
      <c r="E13" s="1176">
        <v>2018.0</v>
      </c>
      <c r="F13" s="1179" t="s">
        <v>2373</v>
      </c>
      <c r="G13" s="1176" t="s">
        <v>2288</v>
      </c>
      <c r="H13" s="1225" t="s">
        <v>2374</v>
      </c>
      <c r="I13" s="1181" t="s">
        <v>2438</v>
      </c>
      <c r="J13" s="1226">
        <v>44968.0</v>
      </c>
      <c r="K13" s="1182"/>
      <c r="L13" s="1182"/>
      <c r="M13" s="1182"/>
      <c r="N13" s="1182"/>
      <c r="O13" s="1211">
        <v>45659.0</v>
      </c>
      <c r="P13" s="1213">
        <v>44928.0</v>
      </c>
      <c r="Q13" s="1213">
        <v>44780.0</v>
      </c>
      <c r="R13" s="1199"/>
      <c r="S13" s="1176" t="s">
        <v>2439</v>
      </c>
      <c r="T13" s="1201"/>
      <c r="U13" s="1201"/>
      <c r="V13" s="1201"/>
      <c r="W13" s="1201"/>
      <c r="X13" s="1201"/>
      <c r="Y13" s="1201"/>
      <c r="Z13" s="1201"/>
      <c r="AA13" s="1202" t="s">
        <v>2441</v>
      </c>
      <c r="AB13" s="1161"/>
    </row>
    <row r="14">
      <c r="A14" s="1175">
        <v>10.0</v>
      </c>
      <c r="B14" s="1176" t="s">
        <v>2442</v>
      </c>
      <c r="C14" s="1176" t="s">
        <v>1816</v>
      </c>
      <c r="D14" s="1177" t="s">
        <v>2444</v>
      </c>
      <c r="E14" s="1178">
        <v>2022.0</v>
      </c>
      <c r="F14" s="1179" t="s">
        <v>2287</v>
      </c>
      <c r="G14" s="1176" t="s">
        <v>2288</v>
      </c>
      <c r="H14" s="1181" t="s">
        <v>132</v>
      </c>
      <c r="I14" s="1181" t="s">
        <v>2438</v>
      </c>
      <c r="J14" s="1182"/>
      <c r="K14" s="1176">
        <v>3.040250031E9</v>
      </c>
      <c r="L14" s="1176" t="s">
        <v>2448</v>
      </c>
      <c r="M14" s="1176" t="s">
        <v>2449</v>
      </c>
      <c r="N14" s="1176" t="s">
        <v>167</v>
      </c>
      <c r="O14" s="1198">
        <v>46645.0</v>
      </c>
      <c r="P14" s="1209">
        <v>45184.0</v>
      </c>
      <c r="Q14" s="1192" t="s">
        <v>2305</v>
      </c>
      <c r="R14" s="1185">
        <v>45041.0</v>
      </c>
      <c r="S14" s="1176" t="s">
        <v>2306</v>
      </c>
      <c r="T14" s="1195" t="s">
        <v>2297</v>
      </c>
      <c r="U14" s="1176" t="s">
        <v>2305</v>
      </c>
      <c r="V14" s="1242" t="s">
        <v>167</v>
      </c>
      <c r="W14" s="1195" t="s">
        <v>2297</v>
      </c>
      <c r="X14" s="1195" t="s">
        <v>2297</v>
      </c>
      <c r="Y14" s="1195" t="s">
        <v>2297</v>
      </c>
      <c r="Z14" s="1195" t="s">
        <v>2297</v>
      </c>
      <c r="AA14" s="1161"/>
      <c r="AB14" s="1161"/>
    </row>
    <row r="15">
      <c r="A15" s="1175">
        <v>11.0</v>
      </c>
      <c r="B15" s="1176" t="s">
        <v>2463</v>
      </c>
      <c r="C15" s="1176" t="s">
        <v>2413</v>
      </c>
      <c r="D15" s="1179" t="s">
        <v>2414</v>
      </c>
      <c r="E15" s="1176">
        <v>2018.0</v>
      </c>
      <c r="F15" s="1179" t="s">
        <v>2373</v>
      </c>
      <c r="G15" s="1176" t="s">
        <v>2288</v>
      </c>
      <c r="H15" s="1225" t="s">
        <v>2374</v>
      </c>
      <c r="I15" s="1181" t="s">
        <v>2464</v>
      </c>
      <c r="J15" s="1182"/>
      <c r="K15" s="1182"/>
      <c r="L15" s="1182"/>
      <c r="M15" s="1182"/>
      <c r="N15" s="1182"/>
      <c r="O15" s="1211">
        <v>45659.0</v>
      </c>
      <c r="P15" s="1213">
        <v>44928.0</v>
      </c>
      <c r="Q15" s="1185">
        <v>44939.0</v>
      </c>
      <c r="R15" s="1199"/>
      <c r="S15" s="1176" t="s">
        <v>2439</v>
      </c>
      <c r="T15" s="1201"/>
      <c r="U15" s="1201"/>
      <c r="V15" s="1201"/>
      <c r="W15" s="1201"/>
      <c r="X15" s="1201"/>
      <c r="Y15" s="1201"/>
      <c r="Z15" s="1201"/>
      <c r="AA15" s="1202" t="s">
        <v>2465</v>
      </c>
      <c r="AB15" s="1161"/>
    </row>
    <row r="16">
      <c r="A16" s="1175">
        <v>12.0</v>
      </c>
      <c r="B16" s="1176" t="s">
        <v>2466</v>
      </c>
      <c r="C16" s="1176" t="s">
        <v>2413</v>
      </c>
      <c r="D16" s="1179" t="s">
        <v>2414</v>
      </c>
      <c r="E16" s="1176">
        <v>2018.0</v>
      </c>
      <c r="F16" s="1179" t="s">
        <v>2373</v>
      </c>
      <c r="G16" s="1176" t="s">
        <v>2288</v>
      </c>
      <c r="H16" s="1225" t="s">
        <v>2374</v>
      </c>
      <c r="I16" s="1181" t="s">
        <v>2468</v>
      </c>
      <c r="J16" s="1200">
        <v>44930.0</v>
      </c>
      <c r="K16" s="1182"/>
      <c r="L16" s="1182"/>
      <c r="M16" s="1182"/>
      <c r="N16" s="1182"/>
      <c r="O16" s="1211">
        <v>45659.0</v>
      </c>
      <c r="P16" s="1213">
        <v>44928.0</v>
      </c>
      <c r="Q16" s="1185">
        <v>44939.0</v>
      </c>
      <c r="R16" s="1199"/>
      <c r="S16" s="1176" t="s">
        <v>2439</v>
      </c>
      <c r="T16" s="1201"/>
      <c r="U16" s="1201"/>
      <c r="V16" s="1201"/>
      <c r="W16" s="1201"/>
      <c r="X16" s="1201"/>
      <c r="Y16" s="1201"/>
      <c r="Z16" s="1201"/>
      <c r="AA16" s="1179" t="s">
        <v>2465</v>
      </c>
      <c r="AB16" s="1161"/>
    </row>
    <row r="17">
      <c r="A17" s="1175">
        <v>13.0</v>
      </c>
      <c r="B17" s="1176" t="s">
        <v>2469</v>
      </c>
      <c r="C17" s="1176" t="s">
        <v>2413</v>
      </c>
      <c r="D17" s="1179" t="s">
        <v>2414</v>
      </c>
      <c r="E17" s="1176">
        <v>2018.0</v>
      </c>
      <c r="F17" s="1179" t="s">
        <v>2373</v>
      </c>
      <c r="G17" s="1176" t="s">
        <v>2288</v>
      </c>
      <c r="H17" s="1225" t="s">
        <v>2374</v>
      </c>
      <c r="I17" s="1181" t="s">
        <v>2470</v>
      </c>
      <c r="J17" s="1200">
        <v>44930.0</v>
      </c>
      <c r="K17" s="1182"/>
      <c r="L17" s="1182"/>
      <c r="M17" s="1182"/>
      <c r="N17" s="1182"/>
      <c r="O17" s="1211">
        <v>45659.0</v>
      </c>
      <c r="P17" s="1213">
        <v>44928.0</v>
      </c>
      <c r="Q17" s="1185">
        <v>44939.0</v>
      </c>
      <c r="R17" s="1199"/>
      <c r="S17" s="1176" t="s">
        <v>2439</v>
      </c>
      <c r="T17" s="1201"/>
      <c r="U17" s="1201"/>
      <c r="V17" s="1201"/>
      <c r="W17" s="1201"/>
      <c r="X17" s="1201"/>
      <c r="Y17" s="1201"/>
      <c r="Z17" s="1201"/>
      <c r="AA17" s="1179" t="s">
        <v>2441</v>
      </c>
      <c r="AB17" s="1161"/>
    </row>
    <row r="18">
      <c r="A18" s="1175">
        <v>14.0</v>
      </c>
      <c r="B18" s="1176" t="s">
        <v>2471</v>
      </c>
      <c r="C18" s="1176" t="s">
        <v>2413</v>
      </c>
      <c r="D18" s="1179" t="s">
        <v>2414</v>
      </c>
      <c r="E18" s="1176">
        <v>2018.0</v>
      </c>
      <c r="F18" s="1179" t="s">
        <v>2373</v>
      </c>
      <c r="G18" s="1176" t="s">
        <v>2288</v>
      </c>
      <c r="H18" s="1225" t="s">
        <v>2374</v>
      </c>
      <c r="I18" s="1181" t="s">
        <v>2472</v>
      </c>
      <c r="J18" s="1182"/>
      <c r="K18" s="1182"/>
      <c r="L18" s="1182"/>
      <c r="M18" s="1182"/>
      <c r="N18" s="1182"/>
      <c r="O18" s="1211">
        <v>45659.0</v>
      </c>
      <c r="P18" s="1213">
        <v>44928.0</v>
      </c>
      <c r="Q18" s="1185">
        <v>44940.0</v>
      </c>
      <c r="R18" s="1199"/>
      <c r="S18" s="1176" t="s">
        <v>2439</v>
      </c>
      <c r="T18" s="1201"/>
      <c r="U18" s="1201"/>
      <c r="V18" s="1201"/>
      <c r="W18" s="1201"/>
      <c r="X18" s="1201"/>
      <c r="Y18" s="1201"/>
      <c r="Z18" s="1201"/>
      <c r="AA18" s="1179" t="s">
        <v>2465</v>
      </c>
      <c r="AB18" s="1161"/>
    </row>
    <row r="19">
      <c r="A19" s="1175">
        <v>15.0</v>
      </c>
      <c r="B19" s="1176" t="s">
        <v>2473</v>
      </c>
      <c r="C19" s="1176" t="s">
        <v>835</v>
      </c>
      <c r="D19" s="1177" t="s">
        <v>2335</v>
      </c>
      <c r="E19" s="1178">
        <v>2018.0</v>
      </c>
      <c r="F19" s="1179" t="s">
        <v>2373</v>
      </c>
      <c r="G19" s="1176" t="s">
        <v>2288</v>
      </c>
      <c r="H19" s="1225" t="s">
        <v>2374</v>
      </c>
      <c r="I19" s="1181" t="s">
        <v>2474</v>
      </c>
      <c r="J19" s="1182"/>
      <c r="K19" s="1182"/>
      <c r="L19" s="1182"/>
      <c r="M19" s="1182"/>
      <c r="N19" s="1182"/>
      <c r="O19" s="1213">
        <v>45116.0</v>
      </c>
      <c r="P19" s="1213">
        <v>45116.0</v>
      </c>
      <c r="Q19" s="1213">
        <v>44933.0</v>
      </c>
      <c r="R19" s="1199"/>
      <c r="S19" s="1176" t="s">
        <v>2439</v>
      </c>
      <c r="T19" s="1201"/>
      <c r="U19" s="1201"/>
      <c r="V19" s="1201"/>
      <c r="W19" s="1201"/>
      <c r="X19" s="1201"/>
      <c r="Y19" s="1201"/>
      <c r="Z19" s="1201"/>
      <c r="AA19" s="1179" t="s">
        <v>2441</v>
      </c>
      <c r="AB19" s="1161"/>
    </row>
    <row r="20">
      <c r="A20" s="1175">
        <v>16.0</v>
      </c>
      <c r="B20" s="1176" t="s">
        <v>2477</v>
      </c>
      <c r="C20" s="1176" t="s">
        <v>835</v>
      </c>
      <c r="D20" s="1177" t="s">
        <v>2335</v>
      </c>
      <c r="E20" s="1178">
        <v>2018.0</v>
      </c>
      <c r="F20" s="1179" t="s">
        <v>2373</v>
      </c>
      <c r="G20" s="1176" t="s">
        <v>2288</v>
      </c>
      <c r="H20" s="1225" t="s">
        <v>2374</v>
      </c>
      <c r="I20" s="1181" t="s">
        <v>2478</v>
      </c>
      <c r="J20" s="1182"/>
      <c r="K20" s="1182"/>
      <c r="L20" s="1182"/>
      <c r="M20" s="1182"/>
      <c r="N20" s="1182"/>
      <c r="O20" s="1213">
        <v>45116.0</v>
      </c>
      <c r="P20" s="1213">
        <v>45116.0</v>
      </c>
      <c r="Q20" s="1213">
        <v>44930.0</v>
      </c>
      <c r="R20" s="1199"/>
      <c r="S20" s="1176" t="s">
        <v>2439</v>
      </c>
      <c r="T20" s="1201"/>
      <c r="U20" s="1201"/>
      <c r="V20" s="1201"/>
      <c r="W20" s="1201"/>
      <c r="X20" s="1201"/>
      <c r="Y20" s="1201"/>
      <c r="Z20" s="1201"/>
      <c r="AA20" s="1179" t="s">
        <v>2465</v>
      </c>
      <c r="AB20" s="1161"/>
    </row>
    <row r="21">
      <c r="A21" s="1175">
        <v>17.0</v>
      </c>
      <c r="B21" s="1176" t="s">
        <v>2479</v>
      </c>
      <c r="C21" s="1176" t="s">
        <v>835</v>
      </c>
      <c r="D21" s="1177" t="s">
        <v>2335</v>
      </c>
      <c r="E21" s="1178">
        <v>2018.0</v>
      </c>
      <c r="F21" s="1179" t="s">
        <v>2373</v>
      </c>
      <c r="G21" s="1176" t="s">
        <v>2288</v>
      </c>
      <c r="H21" s="1225" t="s">
        <v>2374</v>
      </c>
      <c r="I21" s="1181" t="s">
        <v>2480</v>
      </c>
      <c r="J21" s="1182"/>
      <c r="K21" s="1182"/>
      <c r="L21" s="1182"/>
      <c r="M21" s="1182"/>
      <c r="N21" s="1182"/>
      <c r="O21" s="1213">
        <v>45116.0</v>
      </c>
      <c r="P21" s="1213">
        <v>45116.0</v>
      </c>
      <c r="Q21" s="1213">
        <v>44930.0</v>
      </c>
      <c r="R21" s="1199"/>
      <c r="S21" s="1176" t="s">
        <v>2439</v>
      </c>
      <c r="T21" s="1201"/>
      <c r="U21" s="1201"/>
      <c r="V21" s="1201"/>
      <c r="W21" s="1201"/>
      <c r="X21" s="1201"/>
      <c r="Y21" s="1201"/>
      <c r="Z21" s="1201"/>
      <c r="AA21" s="1179" t="s">
        <v>2465</v>
      </c>
      <c r="AB21" s="1161"/>
    </row>
    <row r="22">
      <c r="A22" s="1175">
        <v>18.0</v>
      </c>
      <c r="B22" s="1176" t="s">
        <v>2122</v>
      </c>
      <c r="C22" s="1176" t="s">
        <v>1816</v>
      </c>
      <c r="D22" s="1177" t="s">
        <v>2300</v>
      </c>
      <c r="E22" s="1178">
        <v>2018.0</v>
      </c>
      <c r="F22" s="1179" t="s">
        <v>2287</v>
      </c>
      <c r="G22" s="1176" t="s">
        <v>2288</v>
      </c>
      <c r="H22" s="1180" t="s">
        <v>2289</v>
      </c>
      <c r="I22" s="1181" t="s">
        <v>2481</v>
      </c>
      <c r="J22" s="1182"/>
      <c r="K22" s="1182"/>
      <c r="L22" s="1176" t="s">
        <v>2482</v>
      </c>
      <c r="M22" s="1176" t="s">
        <v>2483</v>
      </c>
      <c r="N22" s="1176" t="s">
        <v>2484</v>
      </c>
      <c r="O22" s="1198">
        <v>45333.0</v>
      </c>
      <c r="P22" s="1185">
        <v>44968.0</v>
      </c>
      <c r="Q22" s="1185">
        <v>44969.0</v>
      </c>
      <c r="R22" s="1192" t="s">
        <v>2305</v>
      </c>
      <c r="S22" s="1176" t="s">
        <v>2439</v>
      </c>
      <c r="T22" s="1195" t="s">
        <v>2297</v>
      </c>
      <c r="U22" s="1195" t="s">
        <v>2297</v>
      </c>
      <c r="V22" s="1201"/>
      <c r="W22" s="1201"/>
      <c r="X22" s="1201"/>
      <c r="Y22" s="1201"/>
      <c r="Z22" s="1201"/>
      <c r="AA22" s="1179" t="s">
        <v>2465</v>
      </c>
      <c r="AB22" s="1161"/>
    </row>
    <row r="23">
      <c r="A23" s="1175">
        <v>19.0</v>
      </c>
      <c r="B23" s="1176" t="s">
        <v>2486</v>
      </c>
      <c r="C23" s="1176" t="s">
        <v>1816</v>
      </c>
      <c r="D23" s="1177" t="s">
        <v>2300</v>
      </c>
      <c r="E23" s="1178">
        <v>2018.0</v>
      </c>
      <c r="F23" s="1179" t="s">
        <v>2287</v>
      </c>
      <c r="G23" s="1176" t="s">
        <v>2288</v>
      </c>
      <c r="H23" s="1180" t="s">
        <v>2487</v>
      </c>
      <c r="I23" s="1181" t="s">
        <v>2488</v>
      </c>
      <c r="J23" s="1182"/>
      <c r="K23" s="1182"/>
      <c r="L23" s="1176" t="s">
        <v>2489</v>
      </c>
      <c r="M23" s="1176" t="s">
        <v>2490</v>
      </c>
      <c r="N23" s="1176" t="s">
        <v>2491</v>
      </c>
      <c r="O23" s="1271">
        <v>45170.0</v>
      </c>
      <c r="P23" s="1271">
        <v>45170.0</v>
      </c>
      <c r="Q23" s="1185">
        <v>44969.0</v>
      </c>
      <c r="R23" s="1192" t="s">
        <v>2305</v>
      </c>
      <c r="S23" s="1176" t="s">
        <v>2439</v>
      </c>
      <c r="T23" s="1195" t="s">
        <v>2297</v>
      </c>
      <c r="U23" s="1195" t="s">
        <v>2297</v>
      </c>
      <c r="V23" s="1201"/>
      <c r="W23" s="1201"/>
      <c r="X23" s="1201"/>
      <c r="Y23" s="1201"/>
      <c r="Z23" s="1201"/>
      <c r="AA23" s="1179" t="s">
        <v>2465</v>
      </c>
      <c r="AB23" s="1161"/>
    </row>
    <row r="24">
      <c r="A24" s="1175">
        <v>20.0</v>
      </c>
      <c r="B24" s="1176" t="s">
        <v>2492</v>
      </c>
      <c r="C24" s="1176" t="s">
        <v>1816</v>
      </c>
      <c r="D24" s="1177" t="s">
        <v>2300</v>
      </c>
      <c r="E24" s="1178">
        <v>2018.0</v>
      </c>
      <c r="F24" s="1179" t="s">
        <v>2287</v>
      </c>
      <c r="G24" s="1176" t="s">
        <v>2288</v>
      </c>
      <c r="H24" s="1180" t="s">
        <v>2289</v>
      </c>
      <c r="I24" s="1181" t="s">
        <v>2493</v>
      </c>
      <c r="J24" s="1182"/>
      <c r="K24" s="1182"/>
      <c r="L24" s="1176" t="s">
        <v>2494</v>
      </c>
      <c r="M24" s="1176" t="s">
        <v>2495</v>
      </c>
      <c r="N24" s="1176" t="s">
        <v>2496</v>
      </c>
      <c r="O24" s="1271">
        <v>45170.0</v>
      </c>
      <c r="P24" s="1271">
        <v>45170.0</v>
      </c>
      <c r="Q24" s="1185">
        <v>44969.0</v>
      </c>
      <c r="R24" s="1192" t="s">
        <v>2305</v>
      </c>
      <c r="S24" s="1176" t="s">
        <v>2439</v>
      </c>
      <c r="T24" s="1195" t="s">
        <v>2297</v>
      </c>
      <c r="U24" s="1195" t="s">
        <v>2297</v>
      </c>
      <c r="V24" s="1201"/>
      <c r="W24" s="1201"/>
      <c r="X24" s="1201"/>
      <c r="Y24" s="1201"/>
      <c r="Z24" s="1201"/>
      <c r="AA24" s="1179" t="s">
        <v>2465</v>
      </c>
      <c r="AB24" s="1161"/>
    </row>
    <row r="25">
      <c r="A25" s="1175">
        <v>21.0</v>
      </c>
      <c r="B25" s="1176" t="s">
        <v>2497</v>
      </c>
      <c r="C25" s="1176" t="s">
        <v>2413</v>
      </c>
      <c r="D25" s="1177" t="s">
        <v>2414</v>
      </c>
      <c r="E25" s="1178">
        <v>2018.0</v>
      </c>
      <c r="F25" s="1179" t="s">
        <v>2373</v>
      </c>
      <c r="G25" s="1176" t="s">
        <v>2288</v>
      </c>
      <c r="H25" s="1225" t="s">
        <v>2374</v>
      </c>
      <c r="I25" s="1181" t="s">
        <v>2498</v>
      </c>
      <c r="J25" s="1182"/>
      <c r="K25" s="1182"/>
      <c r="L25" s="1182"/>
      <c r="M25" s="1182"/>
      <c r="N25" s="1182"/>
      <c r="O25" s="1211">
        <v>45659.0</v>
      </c>
      <c r="P25" s="1213">
        <v>44928.0</v>
      </c>
      <c r="Q25" s="1185">
        <v>44939.0</v>
      </c>
      <c r="R25" s="1199"/>
      <c r="S25" s="1176" t="s">
        <v>2439</v>
      </c>
      <c r="T25" s="1201"/>
      <c r="U25" s="1201"/>
      <c r="V25" s="1201"/>
      <c r="W25" s="1201"/>
      <c r="X25" s="1201"/>
      <c r="Y25" s="1201"/>
      <c r="Z25" s="1201"/>
      <c r="AA25" s="1179" t="s">
        <v>2465</v>
      </c>
      <c r="AB25" s="1161"/>
    </row>
    <row r="26">
      <c r="A26" s="1175">
        <v>22.0</v>
      </c>
      <c r="B26" s="1176" t="s">
        <v>2499</v>
      </c>
      <c r="C26" s="1176" t="s">
        <v>835</v>
      </c>
      <c r="D26" s="1177" t="s">
        <v>2335</v>
      </c>
      <c r="E26" s="1178">
        <v>2019.0</v>
      </c>
      <c r="F26" s="1179" t="s">
        <v>2500</v>
      </c>
      <c r="G26" s="1176" t="s">
        <v>2288</v>
      </c>
      <c r="H26" s="1225" t="s">
        <v>2374</v>
      </c>
      <c r="I26" s="1181" t="s">
        <v>2501</v>
      </c>
      <c r="J26" s="1200">
        <v>44932.0</v>
      </c>
      <c r="K26" s="1182"/>
      <c r="L26" s="1182"/>
      <c r="M26" s="1182"/>
      <c r="N26" s="1182"/>
      <c r="O26" s="1198">
        <v>45667.0</v>
      </c>
      <c r="P26" s="1185">
        <v>44936.0</v>
      </c>
      <c r="Q26" s="1199"/>
      <c r="R26" s="1199"/>
      <c r="S26" s="1176" t="s">
        <v>2439</v>
      </c>
      <c r="T26" s="1201"/>
      <c r="U26" s="1201"/>
      <c r="V26" s="1201"/>
      <c r="W26" s="1201"/>
      <c r="X26" s="1201"/>
      <c r="Y26" s="1201"/>
      <c r="Z26" s="1201"/>
      <c r="AA26" s="1161"/>
      <c r="AB26" s="1161"/>
    </row>
    <row r="27">
      <c r="A27" s="1175">
        <v>23.0</v>
      </c>
      <c r="B27" s="1176" t="s">
        <v>2502</v>
      </c>
      <c r="C27" s="1176" t="s">
        <v>835</v>
      </c>
      <c r="D27" s="1177" t="s">
        <v>2335</v>
      </c>
      <c r="E27" s="1178">
        <v>2017.0</v>
      </c>
      <c r="F27" s="1179" t="s">
        <v>2500</v>
      </c>
      <c r="G27" s="1176" t="s">
        <v>2288</v>
      </c>
      <c r="H27" s="1225" t="s">
        <v>2374</v>
      </c>
      <c r="I27" s="1181" t="s">
        <v>2503</v>
      </c>
      <c r="J27" s="1226">
        <v>44895.0</v>
      </c>
      <c r="K27" s="1182"/>
      <c r="L27" s="1182"/>
      <c r="M27" s="1182"/>
      <c r="N27" s="1182"/>
      <c r="O27" s="1213">
        <v>44965.0</v>
      </c>
      <c r="P27" s="1213">
        <v>44965.0</v>
      </c>
      <c r="Q27" s="1185">
        <v>44985.0</v>
      </c>
      <c r="R27" s="1199"/>
      <c r="S27" s="1176" t="s">
        <v>2439</v>
      </c>
      <c r="T27" s="1201"/>
      <c r="U27" s="1201"/>
      <c r="V27" s="1201"/>
      <c r="W27" s="1201"/>
      <c r="X27" s="1201"/>
      <c r="Y27" s="1201"/>
      <c r="Z27" s="1201"/>
      <c r="AA27" s="1161"/>
      <c r="AB27" s="1161"/>
    </row>
    <row r="28">
      <c r="A28" s="1175">
        <v>24.0</v>
      </c>
      <c r="B28" s="1176" t="s">
        <v>2504</v>
      </c>
      <c r="C28" s="1176" t="s">
        <v>835</v>
      </c>
      <c r="D28" s="1177" t="s">
        <v>2335</v>
      </c>
      <c r="E28" s="1178">
        <v>2018.0</v>
      </c>
      <c r="F28" s="1179" t="s">
        <v>2500</v>
      </c>
      <c r="G28" s="1176" t="s">
        <v>2288</v>
      </c>
      <c r="H28" s="1225" t="s">
        <v>2374</v>
      </c>
      <c r="I28" s="1181" t="s">
        <v>2505</v>
      </c>
      <c r="J28" s="1200">
        <v>44931.0</v>
      </c>
      <c r="K28" s="1182"/>
      <c r="L28" s="1182"/>
      <c r="M28" s="1182"/>
      <c r="N28" s="1182"/>
      <c r="O28" s="1185">
        <v>45098.0</v>
      </c>
      <c r="P28" s="1185">
        <v>45098.0</v>
      </c>
      <c r="Q28" s="1213">
        <v>44991.0</v>
      </c>
      <c r="R28" s="1199"/>
      <c r="S28" s="1176" t="s">
        <v>2439</v>
      </c>
      <c r="T28" s="1201"/>
      <c r="U28" s="1201"/>
      <c r="V28" s="1201"/>
      <c r="W28" s="1201"/>
      <c r="X28" s="1201"/>
      <c r="Y28" s="1201"/>
      <c r="Z28" s="1201"/>
      <c r="AA28" s="1161"/>
      <c r="AB28" s="1161"/>
    </row>
    <row r="29">
      <c r="A29" s="1175">
        <v>25.0</v>
      </c>
      <c r="B29" s="1176" t="s">
        <v>2506</v>
      </c>
      <c r="C29" s="1176" t="s">
        <v>835</v>
      </c>
      <c r="D29" s="1177" t="s">
        <v>2335</v>
      </c>
      <c r="E29" s="1178">
        <v>2018.0</v>
      </c>
      <c r="F29" s="1179" t="s">
        <v>2500</v>
      </c>
      <c r="G29" s="1176" t="s">
        <v>2288</v>
      </c>
      <c r="H29" s="1225" t="s">
        <v>2374</v>
      </c>
      <c r="I29" s="1181" t="s">
        <v>2507</v>
      </c>
      <c r="J29" s="1200">
        <v>44931.0</v>
      </c>
      <c r="K29" s="1182"/>
      <c r="L29" s="1182"/>
      <c r="M29" s="1182"/>
      <c r="N29" s="1182"/>
      <c r="O29" s="1272">
        <v>45131.0</v>
      </c>
      <c r="P29" s="1272">
        <v>45131.0</v>
      </c>
      <c r="Q29" s="1213">
        <v>44993.0</v>
      </c>
      <c r="R29" s="1199"/>
      <c r="S29" s="1176" t="s">
        <v>2439</v>
      </c>
      <c r="T29" s="1201"/>
      <c r="U29" s="1201"/>
      <c r="V29" s="1201"/>
      <c r="W29" s="1201"/>
      <c r="X29" s="1201"/>
      <c r="Y29" s="1201"/>
      <c r="Z29" s="1201"/>
      <c r="AA29" s="1161"/>
      <c r="AB29" s="1161"/>
    </row>
    <row r="30">
      <c r="A30" s="1175">
        <v>26.0</v>
      </c>
      <c r="B30" s="1176" t="s">
        <v>2508</v>
      </c>
      <c r="C30" s="1176" t="s">
        <v>1816</v>
      </c>
      <c r="D30" s="1177" t="s">
        <v>2406</v>
      </c>
      <c r="E30" s="1178">
        <v>2022.0</v>
      </c>
      <c r="F30" s="1179" t="s">
        <v>2287</v>
      </c>
      <c r="G30" s="1176" t="s">
        <v>2288</v>
      </c>
      <c r="H30" s="1181" t="s">
        <v>132</v>
      </c>
      <c r="I30" s="1181" t="s">
        <v>2509</v>
      </c>
      <c r="J30" s="1226">
        <v>44818.0</v>
      </c>
      <c r="K30" s="1182"/>
      <c r="L30" s="1273" t="s">
        <v>2510</v>
      </c>
      <c r="M30" s="1176" t="s">
        <v>2511</v>
      </c>
      <c r="N30" s="1176" t="s">
        <v>2512</v>
      </c>
      <c r="O30" s="1198">
        <v>46653.0</v>
      </c>
      <c r="P30" s="1209">
        <v>45192.0</v>
      </c>
      <c r="Q30" s="1184">
        <v>45048.0</v>
      </c>
      <c r="R30" s="1213">
        <v>45022.0</v>
      </c>
      <c r="S30" s="1176" t="s">
        <v>2439</v>
      </c>
      <c r="T30" s="1195" t="s">
        <v>2297</v>
      </c>
      <c r="U30" s="1195" t="s">
        <v>2297</v>
      </c>
      <c r="V30" s="1201"/>
      <c r="W30" s="1201"/>
      <c r="X30" s="1201"/>
      <c r="Y30" s="1201"/>
      <c r="Z30" s="1201"/>
      <c r="AA30" s="1161"/>
      <c r="AB30" s="1161"/>
    </row>
    <row r="31">
      <c r="A31" s="1175">
        <v>27.0</v>
      </c>
      <c r="B31" s="1176" t="s">
        <v>2515</v>
      </c>
      <c r="C31" s="1176" t="s">
        <v>1816</v>
      </c>
      <c r="D31" s="1177" t="s">
        <v>2406</v>
      </c>
      <c r="E31" s="1178">
        <v>2022.0</v>
      </c>
      <c r="F31" s="1179" t="s">
        <v>2287</v>
      </c>
      <c r="G31" s="1176" t="s">
        <v>2288</v>
      </c>
      <c r="H31" s="1181" t="s">
        <v>132</v>
      </c>
      <c r="I31" s="1181" t="s">
        <v>2516</v>
      </c>
      <c r="J31" s="1226">
        <v>44818.0</v>
      </c>
      <c r="K31" s="1182"/>
      <c r="L31" s="1176" t="s">
        <v>2517</v>
      </c>
      <c r="M31" s="1176" t="s">
        <v>2518</v>
      </c>
      <c r="N31" s="1176" t="s">
        <v>2519</v>
      </c>
      <c r="O31" s="1211">
        <v>46663.0</v>
      </c>
      <c r="P31" s="1190">
        <v>45202.0</v>
      </c>
      <c r="Q31" s="1184">
        <v>45048.0</v>
      </c>
      <c r="R31" s="1213">
        <v>45022.0</v>
      </c>
      <c r="S31" s="1176" t="s">
        <v>2439</v>
      </c>
      <c r="T31" s="1195" t="s">
        <v>2297</v>
      </c>
      <c r="U31" s="1195" t="s">
        <v>2297</v>
      </c>
      <c r="V31" s="1201"/>
      <c r="W31" s="1201"/>
      <c r="X31" s="1201"/>
      <c r="Y31" s="1201"/>
      <c r="Z31" s="1201"/>
      <c r="AA31" s="1161"/>
      <c r="AB31" s="1161"/>
    </row>
    <row r="32">
      <c r="A32" s="1175">
        <v>28.0</v>
      </c>
      <c r="B32" s="1176" t="s">
        <v>2520</v>
      </c>
      <c r="C32" s="1176" t="s">
        <v>1816</v>
      </c>
      <c r="D32" s="1177" t="s">
        <v>2406</v>
      </c>
      <c r="E32" s="1178">
        <v>2022.0</v>
      </c>
      <c r="F32" s="1179" t="s">
        <v>2287</v>
      </c>
      <c r="G32" s="1176" t="s">
        <v>2288</v>
      </c>
      <c r="H32" s="1181" t="s">
        <v>132</v>
      </c>
      <c r="I32" s="1179" t="s">
        <v>2521</v>
      </c>
      <c r="J32" s="1182"/>
      <c r="K32" s="1182"/>
      <c r="L32" s="1273" t="s">
        <v>2522</v>
      </c>
      <c r="M32" s="1176" t="s">
        <v>2523</v>
      </c>
      <c r="N32" s="1176" t="s">
        <v>2524</v>
      </c>
      <c r="O32" s="1198">
        <v>46659.0</v>
      </c>
      <c r="P32" s="1209">
        <v>45198.0</v>
      </c>
      <c r="Q32" s="1184">
        <v>45048.0</v>
      </c>
      <c r="R32" s="1213">
        <v>45022.0</v>
      </c>
      <c r="S32" s="1176" t="s">
        <v>2296</v>
      </c>
      <c r="T32" s="1195" t="s">
        <v>2297</v>
      </c>
      <c r="U32" s="1195" t="s">
        <v>2297</v>
      </c>
      <c r="V32" s="1182"/>
      <c r="W32" s="1195" t="s">
        <v>2297</v>
      </c>
      <c r="X32" s="1195" t="s">
        <v>2297</v>
      </c>
      <c r="Y32" s="1195" t="s">
        <v>2297</v>
      </c>
      <c r="Z32" s="1195" t="s">
        <v>2297</v>
      </c>
      <c r="AA32" s="1161"/>
      <c r="AB32" s="1161"/>
    </row>
    <row r="33">
      <c r="A33" s="1175">
        <v>29.0</v>
      </c>
      <c r="B33" s="1176" t="s">
        <v>2525</v>
      </c>
      <c r="C33" s="1176" t="s">
        <v>1816</v>
      </c>
      <c r="D33" s="1177" t="s">
        <v>2444</v>
      </c>
      <c r="E33" s="1178">
        <v>2022.0</v>
      </c>
      <c r="F33" s="1179" t="s">
        <v>2287</v>
      </c>
      <c r="G33" s="1176" t="s">
        <v>2288</v>
      </c>
      <c r="H33" s="1181" t="s">
        <v>132</v>
      </c>
      <c r="I33" s="1179" t="s">
        <v>2526</v>
      </c>
      <c r="J33" s="1226">
        <v>44818.0</v>
      </c>
      <c r="K33" s="1182"/>
      <c r="L33" s="1176" t="s">
        <v>2527</v>
      </c>
      <c r="M33" s="1176" t="s">
        <v>2528</v>
      </c>
      <c r="N33" s="1176" t="s">
        <v>167</v>
      </c>
      <c r="O33" s="1198">
        <v>46645.0</v>
      </c>
      <c r="P33" s="1209">
        <v>45184.0</v>
      </c>
      <c r="Q33" s="1192" t="s">
        <v>2305</v>
      </c>
      <c r="R33" s="1213">
        <v>45022.0</v>
      </c>
      <c r="S33" s="1176" t="s">
        <v>2296</v>
      </c>
      <c r="T33" s="1195" t="s">
        <v>2297</v>
      </c>
      <c r="U33" s="1176" t="s">
        <v>2305</v>
      </c>
      <c r="V33" s="1182"/>
      <c r="W33" s="1195" t="s">
        <v>2297</v>
      </c>
      <c r="X33" s="1195" t="s">
        <v>2297</v>
      </c>
      <c r="Y33" s="1195" t="s">
        <v>2297</v>
      </c>
      <c r="Z33" s="1195" t="s">
        <v>2297</v>
      </c>
      <c r="AA33" s="1161"/>
      <c r="AB33" s="1161"/>
    </row>
    <row r="34">
      <c r="A34" s="1175">
        <v>30.0</v>
      </c>
      <c r="B34" s="1176" t="s">
        <v>2530</v>
      </c>
      <c r="C34" s="1176" t="s">
        <v>1816</v>
      </c>
      <c r="D34" s="1177" t="s">
        <v>2531</v>
      </c>
      <c r="E34" s="1178">
        <v>2022.0</v>
      </c>
      <c r="F34" s="1179" t="s">
        <v>2287</v>
      </c>
      <c r="G34" s="1176" t="s">
        <v>2288</v>
      </c>
      <c r="H34" s="1181" t="s">
        <v>132</v>
      </c>
      <c r="I34" s="1182"/>
      <c r="J34" s="1226">
        <v>44895.0</v>
      </c>
      <c r="K34" s="1182"/>
      <c r="L34" s="1176" t="s">
        <v>2532</v>
      </c>
      <c r="M34" s="1176" t="s">
        <v>2533</v>
      </c>
      <c r="N34" s="1283"/>
      <c r="O34" s="1198">
        <v>46691.0</v>
      </c>
      <c r="P34" s="1209">
        <v>45230.0</v>
      </c>
      <c r="Q34" s="1199"/>
      <c r="R34" s="1213">
        <v>45022.0</v>
      </c>
      <c r="S34" s="1176" t="s">
        <v>2439</v>
      </c>
      <c r="T34" s="1195" t="s">
        <v>2297</v>
      </c>
      <c r="U34" s="1182"/>
      <c r="V34" s="1182"/>
      <c r="W34" s="1182"/>
      <c r="X34" s="1182"/>
      <c r="Y34" s="1182"/>
      <c r="Z34" s="1182"/>
      <c r="AA34" s="1161"/>
      <c r="AB34" s="1161"/>
    </row>
    <row r="35">
      <c r="A35" s="1175">
        <v>31.0</v>
      </c>
      <c r="B35" s="1176" t="s">
        <v>2534</v>
      </c>
      <c r="C35" s="1176" t="s">
        <v>1816</v>
      </c>
      <c r="D35" s="1177" t="s">
        <v>2535</v>
      </c>
      <c r="E35" s="1178">
        <v>2022.0</v>
      </c>
      <c r="F35" s="1179" t="s">
        <v>2287</v>
      </c>
      <c r="G35" s="1176" t="s">
        <v>2288</v>
      </c>
      <c r="H35" s="1181" t="s">
        <v>132</v>
      </c>
      <c r="I35" s="1182"/>
      <c r="J35" s="1200">
        <v>44896.0</v>
      </c>
      <c r="K35" s="1182"/>
      <c r="L35" s="1176" t="s">
        <v>2536</v>
      </c>
      <c r="M35" s="1176" t="s">
        <v>2537</v>
      </c>
      <c r="N35" s="1283"/>
      <c r="O35" s="1198">
        <v>46691.0</v>
      </c>
      <c r="P35" s="1209">
        <v>45230.0</v>
      </c>
      <c r="Q35" s="1199"/>
      <c r="R35" s="1238">
        <v>45068.0</v>
      </c>
      <c r="S35" s="1176" t="s">
        <v>2306</v>
      </c>
      <c r="T35" s="1195" t="s">
        <v>2297</v>
      </c>
      <c r="U35" s="1182"/>
      <c r="V35" s="1182"/>
      <c r="W35" s="1182"/>
      <c r="X35" s="1182"/>
      <c r="Y35" s="1182"/>
      <c r="Z35" s="1182"/>
      <c r="AA35" s="1161"/>
      <c r="AB35" s="1161"/>
    </row>
    <row r="36">
      <c r="A36" s="1175">
        <v>32.0</v>
      </c>
      <c r="B36" s="1176" t="s">
        <v>2538</v>
      </c>
      <c r="C36" s="1176" t="s">
        <v>1816</v>
      </c>
      <c r="D36" s="1177" t="s">
        <v>2535</v>
      </c>
      <c r="E36" s="1178">
        <v>2022.0</v>
      </c>
      <c r="F36" s="1179" t="s">
        <v>2287</v>
      </c>
      <c r="G36" s="1176" t="s">
        <v>2288</v>
      </c>
      <c r="H36" s="1181" t="s">
        <v>132</v>
      </c>
      <c r="I36" s="1182"/>
      <c r="J36" s="1200">
        <v>44896.0</v>
      </c>
      <c r="K36" s="1182"/>
      <c r="L36" s="1176" t="s">
        <v>2539</v>
      </c>
      <c r="M36" s="1176" t="s">
        <v>2540</v>
      </c>
      <c r="N36" s="1283"/>
      <c r="O36" s="1211">
        <v>46692.0</v>
      </c>
      <c r="P36" s="1190">
        <v>45231.0</v>
      </c>
      <c r="Q36" s="1199"/>
      <c r="R36" s="1238">
        <v>45068.0</v>
      </c>
      <c r="S36" s="1176" t="s">
        <v>2306</v>
      </c>
      <c r="T36" s="1195" t="s">
        <v>2297</v>
      </c>
      <c r="U36" s="1182"/>
      <c r="V36" s="1182"/>
      <c r="W36" s="1182"/>
      <c r="X36" s="1182"/>
      <c r="Y36" s="1182"/>
      <c r="Z36" s="1182"/>
      <c r="AA36" s="1161"/>
      <c r="AB36" s="1161"/>
    </row>
    <row r="37">
      <c r="A37" s="1175">
        <v>33.0</v>
      </c>
      <c r="B37" s="1176" t="s">
        <v>2541</v>
      </c>
      <c r="C37" s="1176" t="s">
        <v>1816</v>
      </c>
      <c r="D37" s="1177" t="s">
        <v>2535</v>
      </c>
      <c r="E37" s="1178">
        <v>2022.0</v>
      </c>
      <c r="F37" s="1179" t="s">
        <v>2287</v>
      </c>
      <c r="G37" s="1176" t="s">
        <v>2288</v>
      </c>
      <c r="H37" s="1181" t="s">
        <v>132</v>
      </c>
      <c r="I37" s="1182"/>
      <c r="J37" s="1200">
        <v>44896.0</v>
      </c>
      <c r="K37" s="1182"/>
      <c r="L37" s="1273" t="s">
        <v>2542</v>
      </c>
      <c r="M37" s="1176" t="s">
        <v>2543</v>
      </c>
      <c r="N37" s="1283"/>
      <c r="O37" s="1198">
        <v>46686.0</v>
      </c>
      <c r="P37" s="1209">
        <v>45225.0</v>
      </c>
      <c r="Q37" s="1199"/>
      <c r="R37" s="1238">
        <v>45068.0</v>
      </c>
      <c r="S37" s="1176" t="s">
        <v>2306</v>
      </c>
      <c r="T37" s="1195" t="s">
        <v>2297</v>
      </c>
      <c r="U37" s="1182"/>
      <c r="V37" s="1182"/>
      <c r="W37" s="1182"/>
      <c r="X37" s="1182"/>
      <c r="Y37" s="1182"/>
      <c r="Z37" s="1182"/>
      <c r="AA37" s="1161"/>
      <c r="AB37" s="1161"/>
    </row>
    <row r="38">
      <c r="A38" s="1175">
        <v>34.0</v>
      </c>
      <c r="B38" s="1176" t="s">
        <v>2544</v>
      </c>
      <c r="C38" s="1176" t="s">
        <v>1816</v>
      </c>
      <c r="D38" s="1177" t="s">
        <v>2535</v>
      </c>
      <c r="E38" s="1178">
        <v>2022.0</v>
      </c>
      <c r="F38" s="1179" t="s">
        <v>2287</v>
      </c>
      <c r="G38" s="1176" t="s">
        <v>2288</v>
      </c>
      <c r="H38" s="1181" t="s">
        <v>132</v>
      </c>
      <c r="I38" s="1182"/>
      <c r="J38" s="1182"/>
      <c r="K38" s="1182"/>
      <c r="L38" s="1176" t="s">
        <v>2545</v>
      </c>
      <c r="M38" s="1176" t="s">
        <v>2546</v>
      </c>
      <c r="N38" s="1283"/>
      <c r="O38" s="1198">
        <v>46686.0</v>
      </c>
      <c r="P38" s="1209">
        <v>45225.0</v>
      </c>
      <c r="Q38" s="1199"/>
      <c r="R38" s="1238">
        <v>45068.0</v>
      </c>
      <c r="S38" s="1176" t="s">
        <v>2296</v>
      </c>
      <c r="T38" s="1195" t="s">
        <v>2297</v>
      </c>
      <c r="U38" s="1182"/>
      <c r="V38" s="1182"/>
      <c r="W38" s="1182"/>
      <c r="X38" s="1182"/>
      <c r="Y38" s="1182"/>
      <c r="Z38" s="1182"/>
      <c r="AA38" s="1161"/>
      <c r="AB38" s="1161"/>
    </row>
    <row r="39">
      <c r="A39" s="1175">
        <v>35.0</v>
      </c>
      <c r="B39" s="1176" t="s">
        <v>2547</v>
      </c>
      <c r="C39" s="1176" t="s">
        <v>1816</v>
      </c>
      <c r="D39" s="1177" t="s">
        <v>2531</v>
      </c>
      <c r="E39" s="1178">
        <v>2022.0</v>
      </c>
      <c r="F39" s="1179" t="s">
        <v>2287</v>
      </c>
      <c r="G39" s="1176" t="s">
        <v>2288</v>
      </c>
      <c r="H39" s="1181" t="s">
        <v>132</v>
      </c>
      <c r="I39" s="1182"/>
      <c r="J39" s="1226">
        <v>44926.0</v>
      </c>
      <c r="K39" s="1182"/>
      <c r="L39" s="1176" t="s">
        <v>2548</v>
      </c>
      <c r="M39" s="1176" t="s">
        <v>2549</v>
      </c>
      <c r="N39" s="1284" t="s">
        <v>2550</v>
      </c>
      <c r="O39" s="1198">
        <v>46716.0</v>
      </c>
      <c r="P39" s="1198">
        <v>45255.0</v>
      </c>
      <c r="Q39" s="1238">
        <v>45074.0</v>
      </c>
      <c r="R39" s="1185">
        <v>45006.0</v>
      </c>
      <c r="S39" s="1176" t="s">
        <v>2306</v>
      </c>
      <c r="T39" s="1285"/>
      <c r="U39" s="1182"/>
      <c r="V39" s="1182"/>
      <c r="W39" s="1182"/>
      <c r="X39" s="1182"/>
      <c r="Y39" s="1182"/>
      <c r="Z39" s="1182"/>
      <c r="AA39" s="1161"/>
      <c r="AB39" s="1161"/>
    </row>
    <row r="40">
      <c r="A40" s="1175">
        <v>36.0</v>
      </c>
      <c r="B40" s="1176" t="s">
        <v>2551</v>
      </c>
      <c r="C40" s="1176" t="s">
        <v>1816</v>
      </c>
      <c r="D40" s="1177" t="s">
        <v>2535</v>
      </c>
      <c r="E40" s="1178">
        <v>2022.0</v>
      </c>
      <c r="F40" s="1179" t="s">
        <v>2287</v>
      </c>
      <c r="G40" s="1176" t="s">
        <v>2288</v>
      </c>
      <c r="H40" s="1181" t="s">
        <v>132</v>
      </c>
      <c r="I40" s="1182"/>
      <c r="J40" s="1200">
        <v>44929.0</v>
      </c>
      <c r="K40" s="1182"/>
      <c r="L40" s="1176" t="s">
        <v>2552</v>
      </c>
      <c r="M40" s="1176" t="s">
        <v>2553</v>
      </c>
      <c r="N40" s="1284" t="s">
        <v>2554</v>
      </c>
      <c r="O40" s="1198">
        <v>46716.0</v>
      </c>
      <c r="P40" s="1198">
        <v>45255.0</v>
      </c>
      <c r="Q40" s="1238">
        <v>45074.0</v>
      </c>
      <c r="R40" s="1185">
        <v>45006.0</v>
      </c>
      <c r="S40" s="1176" t="s">
        <v>2439</v>
      </c>
      <c r="T40" s="1285"/>
      <c r="U40" s="1182"/>
      <c r="V40" s="1182"/>
      <c r="W40" s="1182"/>
      <c r="X40" s="1182"/>
      <c r="Y40" s="1182"/>
      <c r="Z40" s="1182"/>
      <c r="AA40" s="1161"/>
      <c r="AB40" s="1161"/>
    </row>
    <row r="41">
      <c r="A41" s="1175">
        <v>37.0</v>
      </c>
      <c r="B41" s="1176" t="s">
        <v>2555</v>
      </c>
      <c r="C41" s="1176" t="s">
        <v>1816</v>
      </c>
      <c r="D41" s="1177" t="s">
        <v>2535</v>
      </c>
      <c r="E41" s="1178">
        <v>2022.0</v>
      </c>
      <c r="F41" s="1179" t="s">
        <v>2287</v>
      </c>
      <c r="G41" s="1176" t="s">
        <v>2288</v>
      </c>
      <c r="H41" s="1181" t="s">
        <v>132</v>
      </c>
      <c r="I41" s="1182"/>
      <c r="J41" s="1200">
        <v>44929.0</v>
      </c>
      <c r="K41" s="1182"/>
      <c r="L41" s="1273" t="s">
        <v>2556</v>
      </c>
      <c r="M41" s="1273" t="s">
        <v>2557</v>
      </c>
      <c r="N41" s="1284" t="s">
        <v>2558</v>
      </c>
      <c r="O41" s="1198">
        <v>46716.0</v>
      </c>
      <c r="P41" s="1198">
        <v>45255.0</v>
      </c>
      <c r="Q41" s="1238">
        <v>45074.0</v>
      </c>
      <c r="R41" s="1185">
        <v>45006.0</v>
      </c>
      <c r="S41" s="1176" t="s">
        <v>2439</v>
      </c>
      <c r="T41" s="1285"/>
      <c r="U41" s="1182"/>
      <c r="V41" s="1182"/>
      <c r="W41" s="1182"/>
      <c r="X41" s="1182"/>
      <c r="Y41" s="1182"/>
      <c r="Z41" s="1182"/>
      <c r="AA41" s="1161"/>
      <c r="AB41" s="1161"/>
    </row>
    <row r="42">
      <c r="A42" s="1175">
        <v>38.0</v>
      </c>
      <c r="B42" s="1176" t="s">
        <v>2559</v>
      </c>
      <c r="C42" s="1176" t="s">
        <v>1816</v>
      </c>
      <c r="D42" s="1177" t="s">
        <v>2560</v>
      </c>
      <c r="E42" s="1178">
        <v>2022.0</v>
      </c>
      <c r="F42" s="1179" t="s">
        <v>2287</v>
      </c>
      <c r="G42" s="1176" t="s">
        <v>2288</v>
      </c>
      <c r="H42" s="1181" t="s">
        <v>132</v>
      </c>
      <c r="I42" s="1182"/>
      <c r="J42" s="1200">
        <v>44929.0</v>
      </c>
      <c r="K42" s="1182"/>
      <c r="L42" s="1273" t="s">
        <v>2561</v>
      </c>
      <c r="M42" s="1273" t="s">
        <v>2562</v>
      </c>
      <c r="N42" s="1284" t="s">
        <v>2563</v>
      </c>
      <c r="O42" s="1198">
        <v>46716.0</v>
      </c>
      <c r="P42" s="1198">
        <v>45255.0</v>
      </c>
      <c r="Q42" s="1238">
        <v>45074.0</v>
      </c>
      <c r="R42" s="1185">
        <v>45006.0</v>
      </c>
      <c r="S42" s="1176" t="s">
        <v>2439</v>
      </c>
      <c r="T42" s="1285"/>
      <c r="U42" s="1182"/>
      <c r="V42" s="1182"/>
      <c r="W42" s="1182"/>
      <c r="X42" s="1182"/>
      <c r="Y42" s="1182"/>
      <c r="Z42" s="1182"/>
      <c r="AA42" s="1161"/>
      <c r="AB42" s="1161"/>
    </row>
    <row r="43">
      <c r="A43" s="1175">
        <v>39.0</v>
      </c>
      <c r="B43" s="1176" t="s">
        <v>2564</v>
      </c>
      <c r="C43" s="1176" t="s">
        <v>1816</v>
      </c>
      <c r="D43" s="1177" t="s">
        <v>2535</v>
      </c>
      <c r="E43" s="1178">
        <v>2022.0</v>
      </c>
      <c r="F43" s="1179" t="s">
        <v>2287</v>
      </c>
      <c r="G43" s="1176" t="s">
        <v>2288</v>
      </c>
      <c r="H43" s="1181" t="s">
        <v>132</v>
      </c>
      <c r="I43" s="1182"/>
      <c r="J43" s="1200">
        <v>44929.0</v>
      </c>
      <c r="K43" s="1182"/>
      <c r="L43" s="1176" t="s">
        <v>2565</v>
      </c>
      <c r="M43" s="1176" t="s">
        <v>2566</v>
      </c>
      <c r="N43" s="1284" t="s">
        <v>2567</v>
      </c>
      <c r="O43" s="1198">
        <v>46716.0</v>
      </c>
      <c r="P43" s="1198">
        <v>45255.0</v>
      </c>
      <c r="Q43" s="1238">
        <v>45074.0</v>
      </c>
      <c r="R43" s="1185">
        <v>45006.0</v>
      </c>
      <c r="S43" s="1176" t="s">
        <v>2439</v>
      </c>
      <c r="T43" s="1285"/>
      <c r="U43" s="1182"/>
      <c r="V43" s="1182"/>
      <c r="W43" s="1182"/>
      <c r="X43" s="1182"/>
      <c r="Y43" s="1182"/>
      <c r="Z43" s="1182"/>
      <c r="AA43" s="1161"/>
      <c r="AB43" s="1161"/>
    </row>
    <row r="44">
      <c r="A44" s="1175">
        <v>40.0</v>
      </c>
      <c r="B44" s="1176" t="s">
        <v>2568</v>
      </c>
      <c r="C44" s="1176" t="s">
        <v>1816</v>
      </c>
      <c r="D44" s="1177" t="s">
        <v>2535</v>
      </c>
      <c r="E44" s="1178">
        <v>2022.0</v>
      </c>
      <c r="F44" s="1179" t="s">
        <v>2287</v>
      </c>
      <c r="G44" s="1176" t="s">
        <v>2288</v>
      </c>
      <c r="H44" s="1181" t="s">
        <v>132</v>
      </c>
      <c r="I44" s="1182"/>
      <c r="J44" s="1200">
        <v>44929.0</v>
      </c>
      <c r="K44" s="1182"/>
      <c r="L44" s="1176" t="s">
        <v>2570</v>
      </c>
      <c r="M44" s="1176" t="s">
        <v>2571</v>
      </c>
      <c r="N44" s="1284" t="s">
        <v>2572</v>
      </c>
      <c r="O44" s="1198">
        <v>46716.0</v>
      </c>
      <c r="P44" s="1198">
        <v>45255.0</v>
      </c>
      <c r="Q44" s="1238">
        <v>45074.0</v>
      </c>
      <c r="R44" s="1185">
        <v>45006.0</v>
      </c>
      <c r="S44" s="1176" t="s">
        <v>2439</v>
      </c>
      <c r="T44" s="1285"/>
      <c r="U44" s="1182"/>
      <c r="V44" s="1182"/>
      <c r="W44" s="1182"/>
      <c r="X44" s="1182"/>
      <c r="Y44" s="1182"/>
      <c r="Z44" s="1182"/>
      <c r="AA44" s="1161"/>
      <c r="AB44" s="1161"/>
    </row>
    <row r="45">
      <c r="A45" s="1175">
        <v>41.0</v>
      </c>
      <c r="B45" s="1176" t="s">
        <v>2575</v>
      </c>
      <c r="C45" s="1176" t="s">
        <v>1816</v>
      </c>
      <c r="D45" s="1177" t="s">
        <v>2535</v>
      </c>
      <c r="E45" s="1178">
        <v>2022.0</v>
      </c>
      <c r="F45" s="1179" t="s">
        <v>2287</v>
      </c>
      <c r="G45" s="1176" t="s">
        <v>2288</v>
      </c>
      <c r="H45" s="1181" t="s">
        <v>132</v>
      </c>
      <c r="I45" s="1182"/>
      <c r="J45" s="1226">
        <v>44577.0</v>
      </c>
      <c r="K45" s="1182"/>
      <c r="L45" s="1176" t="s">
        <v>2576</v>
      </c>
      <c r="M45" s="1176" t="s">
        <v>2577</v>
      </c>
      <c r="N45" s="1182"/>
      <c r="O45" s="1211">
        <v>46754.0</v>
      </c>
      <c r="P45" s="1211">
        <v>45293.0</v>
      </c>
      <c r="Q45" s="1199"/>
      <c r="R45" s="1185">
        <v>45028.0</v>
      </c>
      <c r="S45" s="1176" t="s">
        <v>2439</v>
      </c>
      <c r="T45" s="1285"/>
      <c r="U45" s="1182"/>
      <c r="V45" s="1182"/>
      <c r="W45" s="1182"/>
      <c r="X45" s="1182"/>
      <c r="Y45" s="1182"/>
      <c r="Z45" s="1182"/>
      <c r="AA45" s="1161"/>
      <c r="AB45" s="1161"/>
    </row>
    <row r="46">
      <c r="A46" s="1175">
        <v>42.0</v>
      </c>
      <c r="B46" s="1176" t="s">
        <v>2578</v>
      </c>
      <c r="C46" s="1176" t="s">
        <v>1816</v>
      </c>
      <c r="D46" s="1177" t="s">
        <v>2535</v>
      </c>
      <c r="E46" s="1178">
        <v>2022.0</v>
      </c>
      <c r="F46" s="1179" t="s">
        <v>2287</v>
      </c>
      <c r="G46" s="1176" t="s">
        <v>2288</v>
      </c>
      <c r="H46" s="1181" t="s">
        <v>132</v>
      </c>
      <c r="I46" s="1182"/>
      <c r="J46" s="1226">
        <v>44577.0</v>
      </c>
      <c r="K46" s="1182"/>
      <c r="L46" s="1176" t="s">
        <v>2579</v>
      </c>
      <c r="M46" s="1176" t="s">
        <v>2580</v>
      </c>
      <c r="N46" s="1182"/>
      <c r="O46" s="1211">
        <v>46754.0</v>
      </c>
      <c r="P46" s="1211">
        <v>45293.0</v>
      </c>
      <c r="Q46" s="1199"/>
      <c r="R46" s="1185">
        <v>45028.0</v>
      </c>
      <c r="S46" s="1176" t="s">
        <v>2439</v>
      </c>
      <c r="T46" s="1285"/>
      <c r="U46" s="1182"/>
      <c r="V46" s="1182"/>
      <c r="W46" s="1182"/>
      <c r="X46" s="1182"/>
      <c r="Y46" s="1182"/>
      <c r="Z46" s="1182"/>
      <c r="AA46" s="1161"/>
      <c r="AB46" s="1161"/>
    </row>
    <row r="47">
      <c r="A47" s="1175">
        <v>43.0</v>
      </c>
      <c r="B47" s="1176" t="s">
        <v>2581</v>
      </c>
      <c r="C47" s="1176" t="s">
        <v>1816</v>
      </c>
      <c r="D47" s="1287" t="s">
        <v>2535</v>
      </c>
      <c r="E47" s="1178">
        <v>2022.0</v>
      </c>
      <c r="F47" s="1179" t="s">
        <v>2287</v>
      </c>
      <c r="G47" s="1176" t="s">
        <v>2288</v>
      </c>
      <c r="H47" s="1181" t="s">
        <v>132</v>
      </c>
      <c r="I47" s="1182"/>
      <c r="J47" s="1226">
        <v>44577.0</v>
      </c>
      <c r="K47" s="1182"/>
      <c r="L47" s="1273" t="s">
        <v>2582</v>
      </c>
      <c r="M47" s="1273" t="s">
        <v>2583</v>
      </c>
      <c r="N47" s="1182"/>
      <c r="O47" s="1211">
        <v>46754.0</v>
      </c>
      <c r="P47" s="1211">
        <v>45293.0</v>
      </c>
      <c r="Q47" s="1199"/>
      <c r="R47" s="1185">
        <v>45028.0</v>
      </c>
      <c r="S47" s="1176" t="s">
        <v>2439</v>
      </c>
      <c r="T47" s="1285"/>
      <c r="U47" s="1182"/>
      <c r="V47" s="1182"/>
      <c r="W47" s="1182"/>
      <c r="X47" s="1182"/>
      <c r="Y47" s="1182"/>
      <c r="Z47" s="1182"/>
      <c r="AA47" s="1161"/>
      <c r="AB47" s="1161"/>
    </row>
    <row r="48">
      <c r="A48" s="1175">
        <v>44.0</v>
      </c>
      <c r="B48" s="1176" t="s">
        <v>2585</v>
      </c>
      <c r="C48" s="1176" t="s">
        <v>1816</v>
      </c>
      <c r="D48" s="1177" t="s">
        <v>2535</v>
      </c>
      <c r="E48" s="1178">
        <v>2022.0</v>
      </c>
      <c r="F48" s="1179" t="s">
        <v>2287</v>
      </c>
      <c r="G48" s="1176" t="s">
        <v>2288</v>
      </c>
      <c r="H48" s="1181" t="s">
        <v>132</v>
      </c>
      <c r="I48" s="1182"/>
      <c r="J48" s="1226">
        <v>44577.0</v>
      </c>
      <c r="K48" s="1182"/>
      <c r="L48" s="1273" t="s">
        <v>2587</v>
      </c>
      <c r="M48" s="1273" t="s">
        <v>2588</v>
      </c>
      <c r="N48" s="1182"/>
      <c r="O48" s="1211">
        <v>46754.0</v>
      </c>
      <c r="P48" s="1211">
        <v>45293.0</v>
      </c>
      <c r="Q48" s="1199"/>
      <c r="R48" s="1185">
        <v>45028.0</v>
      </c>
      <c r="S48" s="1176" t="s">
        <v>2439</v>
      </c>
      <c r="T48" s="1285"/>
      <c r="U48" s="1182"/>
      <c r="V48" s="1182"/>
      <c r="W48" s="1182"/>
      <c r="X48" s="1182"/>
      <c r="Y48" s="1182"/>
      <c r="Z48" s="1182"/>
      <c r="AA48" s="1161"/>
      <c r="AB48" s="1161"/>
    </row>
    <row r="49">
      <c r="A49" s="1175">
        <v>45.0</v>
      </c>
      <c r="B49" s="1176" t="s">
        <v>2589</v>
      </c>
      <c r="C49" s="1176" t="s">
        <v>1816</v>
      </c>
      <c r="D49" s="1177" t="s">
        <v>2535</v>
      </c>
      <c r="E49" s="1178">
        <v>2022.0</v>
      </c>
      <c r="F49" s="1179" t="s">
        <v>2287</v>
      </c>
      <c r="G49" s="1176" t="s">
        <v>2288</v>
      </c>
      <c r="H49" s="1181" t="s">
        <v>132</v>
      </c>
      <c r="I49" s="1182"/>
      <c r="J49" s="1226">
        <v>44577.0</v>
      </c>
      <c r="K49" s="1182"/>
      <c r="L49" s="1273" t="s">
        <v>2590</v>
      </c>
      <c r="M49" s="1273" t="s">
        <v>2591</v>
      </c>
      <c r="N49" s="1182"/>
      <c r="O49" s="1211">
        <v>46754.0</v>
      </c>
      <c r="P49" s="1211">
        <v>45293.0</v>
      </c>
      <c r="Q49" s="1199"/>
      <c r="R49" s="1185">
        <v>45028.0</v>
      </c>
      <c r="S49" s="1176" t="s">
        <v>2439</v>
      </c>
      <c r="T49" s="1285"/>
      <c r="U49" s="1182"/>
      <c r="V49" s="1182"/>
      <c r="W49" s="1182"/>
      <c r="X49" s="1182"/>
      <c r="Y49" s="1182"/>
      <c r="Z49" s="1182"/>
      <c r="AA49" s="1161"/>
      <c r="AB49" s="1161"/>
    </row>
    <row r="50">
      <c r="A50" s="1175">
        <v>46.0</v>
      </c>
      <c r="B50" s="1176" t="s">
        <v>2592</v>
      </c>
      <c r="C50" s="1176" t="s">
        <v>1816</v>
      </c>
      <c r="D50" s="1177" t="s">
        <v>2535</v>
      </c>
      <c r="E50" s="1178">
        <v>2022.0</v>
      </c>
      <c r="F50" s="1179" t="s">
        <v>2287</v>
      </c>
      <c r="G50" s="1176" t="s">
        <v>2288</v>
      </c>
      <c r="H50" s="1181" t="s">
        <v>132</v>
      </c>
      <c r="I50" s="1182"/>
      <c r="J50" s="1226">
        <v>44577.0</v>
      </c>
      <c r="K50" s="1182"/>
      <c r="L50" s="1176" t="s">
        <v>2593</v>
      </c>
      <c r="M50" s="1176" t="s">
        <v>2594</v>
      </c>
      <c r="N50" s="1182"/>
      <c r="O50" s="1211">
        <v>46754.0</v>
      </c>
      <c r="P50" s="1211">
        <v>45293.0</v>
      </c>
      <c r="Q50" s="1199"/>
      <c r="R50" s="1185">
        <v>45028.0</v>
      </c>
      <c r="S50" s="1176" t="s">
        <v>2439</v>
      </c>
      <c r="T50" s="1285"/>
      <c r="U50" s="1182"/>
      <c r="V50" s="1182"/>
      <c r="W50" s="1182"/>
      <c r="X50" s="1182"/>
      <c r="Y50" s="1182"/>
      <c r="Z50" s="1182"/>
      <c r="AA50" s="1161"/>
      <c r="AB50" s="1161"/>
    </row>
    <row r="51">
      <c r="A51" s="1175">
        <v>47.0</v>
      </c>
      <c r="B51" s="1176" t="s">
        <v>2595</v>
      </c>
      <c r="C51" s="1176" t="s">
        <v>1816</v>
      </c>
      <c r="D51" s="1177" t="s">
        <v>2535</v>
      </c>
      <c r="E51" s="1178">
        <v>2022.0</v>
      </c>
      <c r="F51" s="1179" t="s">
        <v>2287</v>
      </c>
      <c r="G51" s="1176" t="s">
        <v>2288</v>
      </c>
      <c r="H51" s="1181" t="s">
        <v>132</v>
      </c>
      <c r="I51" s="1182"/>
      <c r="J51" s="1182"/>
      <c r="K51" s="1182"/>
      <c r="L51" s="1176" t="s">
        <v>2596</v>
      </c>
      <c r="M51" s="1176" t="s">
        <v>2597</v>
      </c>
      <c r="N51" s="1182"/>
      <c r="O51" s="1199"/>
      <c r="P51" s="1199"/>
      <c r="Q51" s="1199"/>
      <c r="R51" s="1185">
        <v>45046.0</v>
      </c>
      <c r="S51" s="1182"/>
      <c r="T51" s="1285"/>
      <c r="U51" s="1182"/>
      <c r="V51" s="1182"/>
      <c r="W51" s="1182"/>
      <c r="X51" s="1182"/>
      <c r="Y51" s="1182"/>
      <c r="Z51" s="1182"/>
      <c r="AA51" s="1161"/>
      <c r="AB51" s="1161"/>
    </row>
    <row r="52">
      <c r="A52" s="1175">
        <v>48.0</v>
      </c>
      <c r="B52" s="1176" t="s">
        <v>2598</v>
      </c>
      <c r="C52" s="1176" t="s">
        <v>1816</v>
      </c>
      <c r="D52" s="1177" t="s">
        <v>2535</v>
      </c>
      <c r="E52" s="1178">
        <v>2022.0</v>
      </c>
      <c r="F52" s="1179" t="s">
        <v>2287</v>
      </c>
      <c r="G52" s="1176" t="s">
        <v>2288</v>
      </c>
      <c r="H52" s="1288" t="s">
        <v>2599</v>
      </c>
      <c r="I52" s="1182"/>
      <c r="J52" s="1182"/>
      <c r="K52" s="1182"/>
      <c r="L52" s="1176" t="s">
        <v>2600</v>
      </c>
      <c r="M52" s="1176" t="s">
        <v>2601</v>
      </c>
      <c r="N52" s="1182"/>
      <c r="O52" s="1199"/>
      <c r="P52" s="1199"/>
      <c r="Q52" s="1199"/>
      <c r="R52" s="1185">
        <v>45046.0</v>
      </c>
      <c r="S52" s="1182"/>
      <c r="T52" s="1285"/>
      <c r="U52" s="1182"/>
      <c r="V52" s="1182"/>
      <c r="W52" s="1182"/>
      <c r="X52" s="1182"/>
      <c r="Y52" s="1182"/>
      <c r="Z52" s="1182"/>
      <c r="AA52" s="1161"/>
      <c r="AB52" s="1161"/>
    </row>
    <row r="53">
      <c r="A53" s="1175">
        <v>49.0</v>
      </c>
      <c r="B53" s="1176" t="s">
        <v>1090</v>
      </c>
      <c r="C53" s="1176" t="s">
        <v>1816</v>
      </c>
      <c r="D53" s="1177" t="s">
        <v>2535</v>
      </c>
      <c r="E53" s="1178">
        <v>2022.0</v>
      </c>
      <c r="F53" s="1179" t="s">
        <v>2287</v>
      </c>
      <c r="G53" s="1176" t="s">
        <v>2288</v>
      </c>
      <c r="H53" s="1289" t="s">
        <v>2605</v>
      </c>
      <c r="I53" s="1182"/>
      <c r="J53" s="1182"/>
      <c r="K53" s="1182"/>
      <c r="L53" s="1176" t="s">
        <v>2607</v>
      </c>
      <c r="M53" s="1176" t="s">
        <v>2608</v>
      </c>
      <c r="N53" s="1182"/>
      <c r="O53" s="1199"/>
      <c r="P53" s="1199"/>
      <c r="Q53" s="1199"/>
      <c r="R53" s="1185">
        <v>45046.0</v>
      </c>
      <c r="S53" s="1182"/>
      <c r="T53" s="1285"/>
      <c r="U53" s="1182"/>
      <c r="V53" s="1182"/>
      <c r="W53" s="1182"/>
      <c r="X53" s="1182"/>
      <c r="Y53" s="1182"/>
      <c r="Z53" s="1182"/>
      <c r="AA53" s="1161"/>
      <c r="AB53" s="1161"/>
    </row>
    <row r="54">
      <c r="A54" s="1175">
        <v>50.0</v>
      </c>
      <c r="B54" s="1176" t="s">
        <v>2609</v>
      </c>
      <c r="C54" s="1176" t="s">
        <v>1816</v>
      </c>
      <c r="D54" s="1177" t="s">
        <v>2535</v>
      </c>
      <c r="E54" s="1178">
        <v>2022.0</v>
      </c>
      <c r="F54" s="1179" t="s">
        <v>2287</v>
      </c>
      <c r="G54" s="1176" t="s">
        <v>2288</v>
      </c>
      <c r="H54" s="1181" t="s">
        <v>132</v>
      </c>
      <c r="I54" s="1182"/>
      <c r="J54" s="1182"/>
      <c r="K54" s="1182"/>
      <c r="L54" s="1273" t="s">
        <v>2610</v>
      </c>
      <c r="M54" s="1176" t="s">
        <v>2611</v>
      </c>
      <c r="N54" s="1182"/>
      <c r="O54" s="1199"/>
      <c r="P54" s="1199"/>
      <c r="Q54" s="1199"/>
      <c r="R54" s="1185">
        <v>45046.0</v>
      </c>
      <c r="S54" s="1182"/>
      <c r="T54" s="1285"/>
      <c r="U54" s="1182"/>
      <c r="V54" s="1182"/>
      <c r="W54" s="1182"/>
      <c r="X54" s="1182"/>
      <c r="Y54" s="1182"/>
      <c r="Z54" s="1182"/>
      <c r="AA54" s="1161"/>
      <c r="AB54" s="1161"/>
    </row>
    <row r="55">
      <c r="A55" s="1175">
        <v>51.0</v>
      </c>
      <c r="B55" s="1176" t="s">
        <v>2612</v>
      </c>
      <c r="C55" s="1176" t="s">
        <v>1816</v>
      </c>
      <c r="D55" s="1177" t="s">
        <v>2535</v>
      </c>
      <c r="E55" s="1178">
        <v>2022.0</v>
      </c>
      <c r="F55" s="1179" t="s">
        <v>2287</v>
      </c>
      <c r="G55" s="1176" t="s">
        <v>2288</v>
      </c>
      <c r="H55" s="1181" t="s">
        <v>132</v>
      </c>
      <c r="I55" s="1182"/>
      <c r="J55" s="1182"/>
      <c r="K55" s="1182"/>
      <c r="L55" s="1176" t="s">
        <v>2613</v>
      </c>
      <c r="M55" s="1176" t="s">
        <v>2614</v>
      </c>
      <c r="N55" s="1182"/>
      <c r="O55" s="1199"/>
      <c r="P55" s="1199"/>
      <c r="Q55" s="1199"/>
      <c r="R55" s="1185">
        <v>45046.0</v>
      </c>
      <c r="S55" s="1290"/>
      <c r="T55" s="1285"/>
      <c r="U55" s="1182"/>
      <c r="V55" s="1182"/>
      <c r="W55" s="1182"/>
      <c r="X55" s="1182"/>
      <c r="Y55" s="1182"/>
      <c r="Z55" s="1182"/>
      <c r="AA55" s="1161"/>
      <c r="AB55" s="1161"/>
    </row>
    <row r="56">
      <c r="A56" s="1175">
        <v>52.0</v>
      </c>
      <c r="B56" s="1176" t="s">
        <v>2615</v>
      </c>
      <c r="C56" s="1176" t="s">
        <v>1816</v>
      </c>
      <c r="D56" s="1177" t="s">
        <v>2535</v>
      </c>
      <c r="E56" s="1178">
        <v>2022.0</v>
      </c>
      <c r="F56" s="1179" t="s">
        <v>2287</v>
      </c>
      <c r="G56" s="1176" t="s">
        <v>2288</v>
      </c>
      <c r="H56" s="1181" t="s">
        <v>132</v>
      </c>
      <c r="I56" s="1182"/>
      <c r="J56" s="1182"/>
      <c r="K56" s="1182"/>
      <c r="L56" s="1176" t="s">
        <v>2616</v>
      </c>
      <c r="M56" s="1176" t="s">
        <v>2617</v>
      </c>
      <c r="N56" s="1182"/>
      <c r="O56" s="1199"/>
      <c r="P56" s="1199"/>
      <c r="Q56" s="1199"/>
      <c r="R56" s="1185">
        <v>45046.0</v>
      </c>
      <c r="S56" s="1182"/>
      <c r="T56" s="1285"/>
      <c r="U56" s="1182"/>
      <c r="V56" s="1182"/>
      <c r="W56" s="1182"/>
      <c r="X56" s="1182"/>
      <c r="Y56" s="1182"/>
      <c r="Z56" s="1182"/>
      <c r="AA56" s="1161"/>
      <c r="AB56" s="1161"/>
    </row>
    <row r="57">
      <c r="A57" s="1175">
        <v>53.0</v>
      </c>
      <c r="B57" s="1176" t="s">
        <v>2618</v>
      </c>
      <c r="C57" s="1176" t="s">
        <v>1816</v>
      </c>
      <c r="D57" s="1177" t="s">
        <v>2535</v>
      </c>
      <c r="E57" s="1178">
        <v>2022.0</v>
      </c>
      <c r="F57" s="1179" t="s">
        <v>2287</v>
      </c>
      <c r="G57" s="1176" t="s">
        <v>2288</v>
      </c>
      <c r="H57" s="1181" t="s">
        <v>132</v>
      </c>
      <c r="I57" s="1182"/>
      <c r="J57" s="1182"/>
      <c r="K57" s="1182"/>
      <c r="L57" s="1273" t="s">
        <v>2619</v>
      </c>
      <c r="M57" s="1273" t="s">
        <v>2620</v>
      </c>
      <c r="N57" s="1182"/>
      <c r="O57" s="1199"/>
      <c r="P57" s="1199"/>
      <c r="Q57" s="1199"/>
      <c r="R57" s="1185">
        <v>45046.0</v>
      </c>
      <c r="S57" s="1290"/>
      <c r="T57" s="1285"/>
      <c r="U57" s="1182"/>
      <c r="V57" s="1182"/>
      <c r="W57" s="1182"/>
      <c r="X57" s="1182"/>
      <c r="Y57" s="1182"/>
      <c r="Z57" s="1182"/>
      <c r="AA57" s="1161"/>
      <c r="AB57" s="1161"/>
    </row>
    <row r="58">
      <c r="A58" s="1175">
        <v>54.0</v>
      </c>
      <c r="B58" s="1176" t="s">
        <v>2624</v>
      </c>
      <c r="C58" s="1176" t="s">
        <v>1816</v>
      </c>
      <c r="D58" s="1177" t="s">
        <v>2535</v>
      </c>
      <c r="E58" s="1178">
        <v>2022.0</v>
      </c>
      <c r="F58" s="1179" t="s">
        <v>2287</v>
      </c>
      <c r="G58" s="1176" t="s">
        <v>2288</v>
      </c>
      <c r="H58" s="1181" t="s">
        <v>132</v>
      </c>
      <c r="I58" s="1182"/>
      <c r="J58" s="1182"/>
      <c r="K58" s="1182"/>
      <c r="L58" s="1176" t="s">
        <v>2625</v>
      </c>
      <c r="M58" s="1176" t="s">
        <v>2626</v>
      </c>
      <c r="N58" s="1182"/>
      <c r="O58" s="1199"/>
      <c r="P58" s="1199"/>
      <c r="Q58" s="1199"/>
      <c r="R58" s="1185">
        <v>45046.0</v>
      </c>
      <c r="S58" s="1290"/>
      <c r="T58" s="1285"/>
      <c r="U58" s="1182"/>
      <c r="V58" s="1182"/>
      <c r="W58" s="1182"/>
      <c r="X58" s="1182"/>
      <c r="Y58" s="1182"/>
      <c r="Z58" s="1182"/>
      <c r="AA58" s="1161"/>
      <c r="AB58" s="1161"/>
    </row>
    <row r="59">
      <c r="A59" s="1175">
        <v>55.0</v>
      </c>
      <c r="B59" s="1176" t="s">
        <v>1094</v>
      </c>
      <c r="C59" s="1176" t="s">
        <v>1816</v>
      </c>
      <c r="D59" s="1177" t="s">
        <v>2535</v>
      </c>
      <c r="E59" s="1178">
        <v>2022.0</v>
      </c>
      <c r="F59" s="1179" t="s">
        <v>2287</v>
      </c>
      <c r="G59" s="1176" t="s">
        <v>2288</v>
      </c>
      <c r="H59" s="1288" t="s">
        <v>2599</v>
      </c>
      <c r="I59" s="1182"/>
      <c r="J59" s="1182"/>
      <c r="K59" s="1182"/>
      <c r="L59" s="1176" t="s">
        <v>2627</v>
      </c>
      <c r="M59" s="1176" t="s">
        <v>2628</v>
      </c>
      <c r="N59" s="1182"/>
      <c r="O59" s="1199"/>
      <c r="P59" s="1199"/>
      <c r="Q59" s="1199"/>
      <c r="R59" s="1185">
        <v>45046.0</v>
      </c>
      <c r="S59" s="1182"/>
      <c r="T59" s="1285"/>
      <c r="U59" s="1182"/>
      <c r="V59" s="1182"/>
      <c r="W59" s="1182"/>
      <c r="X59" s="1182"/>
      <c r="Y59" s="1182"/>
      <c r="Z59" s="1182"/>
      <c r="AA59" s="1161"/>
      <c r="AB59" s="1161"/>
    </row>
    <row r="60">
      <c r="A60" s="1175">
        <v>56.0</v>
      </c>
      <c r="B60" s="1176" t="s">
        <v>2629</v>
      </c>
      <c r="C60" s="1176" t="s">
        <v>1816</v>
      </c>
      <c r="D60" s="1177" t="s">
        <v>2535</v>
      </c>
      <c r="E60" s="1178">
        <v>2022.0</v>
      </c>
      <c r="F60" s="1179" t="s">
        <v>2287</v>
      </c>
      <c r="G60" s="1176" t="s">
        <v>2288</v>
      </c>
      <c r="H60" s="1181" t="s">
        <v>132</v>
      </c>
      <c r="I60" s="1182"/>
      <c r="J60" s="1182"/>
      <c r="K60" s="1182"/>
      <c r="L60" s="1176" t="s">
        <v>2630</v>
      </c>
      <c r="M60" s="1176" t="s">
        <v>2631</v>
      </c>
      <c r="N60" s="1182"/>
      <c r="O60" s="1199"/>
      <c r="P60" s="1198">
        <v>45309.0</v>
      </c>
      <c r="Q60" s="1199"/>
      <c r="R60" s="1185">
        <v>45046.0</v>
      </c>
      <c r="S60" s="1182"/>
      <c r="T60" s="1285"/>
      <c r="U60" s="1182"/>
      <c r="V60" s="1182"/>
      <c r="W60" s="1182"/>
      <c r="X60" s="1182"/>
      <c r="Y60" s="1182"/>
      <c r="Z60" s="1182"/>
      <c r="AA60" s="1161"/>
      <c r="AB60" s="1161"/>
    </row>
    <row r="61">
      <c r="A61" s="1175">
        <v>57.0</v>
      </c>
      <c r="B61" s="1176" t="s">
        <v>2632</v>
      </c>
      <c r="C61" s="1176" t="s">
        <v>1816</v>
      </c>
      <c r="D61" s="1177" t="s">
        <v>2535</v>
      </c>
      <c r="E61" s="1178">
        <v>2022.0</v>
      </c>
      <c r="F61" s="1179" t="s">
        <v>2287</v>
      </c>
      <c r="G61" s="1176" t="s">
        <v>2288</v>
      </c>
      <c r="H61" s="1181" t="s">
        <v>132</v>
      </c>
      <c r="I61" s="1182"/>
      <c r="J61" s="1182"/>
      <c r="K61" s="1182"/>
      <c r="L61" s="1273" t="s">
        <v>2634</v>
      </c>
      <c r="M61" s="1273" t="s">
        <v>2635</v>
      </c>
      <c r="N61" s="1182"/>
      <c r="O61" s="1199"/>
      <c r="P61" s="1199"/>
      <c r="Q61" s="1199"/>
      <c r="R61" s="1185">
        <v>45046.0</v>
      </c>
      <c r="S61" s="1290"/>
      <c r="T61" s="1285"/>
      <c r="U61" s="1182"/>
      <c r="V61" s="1182"/>
      <c r="W61" s="1182"/>
      <c r="X61" s="1182"/>
      <c r="Y61" s="1182"/>
      <c r="Z61" s="1182"/>
      <c r="AA61" s="1161"/>
      <c r="AB61" s="1161"/>
    </row>
    <row r="62">
      <c r="A62" s="1175">
        <v>58.0</v>
      </c>
      <c r="B62" s="1176" t="s">
        <v>2636</v>
      </c>
      <c r="C62" s="1176" t="s">
        <v>1816</v>
      </c>
      <c r="D62" s="1177" t="s">
        <v>2535</v>
      </c>
      <c r="E62" s="1178">
        <v>2022.0</v>
      </c>
      <c r="F62" s="1179" t="s">
        <v>2287</v>
      </c>
      <c r="G62" s="1176" t="s">
        <v>2288</v>
      </c>
      <c r="H62" s="1180" t="s">
        <v>2639</v>
      </c>
      <c r="I62" s="1182"/>
      <c r="J62" s="1182"/>
      <c r="K62" s="1182"/>
      <c r="L62" s="1176" t="s">
        <v>2641</v>
      </c>
      <c r="M62" s="1176" t="s">
        <v>2643</v>
      </c>
      <c r="N62" s="1182"/>
      <c r="O62" s="1199"/>
      <c r="P62" s="1199"/>
      <c r="Q62" s="1199"/>
      <c r="R62" s="1199"/>
      <c r="S62" s="1176" t="s">
        <v>2647</v>
      </c>
      <c r="T62" s="1285"/>
      <c r="U62" s="1182"/>
      <c r="V62" s="1182"/>
      <c r="W62" s="1182"/>
      <c r="X62" s="1182"/>
      <c r="Y62" s="1182"/>
      <c r="Z62" s="1182"/>
      <c r="AA62" s="1161"/>
      <c r="AB62" s="1161"/>
    </row>
    <row r="63">
      <c r="A63" s="1175">
        <v>59.0</v>
      </c>
      <c r="B63" s="1176" t="s">
        <v>1100</v>
      </c>
      <c r="C63" s="1176" t="s">
        <v>1816</v>
      </c>
      <c r="D63" s="1177" t="s">
        <v>2535</v>
      </c>
      <c r="E63" s="1178">
        <v>2022.0</v>
      </c>
      <c r="F63" s="1179" t="s">
        <v>2287</v>
      </c>
      <c r="G63" s="1176" t="s">
        <v>2288</v>
      </c>
      <c r="H63" s="1288" t="s">
        <v>2599</v>
      </c>
      <c r="I63" s="1182"/>
      <c r="J63" s="1182"/>
      <c r="K63" s="1182"/>
      <c r="L63" s="1176" t="s">
        <v>2651</v>
      </c>
      <c r="M63" s="1176" t="s">
        <v>2652</v>
      </c>
      <c r="N63" s="1182"/>
      <c r="O63" s="1199"/>
      <c r="P63" s="1199"/>
      <c r="Q63" s="1199"/>
      <c r="R63" s="1199"/>
      <c r="S63" s="1176" t="s">
        <v>2647</v>
      </c>
      <c r="T63" s="1285"/>
      <c r="U63" s="1182"/>
      <c r="V63" s="1182"/>
      <c r="W63" s="1182"/>
      <c r="X63" s="1182"/>
      <c r="Y63" s="1182"/>
      <c r="Z63" s="1182"/>
      <c r="AA63" s="1161"/>
      <c r="AB63" s="1161"/>
    </row>
    <row r="64">
      <c r="A64" s="1258"/>
      <c r="B64" s="1182"/>
      <c r="C64" s="1182"/>
      <c r="D64" s="1259"/>
      <c r="E64" s="1187"/>
      <c r="F64" s="1201"/>
      <c r="G64" s="1182"/>
      <c r="H64" s="1260"/>
      <c r="I64" s="1182"/>
      <c r="J64" s="1182"/>
      <c r="K64" s="1182"/>
      <c r="L64" s="1182"/>
      <c r="M64" s="1182"/>
      <c r="N64" s="1182"/>
      <c r="O64" s="1199"/>
      <c r="P64" s="1199"/>
      <c r="Q64" s="1199"/>
      <c r="R64" s="1199"/>
      <c r="S64" s="1182"/>
      <c r="T64" s="1182"/>
      <c r="U64" s="1182"/>
      <c r="V64" s="1182"/>
      <c r="W64" s="1182"/>
      <c r="X64" s="1182"/>
      <c r="Y64" s="1182"/>
      <c r="Z64" s="1182"/>
      <c r="AA64" s="1161"/>
      <c r="AB64" s="1161"/>
    </row>
    <row r="65">
      <c r="A65" s="1258"/>
      <c r="B65" s="1260"/>
      <c r="C65" s="1260"/>
      <c r="D65" s="1201"/>
      <c r="E65" s="1182"/>
      <c r="F65" s="1201"/>
      <c r="G65" s="1182"/>
      <c r="H65" s="1260"/>
      <c r="I65" s="1182"/>
      <c r="J65" s="1182"/>
      <c r="K65" s="1182"/>
      <c r="L65" s="1260"/>
      <c r="M65" s="1260"/>
      <c r="N65" s="1260"/>
      <c r="O65" s="1199"/>
      <c r="P65" s="1199"/>
      <c r="Q65" s="1199"/>
      <c r="R65" s="1199"/>
      <c r="S65" s="1182"/>
      <c r="T65" s="1182"/>
      <c r="U65" s="1182"/>
      <c r="V65" s="1182"/>
      <c r="W65" s="1182"/>
      <c r="X65" s="1182"/>
      <c r="Y65" s="1182"/>
      <c r="Z65" s="1182"/>
      <c r="AA65" s="1161"/>
      <c r="AB65" s="1161"/>
    </row>
    <row r="66">
      <c r="A66" s="1161"/>
      <c r="B66" s="1161"/>
      <c r="C66" s="1161"/>
      <c r="D66" s="1163"/>
      <c r="E66" s="1163"/>
      <c r="F66" s="1163"/>
      <c r="G66" s="1164"/>
      <c r="H66" s="1161"/>
      <c r="I66" s="1161"/>
      <c r="J66" s="1161"/>
      <c r="K66" s="1164"/>
      <c r="L66" s="1161"/>
      <c r="M66" s="1161"/>
      <c r="N66" s="1161"/>
      <c r="O66" s="1161"/>
      <c r="P66" s="1161"/>
      <c r="Q66" s="1161"/>
      <c r="R66" s="1161"/>
      <c r="S66" s="1161"/>
      <c r="T66" s="1163"/>
      <c r="U66" s="1163"/>
      <c r="V66" s="1163"/>
      <c r="W66" s="1163"/>
      <c r="X66" s="1163"/>
      <c r="Y66" s="1163"/>
      <c r="Z66" s="1163"/>
      <c r="AA66" s="1161"/>
      <c r="AB66" s="1161"/>
    </row>
    <row r="67">
      <c r="A67" s="1161"/>
      <c r="B67" s="1161"/>
      <c r="C67" s="1161"/>
      <c r="D67" s="1163"/>
      <c r="E67" s="1163"/>
      <c r="F67" s="1163"/>
      <c r="G67" s="1164"/>
      <c r="H67" s="1161"/>
      <c r="I67" s="1161"/>
      <c r="J67" s="1161"/>
      <c r="K67" s="1164"/>
      <c r="L67" s="1161"/>
      <c r="M67" s="1161"/>
      <c r="N67" s="1161"/>
      <c r="O67" s="1161"/>
      <c r="P67" s="1161"/>
      <c r="Q67" s="1161"/>
      <c r="R67" s="1161"/>
      <c r="S67" s="1161"/>
      <c r="T67" s="1163"/>
      <c r="U67" s="1163"/>
      <c r="V67" s="1163"/>
      <c r="W67" s="1163"/>
      <c r="X67" s="1163"/>
      <c r="Y67" s="1163"/>
      <c r="Z67" s="1163"/>
      <c r="AA67" s="1161"/>
      <c r="AB67" s="1161"/>
    </row>
    <row r="68">
      <c r="A68" s="1161"/>
      <c r="B68" s="1161"/>
      <c r="C68" s="1161"/>
      <c r="D68" s="1163"/>
      <c r="E68" s="1163"/>
      <c r="F68" s="1163"/>
      <c r="G68" s="1164"/>
      <c r="H68" s="1161"/>
      <c r="I68" s="1161"/>
      <c r="J68" s="1161"/>
      <c r="K68" s="1164"/>
      <c r="L68" s="1161"/>
      <c r="M68" s="1161"/>
      <c r="N68" s="1161"/>
      <c r="O68" s="1161"/>
      <c r="P68" s="1161"/>
      <c r="Q68" s="1161"/>
      <c r="R68" s="1161"/>
      <c r="S68" s="1161"/>
      <c r="T68" s="1163"/>
      <c r="U68" s="1163"/>
      <c r="V68" s="1163"/>
      <c r="W68" s="1163"/>
      <c r="X68" s="1163"/>
      <c r="Y68" s="1163"/>
      <c r="Z68" s="1163"/>
      <c r="AA68" s="1161"/>
      <c r="AB68" s="1161"/>
    </row>
    <row r="69">
      <c r="A69" s="1161"/>
      <c r="B69" s="1161"/>
      <c r="C69" s="1161"/>
      <c r="D69" s="1163"/>
      <c r="E69" s="1163"/>
      <c r="F69" s="1163"/>
      <c r="G69" s="1164"/>
      <c r="H69" s="1161"/>
      <c r="I69" s="1161"/>
      <c r="J69" s="1161"/>
      <c r="K69" s="1164"/>
      <c r="L69" s="1161"/>
      <c r="M69" s="1161"/>
      <c r="N69" s="1161"/>
      <c r="O69" s="1161"/>
      <c r="P69" s="1161"/>
      <c r="Q69" s="1161"/>
      <c r="R69" s="1161"/>
      <c r="S69" s="1161"/>
      <c r="T69" s="1163"/>
      <c r="U69" s="1163"/>
      <c r="V69" s="1163"/>
      <c r="W69" s="1163"/>
      <c r="X69" s="1163"/>
      <c r="Y69" s="1163"/>
      <c r="Z69" s="1163"/>
      <c r="AA69" s="1161"/>
      <c r="AB69" s="1161"/>
    </row>
    <row r="70">
      <c r="A70" s="1161"/>
      <c r="B70" s="1161"/>
      <c r="C70" s="1161"/>
      <c r="D70" s="1163"/>
      <c r="E70" s="1163"/>
      <c r="F70" s="1163"/>
      <c r="G70" s="1164"/>
      <c r="H70" s="1161"/>
      <c r="I70" s="1161"/>
      <c r="J70" s="1161"/>
      <c r="K70" s="1164"/>
      <c r="L70" s="1161"/>
      <c r="M70" s="1161"/>
      <c r="N70" s="1161"/>
      <c r="O70" s="1161"/>
      <c r="P70" s="1161"/>
      <c r="Q70" s="1161"/>
      <c r="R70" s="1161"/>
      <c r="S70" s="1161"/>
      <c r="T70" s="1163"/>
      <c r="U70" s="1163"/>
      <c r="V70" s="1163"/>
      <c r="W70" s="1163"/>
      <c r="X70" s="1163"/>
      <c r="Y70" s="1163"/>
      <c r="Z70" s="1163"/>
      <c r="AA70" s="1161"/>
      <c r="AB70" s="1161"/>
    </row>
    <row r="71">
      <c r="A71" s="1161"/>
      <c r="B71" s="1161"/>
      <c r="C71" s="1161"/>
      <c r="D71" s="1163"/>
      <c r="E71" s="1163"/>
      <c r="F71" s="1163"/>
      <c r="G71" s="1164"/>
      <c r="H71" s="1161"/>
      <c r="I71" s="1161"/>
      <c r="J71" s="1161"/>
      <c r="K71" s="1164"/>
      <c r="L71" s="1161"/>
      <c r="M71" s="1161"/>
      <c r="N71" s="1161"/>
      <c r="O71" s="1161"/>
      <c r="P71" s="1161"/>
      <c r="Q71" s="1161"/>
      <c r="R71" s="1161"/>
      <c r="S71" s="1161"/>
      <c r="T71" s="1163"/>
      <c r="U71" s="1163"/>
      <c r="V71" s="1163"/>
      <c r="W71" s="1163"/>
      <c r="X71" s="1163"/>
      <c r="Y71" s="1163"/>
      <c r="Z71" s="1163"/>
      <c r="AA71" s="1161"/>
      <c r="AB71" s="1161"/>
    </row>
  </sheetData>
  <mergeCells count="22">
    <mergeCell ref="A2:C2"/>
    <mergeCell ref="A3:A4"/>
    <mergeCell ref="B3:B4"/>
    <mergeCell ref="C3:C4"/>
    <mergeCell ref="D3:D4"/>
    <mergeCell ref="E3:E4"/>
    <mergeCell ref="F3:F4"/>
    <mergeCell ref="N3:N4"/>
    <mergeCell ref="O3:O4"/>
    <mergeCell ref="P3:P4"/>
    <mergeCell ref="Q3:Q4"/>
    <mergeCell ref="R3:R4"/>
    <mergeCell ref="S3:S4"/>
    <mergeCell ref="T3:V3"/>
    <mergeCell ref="W3:Z3"/>
    <mergeCell ref="G3:G4"/>
    <mergeCell ref="H3:H4"/>
    <mergeCell ref="I3:I4"/>
    <mergeCell ref="J3:J4"/>
    <mergeCell ref="K3:K4"/>
    <mergeCell ref="L3:L4"/>
    <mergeCell ref="M3:M4"/>
  </mergeCells>
  <hyperlinks>
    <hyperlink r:id="rId1" ref="T5"/>
    <hyperlink r:id="rId2" ref="U5"/>
    <hyperlink r:id="rId3" ref="W5"/>
    <hyperlink r:id="rId4" ref="X5"/>
    <hyperlink r:id="rId5" ref="Y5"/>
    <hyperlink r:id="rId6" ref="Z5"/>
    <hyperlink r:id="rId7" ref="T6"/>
    <hyperlink r:id="rId8" ref="U6"/>
    <hyperlink r:id="rId9" ref="V6"/>
    <hyperlink r:id="rId10" ref="W6"/>
    <hyperlink r:id="rId11" ref="X6"/>
    <hyperlink r:id="rId12" ref="Y6"/>
    <hyperlink r:id="rId13" ref="Z6"/>
    <hyperlink r:id="rId14" ref="T7"/>
    <hyperlink r:id="rId15" ref="U7"/>
    <hyperlink r:id="rId16" ref="V7"/>
    <hyperlink r:id="rId17" ref="W7"/>
    <hyperlink r:id="rId18" ref="X7"/>
    <hyperlink r:id="rId19" ref="Y7"/>
    <hyperlink r:id="rId20" ref="Z7"/>
    <hyperlink r:id="rId21" ref="T8"/>
    <hyperlink r:id="rId22" ref="U8"/>
    <hyperlink r:id="rId23" ref="V8"/>
    <hyperlink r:id="rId24" ref="W8"/>
    <hyperlink r:id="rId25" ref="X8"/>
    <hyperlink r:id="rId26" ref="Y8"/>
    <hyperlink r:id="rId27" ref="Z8"/>
    <hyperlink r:id="rId28" ref="T9"/>
    <hyperlink r:id="rId29" ref="U9"/>
    <hyperlink r:id="rId30" ref="V9"/>
    <hyperlink r:id="rId31" ref="W9"/>
    <hyperlink r:id="rId32" ref="X9"/>
    <hyperlink r:id="rId33" ref="Y9"/>
    <hyperlink r:id="rId34" ref="Z9"/>
    <hyperlink r:id="rId35" ref="W10"/>
    <hyperlink r:id="rId36" ref="X10"/>
    <hyperlink r:id="rId37" ref="Y10"/>
    <hyperlink r:id="rId38" ref="Z10"/>
    <hyperlink r:id="rId39" ref="T11"/>
    <hyperlink r:id="rId40" ref="U11"/>
    <hyperlink r:id="rId41" ref="V11"/>
    <hyperlink r:id="rId42" ref="W11"/>
    <hyperlink r:id="rId43" ref="X11"/>
    <hyperlink r:id="rId44" ref="Y11"/>
    <hyperlink r:id="rId45" ref="Z11"/>
    <hyperlink r:id="rId46" ref="T12"/>
    <hyperlink r:id="rId47" ref="U12"/>
    <hyperlink r:id="rId48" ref="W12"/>
    <hyperlink r:id="rId49" ref="X12"/>
    <hyperlink r:id="rId50" ref="Y12"/>
    <hyperlink r:id="rId51" ref="Z12"/>
    <hyperlink r:id="rId52" ref="T14"/>
    <hyperlink r:id="rId53" ref="W14"/>
    <hyperlink r:id="rId54" ref="X14"/>
    <hyperlink r:id="rId55" ref="Y14"/>
    <hyperlink r:id="rId56" ref="Z14"/>
    <hyperlink r:id="rId57" ref="T22"/>
    <hyperlink r:id="rId58" ref="U22"/>
    <hyperlink r:id="rId59" ref="T23"/>
    <hyperlink r:id="rId60" ref="U23"/>
    <hyperlink r:id="rId61" ref="T24"/>
    <hyperlink r:id="rId62" ref="U24"/>
    <hyperlink r:id="rId63" ref="T30"/>
    <hyperlink r:id="rId64" ref="U30"/>
    <hyperlink r:id="rId65" ref="T31"/>
    <hyperlink r:id="rId66" ref="U31"/>
    <hyperlink r:id="rId67" ref="T32"/>
    <hyperlink r:id="rId68" ref="U32"/>
    <hyperlink r:id="rId69" ref="W32"/>
    <hyperlink r:id="rId70" ref="X32"/>
    <hyperlink r:id="rId71" ref="Y32"/>
    <hyperlink r:id="rId72" ref="Z32"/>
    <hyperlink r:id="rId73" ref="T33"/>
    <hyperlink r:id="rId74" ref="W33"/>
    <hyperlink r:id="rId75" ref="X33"/>
    <hyperlink r:id="rId76" ref="Y33"/>
    <hyperlink r:id="rId77" ref="Z33"/>
    <hyperlink r:id="rId78" ref="T34"/>
    <hyperlink r:id="rId79" ref="T35"/>
    <hyperlink r:id="rId80" ref="T36"/>
    <hyperlink r:id="rId81" ref="T37"/>
    <hyperlink r:id="rId82" ref="T38"/>
  </hyperlinks>
  <drawing r:id="rId8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5" max="5" width="19.86"/>
    <col customWidth="1" min="6" max="6" width="17.86"/>
  </cols>
  <sheetData>
    <row r="1">
      <c r="A1" s="1161"/>
      <c r="B1" s="1161"/>
      <c r="C1" s="1161"/>
      <c r="D1" s="1161"/>
      <c r="E1" s="1163"/>
      <c r="F1" s="1163"/>
      <c r="G1" s="1163"/>
      <c r="H1" s="1164"/>
      <c r="I1" s="1161"/>
      <c r="J1" s="1161"/>
      <c r="K1" s="1161"/>
      <c r="L1" s="1164"/>
      <c r="M1" s="1161"/>
      <c r="N1" s="1161"/>
      <c r="O1" s="1161"/>
      <c r="P1" s="1161"/>
      <c r="Q1" s="1161"/>
      <c r="R1" s="1161"/>
      <c r="S1" s="1161"/>
      <c r="T1" s="1161"/>
      <c r="U1" s="1163"/>
      <c r="V1" s="1163"/>
      <c r="W1" s="1163"/>
      <c r="X1" s="1163"/>
      <c r="Y1" s="1163"/>
      <c r="Z1" s="1163"/>
      <c r="AA1" s="1163"/>
      <c r="AB1" s="1161"/>
      <c r="AC1" s="1165" t="s">
        <v>2258</v>
      </c>
    </row>
    <row r="2">
      <c r="A2" s="1161"/>
      <c r="B2" s="1166" t="s">
        <v>2298</v>
      </c>
      <c r="F2" s="1163"/>
      <c r="G2" s="1163"/>
      <c r="H2" s="1164"/>
      <c r="I2" s="1161"/>
      <c r="J2" s="1161"/>
      <c r="K2" s="1161"/>
      <c r="L2" s="1164"/>
      <c r="M2" s="1161"/>
      <c r="N2" s="1161"/>
      <c r="O2" s="1161"/>
      <c r="P2" s="1161"/>
      <c r="Q2" s="1161"/>
      <c r="R2" s="1161"/>
      <c r="S2" s="1161"/>
      <c r="T2" s="1161"/>
      <c r="U2" s="1163"/>
      <c r="V2" s="1163"/>
      <c r="W2" s="1163"/>
      <c r="X2" s="1163"/>
      <c r="Y2" s="1163"/>
      <c r="Z2" s="1163"/>
      <c r="AA2" s="1163"/>
      <c r="AB2" s="1161"/>
      <c r="AC2" s="1167" t="s">
        <v>2260</v>
      </c>
    </row>
    <row r="3">
      <c r="A3" s="1171"/>
      <c r="B3" s="1168" t="s">
        <v>8</v>
      </c>
      <c r="C3" s="1168" t="s">
        <v>2261</v>
      </c>
      <c r="D3" s="1168" t="s">
        <v>195</v>
      </c>
      <c r="E3" s="1168" t="s">
        <v>2262</v>
      </c>
      <c r="F3" s="1168" t="s">
        <v>2263</v>
      </c>
      <c r="G3" s="1168" t="s">
        <v>2264</v>
      </c>
      <c r="H3" s="1168" t="s">
        <v>121</v>
      </c>
      <c r="I3" s="1168" t="s">
        <v>36</v>
      </c>
      <c r="J3" s="1168" t="s">
        <v>2265</v>
      </c>
      <c r="K3" s="1168" t="s">
        <v>2266</v>
      </c>
      <c r="L3" s="1168" t="s">
        <v>2267</v>
      </c>
      <c r="M3" s="1168" t="s">
        <v>2268</v>
      </c>
      <c r="N3" s="1168" t="s">
        <v>2269</v>
      </c>
      <c r="O3" s="1168" t="s">
        <v>2270</v>
      </c>
      <c r="P3" s="1168" t="s">
        <v>2271</v>
      </c>
      <c r="Q3" s="1168" t="s">
        <v>2272</v>
      </c>
      <c r="R3" s="1168" t="s">
        <v>2273</v>
      </c>
      <c r="S3" s="1168" t="s">
        <v>2274</v>
      </c>
      <c r="T3" s="1168" t="s">
        <v>846</v>
      </c>
      <c r="U3" s="1169" t="s">
        <v>2275</v>
      </c>
      <c r="V3" s="353"/>
      <c r="W3" s="354"/>
      <c r="X3" s="1169" t="s">
        <v>2276</v>
      </c>
      <c r="Y3" s="353"/>
      <c r="Z3" s="353"/>
      <c r="AA3" s="354"/>
      <c r="AB3" s="1171"/>
      <c r="AC3" s="1171"/>
    </row>
    <row r="4">
      <c r="A4" s="1173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172" t="s">
        <v>2279</v>
      </c>
      <c r="V4" s="1172" t="s">
        <v>312</v>
      </c>
      <c r="W4" s="1172" t="s">
        <v>2280</v>
      </c>
      <c r="X4" s="1172" t="s">
        <v>2281</v>
      </c>
      <c r="Y4" s="1172" t="s">
        <v>2282</v>
      </c>
      <c r="Z4" s="1172" t="s">
        <v>2283</v>
      </c>
      <c r="AA4" s="1172" t="s">
        <v>2284</v>
      </c>
      <c r="AB4" s="1173"/>
      <c r="AC4" s="1174"/>
    </row>
    <row r="5">
      <c r="A5" s="1161"/>
      <c r="B5" s="1175">
        <v>30.0</v>
      </c>
      <c r="C5" s="1176" t="s">
        <v>976</v>
      </c>
      <c r="D5" s="1176" t="s">
        <v>1816</v>
      </c>
      <c r="E5" s="1177" t="s">
        <v>2307</v>
      </c>
      <c r="F5" s="1178">
        <v>2022.0</v>
      </c>
      <c r="G5" s="1179" t="s">
        <v>2287</v>
      </c>
      <c r="H5" s="1176" t="s">
        <v>2308</v>
      </c>
      <c r="I5" s="1181" t="s">
        <v>132</v>
      </c>
      <c r="J5" s="1181" t="s">
        <v>2309</v>
      </c>
      <c r="K5" s="1182"/>
      <c r="L5" s="1182"/>
      <c r="M5" s="1176" t="s">
        <v>2310</v>
      </c>
      <c r="N5" s="1176" t="s">
        <v>2311</v>
      </c>
      <c r="O5" s="1176" t="s">
        <v>167</v>
      </c>
      <c r="P5" s="1198">
        <v>46610.0</v>
      </c>
      <c r="Q5" s="1191">
        <v>45149.0</v>
      </c>
      <c r="R5" s="1192" t="s">
        <v>2305</v>
      </c>
      <c r="S5" s="1199"/>
      <c r="T5" s="1176" t="s">
        <v>2312</v>
      </c>
      <c r="U5" s="1195" t="s">
        <v>2297</v>
      </c>
      <c r="V5" s="1176" t="s">
        <v>2305</v>
      </c>
      <c r="W5" s="1201"/>
      <c r="X5" s="1201"/>
      <c r="Y5" s="1201"/>
      <c r="Z5" s="1201"/>
      <c r="AA5" s="1201"/>
      <c r="AB5" s="1202" t="s">
        <v>2318</v>
      </c>
      <c r="AC5" s="1161"/>
    </row>
    <row r="6">
      <c r="A6" s="1161"/>
      <c r="B6" s="1175">
        <v>31.0</v>
      </c>
      <c r="C6" s="1176" t="s">
        <v>890</v>
      </c>
      <c r="D6" s="1176" t="s">
        <v>1816</v>
      </c>
      <c r="E6" s="1177" t="s">
        <v>2307</v>
      </c>
      <c r="F6" s="1178">
        <v>2022.0</v>
      </c>
      <c r="G6" s="1179" t="s">
        <v>2287</v>
      </c>
      <c r="H6" s="1176" t="s">
        <v>2308</v>
      </c>
      <c r="I6" s="1181" t="s">
        <v>132</v>
      </c>
      <c r="J6" s="1181" t="s">
        <v>2319</v>
      </c>
      <c r="K6" s="1182"/>
      <c r="L6" s="1182"/>
      <c r="M6" s="1176" t="s">
        <v>2320</v>
      </c>
      <c r="N6" s="1176" t="s">
        <v>2321</v>
      </c>
      <c r="O6" s="1176" t="s">
        <v>167</v>
      </c>
      <c r="P6" s="1198">
        <v>46610.0</v>
      </c>
      <c r="Q6" s="1191">
        <v>45149.0</v>
      </c>
      <c r="R6" s="1192" t="s">
        <v>2305</v>
      </c>
      <c r="S6" s="1199"/>
      <c r="T6" s="1176" t="s">
        <v>2312</v>
      </c>
      <c r="U6" s="1195" t="s">
        <v>2297</v>
      </c>
      <c r="V6" s="1176" t="s">
        <v>2305</v>
      </c>
      <c r="W6" s="1201"/>
      <c r="X6" s="1201"/>
      <c r="Y6" s="1201"/>
      <c r="Z6" s="1201"/>
      <c r="AA6" s="1201"/>
      <c r="AB6" s="1179" t="s">
        <v>2322</v>
      </c>
      <c r="AC6" s="1161"/>
    </row>
    <row r="7">
      <c r="A7" s="1161"/>
      <c r="B7" s="1175">
        <v>32.0</v>
      </c>
      <c r="C7" s="1176" t="s">
        <v>978</v>
      </c>
      <c r="D7" s="1176" t="s">
        <v>1816</v>
      </c>
      <c r="E7" s="1177" t="s">
        <v>2307</v>
      </c>
      <c r="F7" s="1178">
        <v>2022.0</v>
      </c>
      <c r="G7" s="1179" t="s">
        <v>2287</v>
      </c>
      <c r="H7" s="1176" t="s">
        <v>2308</v>
      </c>
      <c r="I7" s="1181" t="s">
        <v>132</v>
      </c>
      <c r="J7" s="1181" t="s">
        <v>2323</v>
      </c>
      <c r="K7" s="1182"/>
      <c r="L7" s="1182"/>
      <c r="M7" s="1176" t="s">
        <v>2325</v>
      </c>
      <c r="N7" s="1176" t="s">
        <v>2326</v>
      </c>
      <c r="O7" s="1176" t="s">
        <v>167</v>
      </c>
      <c r="P7" s="1198">
        <v>46610.0</v>
      </c>
      <c r="Q7" s="1191">
        <v>45149.0</v>
      </c>
      <c r="R7" s="1192" t="s">
        <v>2305</v>
      </c>
      <c r="S7" s="1199"/>
      <c r="T7" s="1176" t="s">
        <v>2312</v>
      </c>
      <c r="U7" s="1195" t="s">
        <v>2297</v>
      </c>
      <c r="V7" s="1176" t="s">
        <v>2305</v>
      </c>
      <c r="W7" s="1201"/>
      <c r="X7" s="1201"/>
      <c r="Y7" s="1201"/>
      <c r="Z7" s="1201"/>
      <c r="AA7" s="1201"/>
      <c r="AB7" s="1179" t="s">
        <v>2330</v>
      </c>
      <c r="AC7" s="1161"/>
    </row>
    <row r="8">
      <c r="A8" s="1161"/>
      <c r="B8" s="1175">
        <v>33.0</v>
      </c>
      <c r="C8" s="1176" t="s">
        <v>977</v>
      </c>
      <c r="D8" s="1176" t="s">
        <v>1816</v>
      </c>
      <c r="E8" s="1177" t="s">
        <v>2307</v>
      </c>
      <c r="F8" s="1178">
        <v>2022.0</v>
      </c>
      <c r="G8" s="1179" t="s">
        <v>2287</v>
      </c>
      <c r="H8" s="1176" t="s">
        <v>2308</v>
      </c>
      <c r="I8" s="1181" t="s">
        <v>132</v>
      </c>
      <c r="J8" s="1181" t="s">
        <v>2331</v>
      </c>
      <c r="K8" s="1182"/>
      <c r="L8" s="1182"/>
      <c r="M8" s="1176" t="s">
        <v>2332</v>
      </c>
      <c r="N8" s="1176" t="s">
        <v>2333</v>
      </c>
      <c r="O8" s="1176" t="s">
        <v>167</v>
      </c>
      <c r="P8" s="1198">
        <v>46610.0</v>
      </c>
      <c r="Q8" s="1191">
        <v>45149.0</v>
      </c>
      <c r="R8" s="1192" t="s">
        <v>2305</v>
      </c>
      <c r="S8" s="1199"/>
      <c r="T8" s="1176" t="s">
        <v>2312</v>
      </c>
      <c r="U8" s="1195" t="s">
        <v>2297</v>
      </c>
      <c r="V8" s="1176" t="s">
        <v>2305</v>
      </c>
      <c r="W8" s="1201"/>
      <c r="X8" s="1201"/>
      <c r="Y8" s="1201"/>
      <c r="Z8" s="1201"/>
      <c r="AA8" s="1201"/>
      <c r="AB8" s="1179" t="s">
        <v>2330</v>
      </c>
      <c r="AC8" s="1161"/>
    </row>
    <row r="9">
      <c r="A9" s="1161"/>
      <c r="B9" s="1175">
        <v>34.0</v>
      </c>
      <c r="C9" s="1176" t="s">
        <v>2334</v>
      </c>
      <c r="D9" s="1176" t="s">
        <v>835</v>
      </c>
      <c r="E9" s="1177" t="s">
        <v>2335</v>
      </c>
      <c r="F9" s="1178">
        <v>2018.0</v>
      </c>
      <c r="G9" s="1179" t="s">
        <v>2287</v>
      </c>
      <c r="H9" s="1176" t="s">
        <v>2308</v>
      </c>
      <c r="I9" s="1180" t="s">
        <v>2289</v>
      </c>
      <c r="J9" s="1181" t="s">
        <v>2336</v>
      </c>
      <c r="K9" s="1182"/>
      <c r="L9" s="1182"/>
      <c r="M9" s="1176" t="s">
        <v>2337</v>
      </c>
      <c r="N9" s="1176" t="s">
        <v>2338</v>
      </c>
      <c r="O9" s="1176" t="s">
        <v>2339</v>
      </c>
      <c r="P9" s="1209">
        <v>45217.0</v>
      </c>
      <c r="Q9" s="1209">
        <v>45217.0</v>
      </c>
      <c r="R9" s="1185">
        <v>45097.0</v>
      </c>
      <c r="S9" s="1199"/>
      <c r="T9" s="1176" t="s">
        <v>2312</v>
      </c>
      <c r="U9" s="1195" t="s">
        <v>2297</v>
      </c>
      <c r="V9" s="1195" t="s">
        <v>2297</v>
      </c>
      <c r="W9" s="1182"/>
      <c r="X9" s="1182"/>
      <c r="Y9" s="1182"/>
      <c r="Z9" s="1182"/>
      <c r="AA9" s="1182"/>
      <c r="AB9" s="1179" t="s">
        <v>2322</v>
      </c>
      <c r="AC9" s="1161"/>
    </row>
    <row r="10">
      <c r="A10" s="1161"/>
      <c r="B10" s="1175">
        <v>35.0</v>
      </c>
      <c r="C10" s="1176" t="s">
        <v>2345</v>
      </c>
      <c r="D10" s="1176" t="s">
        <v>835</v>
      </c>
      <c r="E10" s="1177" t="s">
        <v>2335</v>
      </c>
      <c r="F10" s="1178">
        <v>2018.0</v>
      </c>
      <c r="G10" s="1179" t="s">
        <v>2287</v>
      </c>
      <c r="H10" s="1176" t="s">
        <v>2308</v>
      </c>
      <c r="I10" s="1180" t="s">
        <v>2289</v>
      </c>
      <c r="J10" s="1181" t="s">
        <v>2346</v>
      </c>
      <c r="K10" s="1182"/>
      <c r="L10" s="1182"/>
      <c r="M10" s="1176" t="s">
        <v>2347</v>
      </c>
      <c r="N10" s="1176" t="s">
        <v>2348</v>
      </c>
      <c r="O10" s="1176" t="s">
        <v>2349</v>
      </c>
      <c r="P10" s="1209">
        <v>45217.0</v>
      </c>
      <c r="Q10" s="1209">
        <v>45217.0</v>
      </c>
      <c r="R10" s="1185">
        <v>45097.0</v>
      </c>
      <c r="S10" s="1199"/>
      <c r="T10" s="1176" t="s">
        <v>2312</v>
      </c>
      <c r="U10" s="1195" t="s">
        <v>2297</v>
      </c>
      <c r="V10" s="1195" t="s">
        <v>2297</v>
      </c>
      <c r="W10" s="1182"/>
      <c r="X10" s="1182"/>
      <c r="Y10" s="1182"/>
      <c r="Z10" s="1182"/>
      <c r="AA10" s="1182"/>
      <c r="AB10" s="1179" t="s">
        <v>2322</v>
      </c>
      <c r="AC10" s="1161"/>
    </row>
    <row r="11">
      <c r="A11" s="1161"/>
      <c r="B11" s="1175">
        <v>36.0</v>
      </c>
      <c r="C11" s="1176" t="s">
        <v>2354</v>
      </c>
      <c r="D11" s="1176" t="s">
        <v>835</v>
      </c>
      <c r="E11" s="1177" t="s">
        <v>2335</v>
      </c>
      <c r="F11" s="1178">
        <v>2018.0</v>
      </c>
      <c r="G11" s="1179" t="s">
        <v>2287</v>
      </c>
      <c r="H11" s="1176" t="s">
        <v>2308</v>
      </c>
      <c r="I11" s="1180" t="s">
        <v>2289</v>
      </c>
      <c r="J11" s="1181" t="s">
        <v>2356</v>
      </c>
      <c r="K11" s="1182"/>
      <c r="L11" s="1182"/>
      <c r="M11" s="1176" t="s">
        <v>2358</v>
      </c>
      <c r="N11" s="1176" t="s">
        <v>2359</v>
      </c>
      <c r="O11" s="1176" t="s">
        <v>2360</v>
      </c>
      <c r="P11" s="1209">
        <v>45217.0</v>
      </c>
      <c r="Q11" s="1209">
        <v>45217.0</v>
      </c>
      <c r="R11" s="1185">
        <v>45097.0</v>
      </c>
      <c r="S11" s="1199"/>
      <c r="T11" s="1176" t="s">
        <v>2312</v>
      </c>
      <c r="U11" s="1195" t="s">
        <v>2297</v>
      </c>
      <c r="V11" s="1195" t="s">
        <v>2297</v>
      </c>
      <c r="W11" s="1182"/>
      <c r="X11" s="1182"/>
      <c r="Y11" s="1182"/>
      <c r="Z11" s="1182"/>
      <c r="AA11" s="1182"/>
      <c r="AB11" s="1179" t="s">
        <v>2322</v>
      </c>
      <c r="AC11" s="1161"/>
    </row>
    <row r="12">
      <c r="A12" s="1161"/>
      <c r="B12" s="1175">
        <v>37.0</v>
      </c>
      <c r="C12" s="1176" t="s">
        <v>2367</v>
      </c>
      <c r="D12" s="1176" t="s">
        <v>835</v>
      </c>
      <c r="E12" s="1177" t="s">
        <v>2335</v>
      </c>
      <c r="F12" s="1178">
        <v>2018.0</v>
      </c>
      <c r="G12" s="1179" t="s">
        <v>2287</v>
      </c>
      <c r="H12" s="1176" t="s">
        <v>2308</v>
      </c>
      <c r="I12" s="1180" t="s">
        <v>2289</v>
      </c>
      <c r="J12" s="1181" t="s">
        <v>2368</v>
      </c>
      <c r="K12" s="1182"/>
      <c r="L12" s="1182"/>
      <c r="M12" s="1176" t="s">
        <v>2369</v>
      </c>
      <c r="N12" s="1176" t="s">
        <v>2370</v>
      </c>
      <c r="O12" s="1176" t="s">
        <v>2371</v>
      </c>
      <c r="P12" s="1209">
        <v>45217.0</v>
      </c>
      <c r="Q12" s="1209">
        <v>45217.0</v>
      </c>
      <c r="R12" s="1185">
        <v>45097.0</v>
      </c>
      <c r="S12" s="1199"/>
      <c r="T12" s="1176" t="s">
        <v>2312</v>
      </c>
      <c r="U12" s="1195" t="s">
        <v>2297</v>
      </c>
      <c r="V12" s="1195" t="s">
        <v>2297</v>
      </c>
      <c r="W12" s="1182"/>
      <c r="X12" s="1182"/>
      <c r="Y12" s="1182"/>
      <c r="Z12" s="1182"/>
      <c r="AA12" s="1182"/>
      <c r="AB12" s="1179" t="s">
        <v>2322</v>
      </c>
      <c r="AC12" s="1161"/>
    </row>
    <row r="13">
      <c r="A13" s="1161"/>
      <c r="B13" s="1175">
        <v>38.0</v>
      </c>
      <c r="C13" s="1176" t="s">
        <v>2372</v>
      </c>
      <c r="D13" s="1176" t="s">
        <v>835</v>
      </c>
      <c r="E13" s="1177" t="s">
        <v>2335</v>
      </c>
      <c r="F13" s="1178">
        <v>2018.0</v>
      </c>
      <c r="G13" s="1179" t="s">
        <v>2373</v>
      </c>
      <c r="H13" s="1176" t="s">
        <v>2308</v>
      </c>
      <c r="I13" s="1225" t="s">
        <v>2374</v>
      </c>
      <c r="J13" s="1181" t="s">
        <v>2375</v>
      </c>
      <c r="K13" s="1182"/>
      <c r="L13" s="1182"/>
      <c r="M13" s="1182"/>
      <c r="N13" s="1182"/>
      <c r="O13" s="1182"/>
      <c r="P13" s="1185">
        <v>44892.0</v>
      </c>
      <c r="Q13" s="1209">
        <v>45217.0</v>
      </c>
      <c r="R13" s="1185">
        <v>44940.0</v>
      </c>
      <c r="S13" s="1199"/>
      <c r="T13" s="1176" t="s">
        <v>2312</v>
      </c>
      <c r="U13" s="1201"/>
      <c r="V13" s="1201"/>
      <c r="W13" s="1201"/>
      <c r="X13" s="1201"/>
      <c r="Y13" s="1201"/>
      <c r="Z13" s="1201"/>
      <c r="AA13" s="1201"/>
      <c r="AB13" s="1179" t="s">
        <v>2330</v>
      </c>
      <c r="AC13" s="1161"/>
    </row>
    <row r="14">
      <c r="A14" s="1161"/>
      <c r="B14" s="1175">
        <v>39.0</v>
      </c>
      <c r="C14" s="1176" t="s">
        <v>2376</v>
      </c>
      <c r="D14" s="1176" t="s">
        <v>835</v>
      </c>
      <c r="E14" s="1177" t="s">
        <v>2335</v>
      </c>
      <c r="F14" s="1178">
        <v>2018.0</v>
      </c>
      <c r="G14" s="1179" t="s">
        <v>2287</v>
      </c>
      <c r="H14" s="1176" t="s">
        <v>2308</v>
      </c>
      <c r="I14" s="1180" t="s">
        <v>2289</v>
      </c>
      <c r="J14" s="1181" t="s">
        <v>2377</v>
      </c>
      <c r="K14" s="1182"/>
      <c r="L14" s="1182"/>
      <c r="M14" s="1176" t="s">
        <v>2378</v>
      </c>
      <c r="N14" s="1176" t="s">
        <v>2380</v>
      </c>
      <c r="O14" s="1176" t="s">
        <v>2381</v>
      </c>
      <c r="P14" s="1209">
        <v>45217.0</v>
      </c>
      <c r="Q14" s="1209">
        <v>45217.0</v>
      </c>
      <c r="R14" s="1185">
        <v>45097.0</v>
      </c>
      <c r="S14" s="1199"/>
      <c r="T14" s="1176" t="s">
        <v>2312</v>
      </c>
      <c r="U14" s="1195" t="s">
        <v>2297</v>
      </c>
      <c r="V14" s="1195" t="s">
        <v>2297</v>
      </c>
      <c r="W14" s="1182"/>
      <c r="X14" s="1182"/>
      <c r="Y14" s="1182"/>
      <c r="Z14" s="1182"/>
      <c r="AA14" s="1182"/>
      <c r="AB14" s="1179" t="s">
        <v>2322</v>
      </c>
      <c r="AC14" s="1161"/>
    </row>
    <row r="15">
      <c r="A15" s="1161"/>
      <c r="B15" s="1175">
        <v>40.0</v>
      </c>
      <c r="C15" s="1176" t="s">
        <v>2382</v>
      </c>
      <c r="D15" s="1176" t="s">
        <v>835</v>
      </c>
      <c r="E15" s="1177" t="s">
        <v>2335</v>
      </c>
      <c r="F15" s="1178">
        <v>2018.0</v>
      </c>
      <c r="G15" s="1179" t="s">
        <v>2287</v>
      </c>
      <c r="H15" s="1176" t="s">
        <v>2308</v>
      </c>
      <c r="I15" s="1180" t="s">
        <v>2289</v>
      </c>
      <c r="J15" s="1181" t="s">
        <v>2384</v>
      </c>
      <c r="K15" s="1182"/>
      <c r="L15" s="1182"/>
      <c r="M15" s="1176" t="s">
        <v>2385</v>
      </c>
      <c r="N15" s="1176" t="s">
        <v>2387</v>
      </c>
      <c r="O15" s="1176" t="s">
        <v>2388</v>
      </c>
      <c r="P15" s="1209">
        <v>45217.0</v>
      </c>
      <c r="Q15" s="1209">
        <v>45217.0</v>
      </c>
      <c r="R15" s="1185">
        <v>45097.0</v>
      </c>
      <c r="S15" s="1199"/>
      <c r="T15" s="1176" t="s">
        <v>2312</v>
      </c>
      <c r="U15" s="1195" t="s">
        <v>2297</v>
      </c>
      <c r="V15" s="1195" t="s">
        <v>2297</v>
      </c>
      <c r="W15" s="1182"/>
      <c r="X15" s="1182"/>
      <c r="Y15" s="1182"/>
      <c r="Z15" s="1182"/>
      <c r="AA15" s="1182"/>
      <c r="AB15" s="1179" t="s">
        <v>2322</v>
      </c>
      <c r="AC15" s="1161"/>
    </row>
    <row r="16">
      <c r="A16" s="1161"/>
      <c r="B16" s="1175">
        <v>41.0</v>
      </c>
      <c r="C16" s="1176" t="s">
        <v>2393</v>
      </c>
      <c r="D16" s="1176" t="s">
        <v>835</v>
      </c>
      <c r="E16" s="1177" t="s">
        <v>2335</v>
      </c>
      <c r="F16" s="1178">
        <v>2018.0</v>
      </c>
      <c r="G16" s="1179" t="s">
        <v>2287</v>
      </c>
      <c r="H16" s="1176" t="s">
        <v>2308</v>
      </c>
      <c r="I16" s="1180" t="s">
        <v>2289</v>
      </c>
      <c r="J16" s="1181" t="s">
        <v>2395</v>
      </c>
      <c r="K16" s="1182"/>
      <c r="L16" s="1182"/>
      <c r="M16" s="1176" t="s">
        <v>2396</v>
      </c>
      <c r="N16" s="1176" t="s">
        <v>2398</v>
      </c>
      <c r="O16" s="1176" t="s">
        <v>2399</v>
      </c>
      <c r="P16" s="1209">
        <v>45217.0</v>
      </c>
      <c r="Q16" s="1209">
        <v>45217.0</v>
      </c>
      <c r="R16" s="1185">
        <v>45097.0</v>
      </c>
      <c r="S16" s="1199"/>
      <c r="T16" s="1176" t="s">
        <v>2312</v>
      </c>
      <c r="U16" s="1195" t="s">
        <v>2297</v>
      </c>
      <c r="V16" s="1195" t="s">
        <v>2297</v>
      </c>
      <c r="W16" s="1182"/>
      <c r="X16" s="1182"/>
      <c r="Y16" s="1182"/>
      <c r="Z16" s="1182"/>
      <c r="AA16" s="1182"/>
      <c r="AB16" s="1179" t="s">
        <v>2322</v>
      </c>
      <c r="AC16" s="1161"/>
    </row>
    <row r="17">
      <c r="A17" s="1161"/>
      <c r="B17" s="1175">
        <v>42.0</v>
      </c>
      <c r="C17" s="1176" t="s">
        <v>982</v>
      </c>
      <c r="D17" s="1176" t="s">
        <v>835</v>
      </c>
      <c r="E17" s="1177" t="s">
        <v>2335</v>
      </c>
      <c r="F17" s="1178">
        <v>2018.0</v>
      </c>
      <c r="G17" s="1179" t="s">
        <v>2287</v>
      </c>
      <c r="H17" s="1176" t="s">
        <v>2308</v>
      </c>
      <c r="I17" s="1180" t="s">
        <v>2289</v>
      </c>
      <c r="J17" s="1181" t="s">
        <v>2401</v>
      </c>
      <c r="K17" s="1182"/>
      <c r="L17" s="1182"/>
      <c r="M17" s="1176" t="s">
        <v>2402</v>
      </c>
      <c r="N17" s="1176" t="s">
        <v>2403</v>
      </c>
      <c r="O17" s="1176" t="s">
        <v>2404</v>
      </c>
      <c r="P17" s="1209">
        <v>45217.0</v>
      </c>
      <c r="Q17" s="1209">
        <v>45217.0</v>
      </c>
      <c r="R17" s="1185">
        <v>45097.0</v>
      </c>
      <c r="S17" s="1199"/>
      <c r="T17" s="1176" t="s">
        <v>2312</v>
      </c>
      <c r="U17" s="1195" t="s">
        <v>2297</v>
      </c>
      <c r="V17" s="1195" t="s">
        <v>2297</v>
      </c>
      <c r="W17" s="1182"/>
      <c r="X17" s="1182"/>
      <c r="Y17" s="1182"/>
      <c r="Z17" s="1182"/>
      <c r="AA17" s="1182"/>
      <c r="AB17" s="1179" t="s">
        <v>2322</v>
      </c>
      <c r="AC17" s="1161"/>
    </row>
    <row r="18">
      <c r="A18" s="1161"/>
      <c r="B18" s="1175">
        <v>43.0</v>
      </c>
      <c r="C18" s="1176" t="s">
        <v>2412</v>
      </c>
      <c r="D18" s="1176" t="s">
        <v>2413</v>
      </c>
      <c r="E18" s="1177" t="s">
        <v>2414</v>
      </c>
      <c r="F18" s="1178">
        <v>2018.0</v>
      </c>
      <c r="G18" s="1179" t="s">
        <v>2373</v>
      </c>
      <c r="H18" s="1176" t="s">
        <v>2308</v>
      </c>
      <c r="I18" s="1225" t="s">
        <v>2374</v>
      </c>
      <c r="J18" s="1181" t="s">
        <v>2416</v>
      </c>
      <c r="K18" s="1182"/>
      <c r="L18" s="1182"/>
      <c r="M18" s="1182"/>
      <c r="N18" s="1182"/>
      <c r="O18" s="1182"/>
      <c r="P18" s="1211">
        <v>45659.0</v>
      </c>
      <c r="Q18" s="1209">
        <v>45217.0</v>
      </c>
      <c r="R18" s="1185">
        <v>44940.0</v>
      </c>
      <c r="S18" s="1199"/>
      <c r="T18" s="1176" t="s">
        <v>2312</v>
      </c>
      <c r="U18" s="1201"/>
      <c r="V18" s="1201"/>
      <c r="W18" s="1201"/>
      <c r="X18" s="1201"/>
      <c r="Y18" s="1201"/>
      <c r="Z18" s="1201"/>
      <c r="AA18" s="1201"/>
      <c r="AB18" s="1179" t="s">
        <v>2418</v>
      </c>
      <c r="AC18" s="1161"/>
    </row>
    <row r="19">
      <c r="A19" s="1161"/>
      <c r="B19" s="1175">
        <v>44.0</v>
      </c>
      <c r="C19" s="1176" t="s">
        <v>2419</v>
      </c>
      <c r="D19" s="1176" t="s">
        <v>835</v>
      </c>
      <c r="E19" s="1177" t="s">
        <v>2335</v>
      </c>
      <c r="F19" s="1178">
        <v>2018.0</v>
      </c>
      <c r="G19" s="1179" t="s">
        <v>2373</v>
      </c>
      <c r="H19" s="1176" t="s">
        <v>2308</v>
      </c>
      <c r="I19" s="1225" t="s">
        <v>2374</v>
      </c>
      <c r="J19" s="1181" t="s">
        <v>2420</v>
      </c>
      <c r="K19" s="1182"/>
      <c r="L19" s="1182"/>
      <c r="M19" s="1182"/>
      <c r="N19" s="1182"/>
      <c r="O19" s="1182"/>
      <c r="P19" s="1209">
        <v>45226.0</v>
      </c>
      <c r="Q19" s="1209">
        <v>45217.0</v>
      </c>
      <c r="R19" s="1185">
        <v>44875.0</v>
      </c>
      <c r="S19" s="1199"/>
      <c r="T19" s="1176" t="s">
        <v>2312</v>
      </c>
      <c r="U19" s="1201"/>
      <c r="V19" s="1201"/>
      <c r="W19" s="1201"/>
      <c r="X19" s="1201"/>
      <c r="Y19" s="1201"/>
      <c r="Z19" s="1201"/>
      <c r="AA19" s="1201"/>
      <c r="AB19" s="1179" t="s">
        <v>2330</v>
      </c>
      <c r="AC19" s="1161"/>
    </row>
    <row r="20">
      <c r="A20" s="1161"/>
      <c r="B20" s="1175">
        <v>45.0</v>
      </c>
      <c r="C20" s="1176" t="s">
        <v>2421</v>
      </c>
      <c r="D20" s="1176" t="s">
        <v>835</v>
      </c>
      <c r="E20" s="1177" t="s">
        <v>2335</v>
      </c>
      <c r="F20" s="1178">
        <v>2018.0</v>
      </c>
      <c r="G20" s="1179" t="s">
        <v>2373</v>
      </c>
      <c r="H20" s="1176" t="s">
        <v>2308</v>
      </c>
      <c r="I20" s="1225" t="s">
        <v>2374</v>
      </c>
      <c r="J20" s="1181" t="s">
        <v>2422</v>
      </c>
      <c r="K20" s="1182"/>
      <c r="L20" s="1182"/>
      <c r="M20" s="1182"/>
      <c r="N20" s="1182"/>
      <c r="O20" s="1182"/>
      <c r="P20" s="1209">
        <v>45225.0</v>
      </c>
      <c r="Q20" s="1209">
        <v>45217.0</v>
      </c>
      <c r="R20" s="1185">
        <v>44875.0</v>
      </c>
      <c r="S20" s="1199"/>
      <c r="T20" s="1176" t="s">
        <v>2312</v>
      </c>
      <c r="U20" s="1201"/>
      <c r="V20" s="1201"/>
      <c r="W20" s="1201"/>
      <c r="X20" s="1201"/>
      <c r="Y20" s="1201"/>
      <c r="Z20" s="1201"/>
      <c r="AA20" s="1201"/>
      <c r="AB20" s="1179" t="s">
        <v>2322</v>
      </c>
      <c r="AC20" s="1161"/>
    </row>
    <row r="21">
      <c r="A21" s="1161"/>
      <c r="B21" s="1175">
        <v>46.0</v>
      </c>
      <c r="C21" s="1176" t="s">
        <v>2423</v>
      </c>
      <c r="D21" s="1176" t="s">
        <v>835</v>
      </c>
      <c r="E21" s="1177" t="s">
        <v>2335</v>
      </c>
      <c r="F21" s="1178">
        <v>2018.0</v>
      </c>
      <c r="G21" s="1179" t="s">
        <v>2373</v>
      </c>
      <c r="H21" s="1176" t="s">
        <v>2308</v>
      </c>
      <c r="I21" s="1225" t="s">
        <v>2374</v>
      </c>
      <c r="J21" s="1181" t="s">
        <v>2424</v>
      </c>
      <c r="K21" s="1182"/>
      <c r="L21" s="1182"/>
      <c r="M21" s="1182"/>
      <c r="N21" s="1182"/>
      <c r="O21" s="1182"/>
      <c r="P21" s="1209">
        <v>45224.0</v>
      </c>
      <c r="Q21" s="1209">
        <v>45217.0</v>
      </c>
      <c r="R21" s="1185">
        <v>44844.0</v>
      </c>
      <c r="S21" s="1199"/>
      <c r="T21" s="1176" t="s">
        <v>2312</v>
      </c>
      <c r="U21" s="1201"/>
      <c r="V21" s="1201"/>
      <c r="W21" s="1201"/>
      <c r="X21" s="1201"/>
      <c r="Y21" s="1201"/>
      <c r="Z21" s="1201"/>
      <c r="AA21" s="1201"/>
      <c r="AB21" s="1179" t="s">
        <v>2418</v>
      </c>
      <c r="AC21" s="1161"/>
    </row>
    <row r="22">
      <c r="A22" s="1161"/>
      <c r="B22" s="1175">
        <v>47.0</v>
      </c>
      <c r="C22" s="1176" t="s">
        <v>2425</v>
      </c>
      <c r="D22" s="1176" t="s">
        <v>835</v>
      </c>
      <c r="E22" s="1177" t="s">
        <v>2335</v>
      </c>
      <c r="F22" s="1178">
        <v>2018.0</v>
      </c>
      <c r="G22" s="1179" t="s">
        <v>2373</v>
      </c>
      <c r="H22" s="1176" t="s">
        <v>2308</v>
      </c>
      <c r="I22" s="1225" t="s">
        <v>2374</v>
      </c>
      <c r="J22" s="1181" t="s">
        <v>2426</v>
      </c>
      <c r="K22" s="1182"/>
      <c r="L22" s="1182"/>
      <c r="M22" s="1182"/>
      <c r="N22" s="1182"/>
      <c r="O22" s="1182"/>
      <c r="P22" s="1198">
        <v>45271.0</v>
      </c>
      <c r="Q22" s="1209">
        <v>45217.0</v>
      </c>
      <c r="R22" s="1185">
        <v>44940.0</v>
      </c>
      <c r="S22" s="1199"/>
      <c r="T22" s="1176" t="s">
        <v>2312</v>
      </c>
      <c r="U22" s="1201"/>
      <c r="V22" s="1201"/>
      <c r="W22" s="1201"/>
      <c r="X22" s="1201"/>
      <c r="Y22" s="1201"/>
      <c r="Z22" s="1201"/>
      <c r="AA22" s="1201"/>
      <c r="AB22" s="1179" t="s">
        <v>2330</v>
      </c>
      <c r="AC22" s="1161"/>
    </row>
    <row r="23">
      <c r="A23" s="1161"/>
      <c r="B23" s="1175">
        <v>48.0</v>
      </c>
      <c r="C23" s="1176" t="s">
        <v>2428</v>
      </c>
      <c r="D23" s="1176" t="s">
        <v>835</v>
      </c>
      <c r="E23" s="1177" t="s">
        <v>2335</v>
      </c>
      <c r="F23" s="1178">
        <v>2018.0</v>
      </c>
      <c r="G23" s="1179" t="s">
        <v>2373</v>
      </c>
      <c r="H23" s="1176" t="s">
        <v>2308</v>
      </c>
      <c r="I23" s="1225" t="s">
        <v>2374</v>
      </c>
      <c r="J23" s="1181" t="s">
        <v>2429</v>
      </c>
      <c r="K23" s="1182"/>
      <c r="L23" s="1182"/>
      <c r="M23" s="1182"/>
      <c r="N23" s="1182"/>
      <c r="O23" s="1182"/>
      <c r="P23" s="1209">
        <v>45224.0</v>
      </c>
      <c r="Q23" s="1209">
        <v>45217.0</v>
      </c>
      <c r="R23" s="1185">
        <v>44875.0</v>
      </c>
      <c r="S23" s="1199"/>
      <c r="T23" s="1176" t="s">
        <v>2312</v>
      </c>
      <c r="U23" s="1201"/>
      <c r="V23" s="1201"/>
      <c r="W23" s="1201"/>
      <c r="X23" s="1201"/>
      <c r="Y23" s="1201"/>
      <c r="Z23" s="1201"/>
      <c r="AA23" s="1201"/>
      <c r="AB23" s="1179" t="s">
        <v>2330</v>
      </c>
      <c r="AC23" s="1161"/>
    </row>
    <row r="24">
      <c r="A24" s="1161"/>
      <c r="B24" s="1175">
        <v>49.0</v>
      </c>
      <c r="C24" s="1176" t="s">
        <v>2430</v>
      </c>
      <c r="D24" s="1176" t="s">
        <v>835</v>
      </c>
      <c r="E24" s="1177" t="s">
        <v>2335</v>
      </c>
      <c r="F24" s="1178">
        <v>2018.0</v>
      </c>
      <c r="G24" s="1179" t="s">
        <v>2373</v>
      </c>
      <c r="H24" s="1176" t="s">
        <v>2308</v>
      </c>
      <c r="I24" s="1225" t="s">
        <v>2374</v>
      </c>
      <c r="J24" s="1181" t="s">
        <v>2431</v>
      </c>
      <c r="K24" s="1182"/>
      <c r="L24" s="1182"/>
      <c r="M24" s="1182"/>
      <c r="N24" s="1182"/>
      <c r="O24" s="1182"/>
      <c r="P24" s="1209">
        <v>45224.0</v>
      </c>
      <c r="Q24" s="1209">
        <v>45217.0</v>
      </c>
      <c r="R24" s="1185">
        <v>44844.0</v>
      </c>
      <c r="S24" s="1199"/>
      <c r="T24" s="1176" t="s">
        <v>2312</v>
      </c>
      <c r="U24" s="1201"/>
      <c r="V24" s="1201"/>
      <c r="W24" s="1201"/>
      <c r="X24" s="1201"/>
      <c r="Y24" s="1201"/>
      <c r="Z24" s="1201"/>
      <c r="AA24" s="1201"/>
      <c r="AB24" s="1179" t="s">
        <v>2418</v>
      </c>
      <c r="AC24" s="1161"/>
    </row>
    <row r="25">
      <c r="A25" s="1161"/>
      <c r="B25" s="1175">
        <v>50.0</v>
      </c>
      <c r="C25" s="1176" t="s">
        <v>2432</v>
      </c>
      <c r="D25" s="1176" t="s">
        <v>835</v>
      </c>
      <c r="E25" s="1177" t="s">
        <v>2335</v>
      </c>
      <c r="F25" s="1178">
        <v>2018.0</v>
      </c>
      <c r="G25" s="1179" t="s">
        <v>2373</v>
      </c>
      <c r="H25" s="1176" t="s">
        <v>2308</v>
      </c>
      <c r="I25" s="1225" t="s">
        <v>2374</v>
      </c>
      <c r="J25" s="1181" t="s">
        <v>2433</v>
      </c>
      <c r="K25" s="1182"/>
      <c r="L25" s="1182"/>
      <c r="M25" s="1182"/>
      <c r="N25" s="1182"/>
      <c r="O25" s="1182"/>
      <c r="P25" s="1213">
        <v>44867.0</v>
      </c>
      <c r="Q25" s="1209">
        <v>45217.0</v>
      </c>
      <c r="R25" s="1185">
        <v>44915.0</v>
      </c>
      <c r="S25" s="1199"/>
      <c r="T25" s="1176" t="s">
        <v>2312</v>
      </c>
      <c r="U25" s="1201"/>
      <c r="V25" s="1201"/>
      <c r="W25" s="1201"/>
      <c r="X25" s="1201"/>
      <c r="Y25" s="1201"/>
      <c r="Z25" s="1201"/>
      <c r="AA25" s="1201"/>
      <c r="AB25" s="1179" t="s">
        <v>2330</v>
      </c>
      <c r="AC25" s="1161"/>
    </row>
    <row r="26">
      <c r="A26" s="1161"/>
      <c r="B26" s="1175">
        <v>51.0</v>
      </c>
      <c r="C26" s="1176" t="s">
        <v>2436</v>
      </c>
      <c r="D26" s="1176" t="s">
        <v>835</v>
      </c>
      <c r="E26" s="1177" t="s">
        <v>2335</v>
      </c>
      <c r="F26" s="1178">
        <v>2018.0</v>
      </c>
      <c r="G26" s="1179" t="s">
        <v>2373</v>
      </c>
      <c r="H26" s="1176" t="s">
        <v>2308</v>
      </c>
      <c r="I26" s="1225" t="s">
        <v>2374</v>
      </c>
      <c r="J26" s="1181" t="s">
        <v>2437</v>
      </c>
      <c r="K26" s="1182"/>
      <c r="L26" s="1182"/>
      <c r="M26" s="1182"/>
      <c r="N26" s="1182"/>
      <c r="O26" s="1182"/>
      <c r="P26" s="1209">
        <v>45224.0</v>
      </c>
      <c r="Q26" s="1209">
        <v>45217.0</v>
      </c>
      <c r="R26" s="1185">
        <v>44875.0</v>
      </c>
      <c r="S26" s="1199"/>
      <c r="T26" s="1176" t="s">
        <v>2312</v>
      </c>
      <c r="U26" s="1201"/>
      <c r="V26" s="1201"/>
      <c r="W26" s="1201"/>
      <c r="X26" s="1201"/>
      <c r="Y26" s="1201"/>
      <c r="Z26" s="1201"/>
      <c r="AA26" s="1201"/>
      <c r="AB26" s="1179" t="s">
        <v>2330</v>
      </c>
      <c r="AC26" s="1161"/>
    </row>
    <row r="27">
      <c r="A27" s="1161"/>
      <c r="B27" s="1175">
        <v>52.0</v>
      </c>
      <c r="C27" s="1176" t="s">
        <v>2440</v>
      </c>
      <c r="D27" s="1176" t="s">
        <v>835</v>
      </c>
      <c r="E27" s="1177" t="s">
        <v>2335</v>
      </c>
      <c r="F27" s="1178">
        <v>2018.0</v>
      </c>
      <c r="G27" s="1179" t="s">
        <v>2287</v>
      </c>
      <c r="H27" s="1176" t="s">
        <v>2308</v>
      </c>
      <c r="I27" s="1180" t="s">
        <v>2289</v>
      </c>
      <c r="J27" s="1181" t="s">
        <v>2443</v>
      </c>
      <c r="K27" s="1182"/>
      <c r="L27" s="1182"/>
      <c r="M27" s="1176" t="s">
        <v>2445</v>
      </c>
      <c r="N27" s="1176" t="s">
        <v>2446</v>
      </c>
      <c r="O27" s="1176" t="s">
        <v>2447</v>
      </c>
      <c r="P27" s="1209">
        <v>45217.0</v>
      </c>
      <c r="Q27" s="1209">
        <v>45217.0</v>
      </c>
      <c r="R27" s="1185">
        <v>45097.0</v>
      </c>
      <c r="S27" s="1199"/>
      <c r="T27" s="1176" t="s">
        <v>2312</v>
      </c>
      <c r="U27" s="1195" t="s">
        <v>2297</v>
      </c>
      <c r="V27" s="1195" t="s">
        <v>2297</v>
      </c>
      <c r="W27" s="1182"/>
      <c r="X27" s="1182"/>
      <c r="Y27" s="1182"/>
      <c r="Z27" s="1182"/>
      <c r="AA27" s="1182"/>
      <c r="AB27" s="1179" t="s">
        <v>2322</v>
      </c>
      <c r="AC27" s="1161"/>
    </row>
    <row r="28">
      <c r="A28" s="1161"/>
      <c r="B28" s="1175">
        <v>53.0</v>
      </c>
      <c r="C28" s="1176" t="s">
        <v>984</v>
      </c>
      <c r="D28" s="1176" t="s">
        <v>835</v>
      </c>
      <c r="E28" s="1177" t="s">
        <v>2335</v>
      </c>
      <c r="F28" s="1178">
        <v>2018.0</v>
      </c>
      <c r="G28" s="1179" t="s">
        <v>2287</v>
      </c>
      <c r="H28" s="1176" t="s">
        <v>2308</v>
      </c>
      <c r="I28" s="1180" t="s">
        <v>2289</v>
      </c>
      <c r="J28" s="1181" t="s">
        <v>2455</v>
      </c>
      <c r="K28" s="1182"/>
      <c r="L28" s="1182"/>
      <c r="M28" s="1176" t="s">
        <v>2456</v>
      </c>
      <c r="N28" s="1176" t="s">
        <v>2457</v>
      </c>
      <c r="O28" s="1176" t="s">
        <v>2458</v>
      </c>
      <c r="P28" s="1209">
        <v>45217.0</v>
      </c>
      <c r="Q28" s="1209">
        <v>45217.0</v>
      </c>
      <c r="R28" s="1185">
        <v>45097.0</v>
      </c>
      <c r="S28" s="1199"/>
      <c r="T28" s="1176" t="s">
        <v>2312</v>
      </c>
      <c r="U28" s="1195" t="s">
        <v>2297</v>
      </c>
      <c r="V28" s="1195" t="s">
        <v>2297</v>
      </c>
      <c r="W28" s="1182"/>
      <c r="X28" s="1182"/>
      <c r="Y28" s="1182"/>
      <c r="Z28" s="1182"/>
      <c r="AA28" s="1182"/>
      <c r="AB28" s="1179" t="s">
        <v>2322</v>
      </c>
      <c r="AC28" s="1161"/>
    </row>
    <row r="29">
      <c r="A29" s="1161"/>
      <c r="B29" s="1175">
        <v>54.0</v>
      </c>
      <c r="C29" s="1176" t="s">
        <v>2460</v>
      </c>
      <c r="D29" s="1176" t="s">
        <v>835</v>
      </c>
      <c r="E29" s="1177" t="s">
        <v>2335</v>
      </c>
      <c r="F29" s="1178">
        <v>2018.0</v>
      </c>
      <c r="G29" s="1179" t="s">
        <v>2373</v>
      </c>
      <c r="H29" s="1176" t="s">
        <v>2308</v>
      </c>
      <c r="I29" s="1225" t="s">
        <v>2374</v>
      </c>
      <c r="J29" s="1181" t="s">
        <v>2461</v>
      </c>
      <c r="K29" s="1182"/>
      <c r="L29" s="1182"/>
      <c r="M29" s="1182"/>
      <c r="N29" s="1182"/>
      <c r="O29" s="1182"/>
      <c r="P29" s="1190">
        <v>45232.0</v>
      </c>
      <c r="Q29" s="1213">
        <v>44867.0</v>
      </c>
      <c r="R29" s="1185">
        <v>44911.0</v>
      </c>
      <c r="S29" s="1199"/>
      <c r="T29" s="1176" t="s">
        <v>2312</v>
      </c>
      <c r="U29" s="1201"/>
      <c r="V29" s="1201"/>
      <c r="W29" s="1201"/>
      <c r="X29" s="1201"/>
      <c r="Y29" s="1201"/>
      <c r="Z29" s="1201"/>
      <c r="AA29" s="1201"/>
      <c r="AB29" s="1179" t="s">
        <v>2330</v>
      </c>
      <c r="AC29" s="1161"/>
    </row>
    <row r="30">
      <c r="A30" s="1161"/>
      <c r="B30" s="1258"/>
      <c r="C30" s="1182"/>
      <c r="D30" s="1182"/>
      <c r="E30" s="1259"/>
      <c r="F30" s="1187"/>
      <c r="G30" s="1201"/>
      <c r="H30" s="1182"/>
      <c r="I30" s="1260"/>
      <c r="J30" s="1182"/>
      <c r="K30" s="1182"/>
      <c r="L30" s="1182"/>
      <c r="M30" s="1182"/>
      <c r="N30" s="1182"/>
      <c r="O30" s="1182"/>
      <c r="P30" s="1199"/>
      <c r="Q30" s="1199"/>
      <c r="R30" s="1199"/>
      <c r="S30" s="1199"/>
      <c r="T30" s="1182"/>
      <c r="U30" s="1182"/>
      <c r="V30" s="1182"/>
      <c r="W30" s="1182"/>
      <c r="X30" s="1182"/>
      <c r="Y30" s="1182"/>
      <c r="Z30" s="1182"/>
      <c r="AA30" s="1182"/>
      <c r="AB30" s="1161"/>
      <c r="AC30" s="1161"/>
    </row>
    <row r="31">
      <c r="A31" s="1161"/>
      <c r="B31" s="1258"/>
      <c r="C31" s="1260"/>
      <c r="D31" s="1260"/>
      <c r="E31" s="1201"/>
      <c r="F31" s="1182"/>
      <c r="G31" s="1201"/>
      <c r="H31" s="1182"/>
      <c r="I31" s="1260"/>
      <c r="J31" s="1182"/>
      <c r="K31" s="1182"/>
      <c r="L31" s="1182"/>
      <c r="M31" s="1260"/>
      <c r="N31" s="1260"/>
      <c r="O31" s="1260"/>
      <c r="P31" s="1199"/>
      <c r="Q31" s="1199"/>
      <c r="R31" s="1199"/>
      <c r="S31" s="1199"/>
      <c r="T31" s="1182"/>
      <c r="U31" s="1182"/>
      <c r="V31" s="1182"/>
      <c r="W31" s="1182"/>
      <c r="X31" s="1182"/>
      <c r="Y31" s="1182"/>
      <c r="Z31" s="1182"/>
      <c r="AA31" s="1182"/>
      <c r="AB31" s="1161"/>
      <c r="AC31" s="1161"/>
    </row>
    <row r="32">
      <c r="A32" s="1161"/>
      <c r="B32" s="1161"/>
      <c r="C32" s="1161"/>
      <c r="D32" s="1161"/>
      <c r="E32" s="1163"/>
      <c r="F32" s="1163"/>
      <c r="G32" s="1163"/>
      <c r="H32" s="1164"/>
      <c r="I32" s="1161"/>
      <c r="J32" s="1161"/>
      <c r="K32" s="1161"/>
      <c r="L32" s="1164"/>
      <c r="M32" s="1161"/>
      <c r="N32" s="1161"/>
      <c r="O32" s="1161"/>
      <c r="P32" s="1161"/>
      <c r="Q32" s="1161"/>
      <c r="R32" s="1161"/>
      <c r="S32" s="1161"/>
      <c r="T32" s="1161"/>
      <c r="U32" s="1163"/>
      <c r="V32" s="1163"/>
      <c r="W32" s="1163"/>
      <c r="X32" s="1163"/>
      <c r="Y32" s="1163"/>
      <c r="Z32" s="1163"/>
      <c r="AA32" s="1163"/>
      <c r="AB32" s="1161"/>
      <c r="AC32" s="1161"/>
    </row>
    <row r="33">
      <c r="A33" s="1161"/>
      <c r="B33" s="1161"/>
      <c r="C33" s="1161"/>
      <c r="D33" s="1161"/>
      <c r="E33" s="1163"/>
      <c r="F33" s="1163"/>
      <c r="G33" s="1163"/>
      <c r="H33" s="1164"/>
      <c r="I33" s="1161"/>
      <c r="J33" s="1161"/>
      <c r="K33" s="1161"/>
      <c r="L33" s="1164"/>
      <c r="M33" s="1161"/>
      <c r="N33" s="1161"/>
      <c r="O33" s="1161"/>
      <c r="P33" s="1161"/>
      <c r="Q33" s="1161"/>
      <c r="R33" s="1161"/>
      <c r="S33" s="1161"/>
      <c r="T33" s="1161"/>
      <c r="U33" s="1163"/>
      <c r="V33" s="1163"/>
      <c r="W33" s="1163"/>
      <c r="X33" s="1163"/>
      <c r="Y33" s="1163"/>
      <c r="Z33" s="1163"/>
      <c r="AA33" s="1163"/>
      <c r="AB33" s="1161"/>
      <c r="AC33" s="1161"/>
    </row>
    <row r="34">
      <c r="A34" s="1161"/>
      <c r="B34" s="1161"/>
      <c r="C34" s="1161"/>
      <c r="D34" s="1161"/>
      <c r="E34" s="1163"/>
      <c r="F34" s="1163"/>
      <c r="G34" s="1163"/>
      <c r="H34" s="1164"/>
      <c r="I34" s="1161"/>
      <c r="J34" s="1161"/>
      <c r="K34" s="1161"/>
      <c r="L34" s="1164"/>
      <c r="M34" s="1161"/>
      <c r="N34" s="1161"/>
      <c r="O34" s="1161"/>
      <c r="P34" s="1161"/>
      <c r="Q34" s="1161"/>
      <c r="R34" s="1161"/>
      <c r="S34" s="1161"/>
      <c r="T34" s="1161"/>
      <c r="U34" s="1163"/>
      <c r="V34" s="1163"/>
      <c r="W34" s="1163"/>
      <c r="X34" s="1163"/>
      <c r="Y34" s="1163"/>
      <c r="Z34" s="1163"/>
      <c r="AA34" s="1163"/>
      <c r="AB34" s="1161"/>
      <c r="AC34" s="1161"/>
    </row>
    <row r="35">
      <c r="A35" s="1161"/>
      <c r="B35" s="1161"/>
      <c r="C35" s="1161"/>
      <c r="D35" s="1161"/>
      <c r="E35" s="1163"/>
      <c r="F35" s="1163"/>
      <c r="G35" s="1163"/>
      <c r="H35" s="1164"/>
      <c r="I35" s="1161"/>
      <c r="J35" s="1161"/>
      <c r="K35" s="1161"/>
      <c r="L35" s="1164"/>
      <c r="M35" s="1161"/>
      <c r="N35" s="1161"/>
      <c r="O35" s="1161"/>
      <c r="P35" s="1161"/>
      <c r="Q35" s="1161"/>
      <c r="R35" s="1161"/>
      <c r="S35" s="1161"/>
      <c r="T35" s="1161"/>
      <c r="U35" s="1163"/>
      <c r="V35" s="1163"/>
      <c r="W35" s="1163"/>
      <c r="X35" s="1163"/>
      <c r="Y35" s="1163"/>
      <c r="Z35" s="1163"/>
      <c r="AA35" s="1163"/>
      <c r="AB35" s="1161"/>
      <c r="AC35" s="1161"/>
    </row>
    <row r="36">
      <c r="A36" s="1161"/>
      <c r="B36" s="1161"/>
      <c r="C36" s="1161"/>
      <c r="D36" s="1161"/>
      <c r="E36" s="1163"/>
      <c r="F36" s="1163"/>
      <c r="G36" s="1163"/>
      <c r="H36" s="1164"/>
      <c r="I36" s="1161"/>
      <c r="J36" s="1161"/>
      <c r="K36" s="1161"/>
      <c r="L36" s="1164"/>
      <c r="M36" s="1161"/>
      <c r="N36" s="1161"/>
      <c r="O36" s="1161"/>
      <c r="P36" s="1161"/>
      <c r="Q36" s="1161"/>
      <c r="R36" s="1161"/>
      <c r="S36" s="1161"/>
      <c r="T36" s="1161"/>
      <c r="U36" s="1163"/>
      <c r="V36" s="1163"/>
      <c r="W36" s="1163"/>
      <c r="X36" s="1163"/>
      <c r="Y36" s="1163"/>
      <c r="Z36" s="1163"/>
      <c r="AA36" s="1163"/>
      <c r="AB36" s="1161"/>
      <c r="AC36" s="1161"/>
    </row>
    <row r="37">
      <c r="A37" s="1161"/>
      <c r="B37" s="1161"/>
      <c r="C37" s="1161"/>
      <c r="D37" s="1161"/>
      <c r="E37" s="1163"/>
      <c r="F37" s="1163"/>
      <c r="G37" s="1163"/>
      <c r="H37" s="1164"/>
      <c r="I37" s="1161"/>
      <c r="J37" s="1161"/>
      <c r="K37" s="1161"/>
      <c r="L37" s="1164"/>
      <c r="M37" s="1161"/>
      <c r="N37" s="1161"/>
      <c r="O37" s="1161"/>
      <c r="P37" s="1161"/>
      <c r="Q37" s="1161"/>
      <c r="R37" s="1161"/>
      <c r="S37" s="1161"/>
      <c r="T37" s="1161"/>
      <c r="U37" s="1163"/>
      <c r="V37" s="1163"/>
      <c r="W37" s="1163"/>
      <c r="X37" s="1163"/>
      <c r="Y37" s="1163"/>
      <c r="Z37" s="1163"/>
      <c r="AA37" s="1163"/>
      <c r="AB37" s="1161"/>
      <c r="AC37" s="1161"/>
    </row>
  </sheetData>
  <mergeCells count="22">
    <mergeCell ref="B2:E2"/>
    <mergeCell ref="B3:B4"/>
    <mergeCell ref="C3:C4"/>
    <mergeCell ref="D3:D4"/>
    <mergeCell ref="E3:E4"/>
    <mergeCell ref="F3:F4"/>
    <mergeCell ref="G3:G4"/>
    <mergeCell ref="O3:O4"/>
    <mergeCell ref="P3:P4"/>
    <mergeCell ref="Q3:Q4"/>
    <mergeCell ref="R3:R4"/>
    <mergeCell ref="S3:S4"/>
    <mergeCell ref="T3:T4"/>
    <mergeCell ref="U3:W3"/>
    <mergeCell ref="X3:AA3"/>
    <mergeCell ref="H3:H4"/>
    <mergeCell ref="I3:I4"/>
    <mergeCell ref="J3:J4"/>
    <mergeCell ref="K3:K4"/>
    <mergeCell ref="L3:L4"/>
    <mergeCell ref="M3:M4"/>
    <mergeCell ref="N3:N4"/>
  </mergeCells>
  <hyperlinks>
    <hyperlink r:id="rId1" ref="U5"/>
    <hyperlink r:id="rId2" ref="U6"/>
    <hyperlink r:id="rId3" ref="U7"/>
    <hyperlink r:id="rId4" ref="U8"/>
    <hyperlink r:id="rId5" ref="U9"/>
    <hyperlink r:id="rId6" ref="V9"/>
    <hyperlink r:id="rId7" ref="U10"/>
    <hyperlink r:id="rId8" ref="V10"/>
    <hyperlink r:id="rId9" ref="U11"/>
    <hyperlink r:id="rId10" ref="V11"/>
    <hyperlink r:id="rId11" ref="U12"/>
    <hyperlink r:id="rId12" ref="V12"/>
    <hyperlink r:id="rId13" ref="U14"/>
    <hyperlink r:id="rId14" ref="V14"/>
    <hyperlink r:id="rId15" ref="U15"/>
    <hyperlink r:id="rId16" ref="V15"/>
    <hyperlink r:id="rId17" ref="U16"/>
    <hyperlink r:id="rId18" ref="V16"/>
    <hyperlink r:id="rId19" ref="U17"/>
    <hyperlink r:id="rId20" ref="V17"/>
    <hyperlink r:id="rId21" ref="U27"/>
    <hyperlink r:id="rId22" ref="V27"/>
    <hyperlink r:id="rId23" ref="U28"/>
    <hyperlink r:id="rId24" ref="V28"/>
  </hyperlinks>
  <drawing r:id="rId2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5.0"/>
    <col customWidth="1" min="7" max="7" width="35.43"/>
    <col customWidth="1" min="8" max="8" width="35.86"/>
    <col customWidth="1" min="9" max="9" width="33.14"/>
    <col customWidth="1" min="10" max="10" width="30.86"/>
  </cols>
  <sheetData>
    <row r="1">
      <c r="B1" s="1244"/>
    </row>
    <row r="2">
      <c r="A2" s="915" t="s">
        <v>8</v>
      </c>
      <c r="B2" s="1245" t="s">
        <v>13</v>
      </c>
      <c r="C2" s="915" t="s">
        <v>5</v>
      </c>
      <c r="D2" s="918" t="s">
        <v>471</v>
      </c>
      <c r="E2" s="918" t="s">
        <v>9</v>
      </c>
      <c r="F2" s="918" t="s">
        <v>10</v>
      </c>
      <c r="G2" s="1246" t="s">
        <v>2451</v>
      </c>
    </row>
    <row r="3">
      <c r="A3" s="180"/>
      <c r="B3" s="180"/>
      <c r="C3" s="180"/>
      <c r="D3" s="180"/>
      <c r="E3" s="180"/>
      <c r="F3" s="180"/>
      <c r="G3" s="1247" t="s">
        <v>2281</v>
      </c>
      <c r="H3" s="1247" t="s">
        <v>2452</v>
      </c>
      <c r="I3" s="1247" t="s">
        <v>2454</v>
      </c>
      <c r="J3" s="1247" t="s">
        <v>2282</v>
      </c>
    </row>
    <row r="4">
      <c r="A4" s="1027" t="s">
        <v>374</v>
      </c>
      <c r="B4" s="1248" t="s">
        <v>220</v>
      </c>
      <c r="C4" s="353"/>
      <c r="D4" s="353"/>
      <c r="E4" s="353"/>
      <c r="F4" s="354"/>
    </row>
    <row r="5" ht="145.5" customHeight="1">
      <c r="A5" s="1249">
        <v>1.0</v>
      </c>
      <c r="B5" s="1250" t="s">
        <v>375</v>
      </c>
      <c r="C5" s="164">
        <v>2008.0</v>
      </c>
      <c r="D5" s="210" t="s">
        <v>376</v>
      </c>
      <c r="E5" s="1255" t="s">
        <v>79</v>
      </c>
      <c r="F5" s="164" t="s">
        <v>427</v>
      </c>
      <c r="G5" s="1256"/>
      <c r="H5" s="1256"/>
      <c r="I5" s="1256"/>
      <c r="J5" s="1256"/>
      <c r="K5" s="1256"/>
      <c r="L5" s="1256"/>
      <c r="M5" s="1256"/>
      <c r="N5" s="1256"/>
      <c r="O5" s="1256"/>
      <c r="P5" s="1256"/>
      <c r="Q5" s="1256"/>
      <c r="R5" s="1256"/>
      <c r="S5" s="1256"/>
      <c r="T5" s="1256"/>
      <c r="U5" s="1256"/>
      <c r="V5" s="1256"/>
      <c r="W5" s="1256"/>
      <c r="X5" s="1256"/>
      <c r="Y5" s="1256"/>
      <c r="Z5" s="1256"/>
    </row>
    <row r="6" ht="145.5" customHeight="1">
      <c r="A6" s="1249">
        <v>2.0</v>
      </c>
      <c r="B6" s="1261" t="s">
        <v>1988</v>
      </c>
      <c r="C6" s="164">
        <v>2005.0</v>
      </c>
      <c r="D6" s="210" t="s">
        <v>1991</v>
      </c>
      <c r="E6" s="1255" t="s">
        <v>484</v>
      </c>
      <c r="F6" s="164" t="s">
        <v>1997</v>
      </c>
      <c r="G6" s="1256"/>
      <c r="H6" s="1256"/>
      <c r="I6" s="1256"/>
      <c r="J6" s="1256"/>
      <c r="K6" s="1256"/>
      <c r="L6" s="1256"/>
      <c r="M6" s="1256"/>
      <c r="N6" s="1256"/>
      <c r="O6" s="1256"/>
      <c r="P6" s="1256"/>
      <c r="Q6" s="1256"/>
      <c r="R6" s="1256"/>
      <c r="S6" s="1256"/>
      <c r="T6" s="1256"/>
      <c r="U6" s="1256"/>
      <c r="V6" s="1256"/>
      <c r="W6" s="1256"/>
      <c r="X6" s="1256"/>
      <c r="Y6" s="1256"/>
      <c r="Z6" s="1256"/>
    </row>
    <row r="7" ht="145.5" customHeight="1">
      <c r="A7" s="1249">
        <v>3.0</v>
      </c>
      <c r="B7" s="1250" t="s">
        <v>377</v>
      </c>
      <c r="C7" s="164">
        <v>2012.0</v>
      </c>
      <c r="D7" s="1262" t="s">
        <v>378</v>
      </c>
      <c r="E7" s="1255" t="s">
        <v>79</v>
      </c>
      <c r="F7" s="164" t="s">
        <v>434</v>
      </c>
      <c r="G7" s="1256"/>
      <c r="H7" s="1256"/>
      <c r="I7" s="1256"/>
      <c r="J7" s="1256"/>
      <c r="K7" s="1256"/>
      <c r="L7" s="1256"/>
      <c r="M7" s="1256"/>
      <c r="N7" s="1256"/>
      <c r="O7" s="1256"/>
      <c r="P7" s="1256"/>
      <c r="Q7" s="1256"/>
      <c r="R7" s="1256"/>
      <c r="S7" s="1256"/>
      <c r="T7" s="1256"/>
      <c r="U7" s="1256"/>
      <c r="V7" s="1256"/>
      <c r="W7" s="1256"/>
      <c r="X7" s="1256"/>
      <c r="Y7" s="1256"/>
      <c r="Z7" s="1256"/>
    </row>
    <row r="8" ht="145.5" customHeight="1">
      <c r="A8" s="1249">
        <v>4.0</v>
      </c>
      <c r="B8" s="1250" t="s">
        <v>2475</v>
      </c>
      <c r="C8" s="164">
        <v>2012.0</v>
      </c>
      <c r="D8" s="207" t="s">
        <v>381</v>
      </c>
      <c r="E8" s="1263" t="s">
        <v>97</v>
      </c>
      <c r="F8" s="164" t="s">
        <v>98</v>
      </c>
      <c r="G8" s="1256"/>
      <c r="H8" s="1256"/>
      <c r="I8" s="1256"/>
      <c r="J8" s="1256"/>
      <c r="K8" s="1256"/>
      <c r="L8" s="1256"/>
      <c r="M8" s="1256"/>
      <c r="N8" s="1256"/>
      <c r="O8" s="1256"/>
      <c r="P8" s="1256"/>
      <c r="Q8" s="1256"/>
      <c r="R8" s="1256"/>
      <c r="S8" s="1256"/>
      <c r="T8" s="1256"/>
      <c r="U8" s="1256"/>
      <c r="V8" s="1256"/>
      <c r="W8" s="1256"/>
      <c r="X8" s="1256"/>
      <c r="Y8" s="1256"/>
      <c r="Z8" s="1256"/>
    </row>
    <row r="9" ht="145.5" customHeight="1">
      <c r="A9" s="1264">
        <v>5.0</v>
      </c>
      <c r="B9" s="1265" t="s">
        <v>74</v>
      </c>
      <c r="C9" s="182">
        <v>2012.0</v>
      </c>
      <c r="D9" s="1266" t="s">
        <v>81</v>
      </c>
      <c r="E9" s="1267" t="s">
        <v>79</v>
      </c>
      <c r="F9" s="171" t="s">
        <v>82</v>
      </c>
      <c r="G9" s="1256"/>
      <c r="H9" s="1256"/>
      <c r="I9" s="1256"/>
      <c r="J9" s="1256"/>
      <c r="K9" s="1256"/>
      <c r="L9" s="1256"/>
      <c r="M9" s="1256"/>
      <c r="N9" s="1256"/>
      <c r="O9" s="1256"/>
      <c r="P9" s="1256"/>
      <c r="Q9" s="1256"/>
      <c r="R9" s="1256"/>
      <c r="S9" s="1256"/>
      <c r="T9" s="1256"/>
      <c r="U9" s="1256"/>
      <c r="V9" s="1256"/>
      <c r="W9" s="1256"/>
      <c r="X9" s="1256"/>
      <c r="Y9" s="1256"/>
      <c r="Z9" s="1256"/>
    </row>
    <row r="10" ht="145.5" customHeight="1">
      <c r="A10" s="1264">
        <v>6.0</v>
      </c>
      <c r="B10" s="1265" t="s">
        <v>172</v>
      </c>
      <c r="C10" s="182">
        <v>2011.0</v>
      </c>
      <c r="D10" s="1266" t="s">
        <v>174</v>
      </c>
      <c r="E10" s="1267" t="s">
        <v>450</v>
      </c>
      <c r="F10" s="171" t="s">
        <v>175</v>
      </c>
      <c r="G10" s="1256"/>
      <c r="H10" s="1256"/>
      <c r="I10" s="1256"/>
      <c r="J10" s="1256"/>
      <c r="K10" s="1256"/>
      <c r="L10" s="1256"/>
      <c r="M10" s="1256"/>
      <c r="N10" s="1256"/>
      <c r="O10" s="1256"/>
      <c r="P10" s="1256"/>
      <c r="Q10" s="1256"/>
      <c r="R10" s="1256"/>
      <c r="S10" s="1256"/>
      <c r="T10" s="1256"/>
      <c r="U10" s="1256"/>
      <c r="V10" s="1256"/>
      <c r="W10" s="1256"/>
      <c r="X10" s="1256"/>
      <c r="Y10" s="1256"/>
      <c r="Z10" s="1256"/>
    </row>
    <row r="11" ht="145.5" customHeight="1">
      <c r="A11" s="1264">
        <v>7.0</v>
      </c>
      <c r="B11" s="1265" t="s">
        <v>2243</v>
      </c>
      <c r="C11" s="182">
        <v>2010.0</v>
      </c>
      <c r="D11" s="1266" t="s">
        <v>384</v>
      </c>
      <c r="E11" s="1267" t="s">
        <v>450</v>
      </c>
      <c r="F11" s="171" t="s">
        <v>470</v>
      </c>
      <c r="G11" s="1256"/>
      <c r="H11" s="1256"/>
      <c r="I11" s="1256"/>
      <c r="J11" s="1256"/>
      <c r="K11" s="1256"/>
      <c r="L11" s="1256"/>
      <c r="M11" s="1256"/>
      <c r="N11" s="1256"/>
      <c r="O11" s="1256"/>
      <c r="P11" s="1256"/>
      <c r="Q11" s="1256"/>
      <c r="R11" s="1256"/>
      <c r="S11" s="1256"/>
      <c r="T11" s="1256"/>
      <c r="U11" s="1256"/>
      <c r="V11" s="1256"/>
      <c r="W11" s="1256"/>
      <c r="X11" s="1256"/>
      <c r="Y11" s="1256"/>
      <c r="Z11" s="1256"/>
    </row>
    <row r="12">
      <c r="B12" s="1244"/>
    </row>
    <row r="13">
      <c r="B13" s="1244"/>
    </row>
    <row r="14">
      <c r="B14" s="1244"/>
    </row>
    <row r="15">
      <c r="B15" s="1244"/>
    </row>
    <row r="16">
      <c r="B16" s="1244"/>
    </row>
    <row r="17">
      <c r="B17" s="1244"/>
    </row>
    <row r="18">
      <c r="B18" s="1244"/>
    </row>
    <row r="19">
      <c r="B19" s="1244"/>
    </row>
    <row r="20">
      <c r="B20" s="1244"/>
    </row>
    <row r="21">
      <c r="B21" s="1244"/>
    </row>
    <row r="22">
      <c r="B22" s="1244"/>
    </row>
    <row r="23">
      <c r="B23" s="1244"/>
    </row>
    <row r="24">
      <c r="B24" s="1244"/>
    </row>
    <row r="25">
      <c r="B25" s="1244"/>
    </row>
    <row r="26">
      <c r="B26" s="1244"/>
    </row>
    <row r="27">
      <c r="B27" s="1244"/>
    </row>
    <row r="28">
      <c r="B28" s="1244"/>
    </row>
    <row r="29">
      <c r="B29" s="1244"/>
    </row>
    <row r="30">
      <c r="B30" s="1244"/>
    </row>
    <row r="31">
      <c r="B31" s="1244"/>
    </row>
    <row r="32">
      <c r="B32" s="1244"/>
    </row>
    <row r="33">
      <c r="B33" s="1244"/>
    </row>
    <row r="34">
      <c r="B34" s="1244"/>
    </row>
    <row r="35">
      <c r="B35" s="1244"/>
    </row>
    <row r="36">
      <c r="B36" s="1244"/>
    </row>
    <row r="37">
      <c r="B37" s="1244"/>
    </row>
    <row r="38">
      <c r="B38" s="1244"/>
    </row>
    <row r="39">
      <c r="B39" s="1244"/>
    </row>
    <row r="40">
      <c r="B40" s="1244"/>
    </row>
    <row r="41">
      <c r="B41" s="1244"/>
    </row>
    <row r="42">
      <c r="B42" s="1244"/>
    </row>
    <row r="43">
      <c r="B43" s="1244"/>
    </row>
    <row r="44">
      <c r="B44" s="1244"/>
    </row>
    <row r="45">
      <c r="B45" s="1244"/>
    </row>
    <row r="46">
      <c r="B46" s="1244"/>
    </row>
    <row r="47">
      <c r="B47" s="1244"/>
    </row>
    <row r="48">
      <c r="B48" s="1244"/>
    </row>
    <row r="49">
      <c r="B49" s="1244"/>
    </row>
    <row r="50">
      <c r="B50" s="1244"/>
    </row>
    <row r="51">
      <c r="B51" s="1244"/>
    </row>
    <row r="52">
      <c r="B52" s="1244"/>
    </row>
    <row r="53">
      <c r="B53" s="1244"/>
    </row>
    <row r="54">
      <c r="B54" s="1244"/>
    </row>
    <row r="55">
      <c r="B55" s="1244"/>
    </row>
    <row r="56">
      <c r="B56" s="1244"/>
    </row>
    <row r="57">
      <c r="B57" s="1244"/>
    </row>
    <row r="58">
      <c r="B58" s="1244"/>
    </row>
    <row r="59">
      <c r="B59" s="1244"/>
    </row>
    <row r="60">
      <c r="B60" s="1244"/>
    </row>
    <row r="61">
      <c r="B61" s="1244"/>
    </row>
    <row r="62">
      <c r="B62" s="1244"/>
    </row>
    <row r="63">
      <c r="B63" s="1244"/>
    </row>
    <row r="64">
      <c r="B64" s="1244"/>
    </row>
    <row r="65">
      <c r="B65" s="1244"/>
    </row>
    <row r="66">
      <c r="B66" s="1244"/>
    </row>
    <row r="67">
      <c r="B67" s="1244"/>
    </row>
    <row r="68">
      <c r="B68" s="1244"/>
    </row>
    <row r="69">
      <c r="B69" s="1244"/>
    </row>
    <row r="70">
      <c r="B70" s="1244"/>
    </row>
    <row r="71">
      <c r="B71" s="1244"/>
    </row>
    <row r="72">
      <c r="B72" s="1244"/>
    </row>
    <row r="73">
      <c r="B73" s="1244"/>
    </row>
    <row r="74">
      <c r="B74" s="1244"/>
    </row>
    <row r="75">
      <c r="B75" s="1244"/>
    </row>
    <row r="76">
      <c r="B76" s="1244"/>
    </row>
    <row r="77">
      <c r="B77" s="1244"/>
    </row>
    <row r="78">
      <c r="B78" s="1244"/>
    </row>
    <row r="79">
      <c r="B79" s="1244"/>
    </row>
    <row r="80">
      <c r="B80" s="1244"/>
    </row>
    <row r="81">
      <c r="B81" s="1244"/>
    </row>
    <row r="82">
      <c r="B82" s="1244"/>
    </row>
    <row r="83">
      <c r="B83" s="1244"/>
    </row>
    <row r="84">
      <c r="B84" s="1244"/>
    </row>
    <row r="85">
      <c r="B85" s="1244"/>
    </row>
    <row r="86">
      <c r="B86" s="1244"/>
    </row>
    <row r="87">
      <c r="B87" s="1244"/>
    </row>
    <row r="88">
      <c r="B88" s="1244"/>
    </row>
    <row r="89">
      <c r="B89" s="1244"/>
    </row>
    <row r="90">
      <c r="B90" s="1244"/>
    </row>
    <row r="91">
      <c r="B91" s="1244"/>
    </row>
    <row r="92">
      <c r="B92" s="1244"/>
    </row>
    <row r="93">
      <c r="B93" s="1244"/>
    </row>
    <row r="94">
      <c r="B94" s="1244"/>
    </row>
    <row r="95">
      <c r="B95" s="1244"/>
    </row>
    <row r="96">
      <c r="B96" s="1244"/>
    </row>
    <row r="97">
      <c r="B97" s="1244"/>
    </row>
    <row r="98">
      <c r="B98" s="1244"/>
    </row>
    <row r="99">
      <c r="B99" s="1244"/>
    </row>
    <row r="100">
      <c r="B100" s="1244"/>
    </row>
    <row r="101">
      <c r="B101" s="1244"/>
    </row>
    <row r="102">
      <c r="B102" s="1244"/>
    </row>
    <row r="103">
      <c r="B103" s="1244"/>
    </row>
    <row r="104">
      <c r="B104" s="1244"/>
    </row>
    <row r="105">
      <c r="B105" s="1244"/>
    </row>
    <row r="106">
      <c r="B106" s="1244"/>
    </row>
    <row r="107">
      <c r="B107" s="1244"/>
    </row>
    <row r="108">
      <c r="B108" s="1244"/>
    </row>
    <row r="109">
      <c r="B109" s="1244"/>
    </row>
    <row r="110">
      <c r="B110" s="1244"/>
    </row>
    <row r="111">
      <c r="B111" s="1244"/>
    </row>
    <row r="112">
      <c r="B112" s="1244"/>
    </row>
    <row r="113">
      <c r="B113" s="1244"/>
    </row>
    <row r="114">
      <c r="B114" s="1244"/>
    </row>
    <row r="115">
      <c r="B115" s="1244"/>
    </row>
    <row r="116">
      <c r="B116" s="1244"/>
    </row>
    <row r="117">
      <c r="B117" s="1244"/>
    </row>
    <row r="118">
      <c r="B118" s="1244"/>
    </row>
    <row r="119">
      <c r="B119" s="1244"/>
    </row>
    <row r="120">
      <c r="B120" s="1244"/>
    </row>
    <row r="121">
      <c r="B121" s="1244"/>
    </row>
    <row r="122">
      <c r="B122" s="1244"/>
    </row>
    <row r="123">
      <c r="B123" s="1244"/>
    </row>
    <row r="124">
      <c r="B124" s="1244"/>
    </row>
    <row r="125">
      <c r="B125" s="1244"/>
    </row>
    <row r="126">
      <c r="B126" s="1244"/>
    </row>
    <row r="127">
      <c r="B127" s="1244"/>
    </row>
    <row r="128">
      <c r="B128" s="1244"/>
    </row>
    <row r="129">
      <c r="B129" s="1244"/>
    </row>
    <row r="130">
      <c r="B130" s="1244"/>
    </row>
    <row r="131">
      <c r="B131" s="1244"/>
    </row>
    <row r="132">
      <c r="B132" s="1244"/>
    </row>
    <row r="133">
      <c r="B133" s="1244"/>
    </row>
    <row r="134">
      <c r="B134" s="1244"/>
    </row>
    <row r="135">
      <c r="B135" s="1244"/>
    </row>
    <row r="136">
      <c r="B136" s="1244"/>
    </row>
    <row r="137">
      <c r="B137" s="1244"/>
    </row>
    <row r="138">
      <c r="B138" s="1244"/>
    </row>
    <row r="139">
      <c r="B139" s="1244"/>
    </row>
    <row r="140">
      <c r="B140" s="1244"/>
    </row>
    <row r="141">
      <c r="B141" s="1244"/>
    </row>
    <row r="142">
      <c r="B142" s="1244"/>
    </row>
    <row r="143">
      <c r="B143" s="1244"/>
    </row>
    <row r="144">
      <c r="B144" s="1244"/>
    </row>
    <row r="145">
      <c r="B145" s="1244"/>
    </row>
    <row r="146">
      <c r="B146" s="1244"/>
    </row>
    <row r="147">
      <c r="B147" s="1244"/>
    </row>
    <row r="148">
      <c r="B148" s="1244"/>
    </row>
    <row r="149">
      <c r="B149" s="1244"/>
    </row>
    <row r="150">
      <c r="B150" s="1244"/>
    </row>
    <row r="151">
      <c r="B151" s="1244"/>
    </row>
    <row r="152">
      <c r="B152" s="1244"/>
    </row>
    <row r="153">
      <c r="B153" s="1244"/>
    </row>
    <row r="154">
      <c r="B154" s="1244"/>
    </row>
    <row r="155">
      <c r="B155" s="1244"/>
    </row>
    <row r="156">
      <c r="B156" s="1244"/>
    </row>
    <row r="157">
      <c r="B157" s="1244"/>
    </row>
    <row r="158">
      <c r="B158" s="1244"/>
    </row>
    <row r="159">
      <c r="B159" s="1244"/>
    </row>
    <row r="160">
      <c r="B160" s="1244"/>
    </row>
    <row r="161">
      <c r="B161" s="1244"/>
    </row>
    <row r="162">
      <c r="B162" s="1244"/>
    </row>
    <row r="163">
      <c r="B163" s="1244"/>
    </row>
    <row r="164">
      <c r="B164" s="1244"/>
    </row>
    <row r="165">
      <c r="B165" s="1244"/>
    </row>
    <row r="166">
      <c r="B166" s="1244"/>
    </row>
    <row r="167">
      <c r="B167" s="1244"/>
    </row>
    <row r="168">
      <c r="B168" s="1244"/>
    </row>
    <row r="169">
      <c r="B169" s="1244"/>
    </row>
    <row r="170">
      <c r="B170" s="1244"/>
    </row>
    <row r="171">
      <c r="B171" s="1244"/>
    </row>
    <row r="172">
      <c r="B172" s="1244"/>
    </row>
    <row r="173">
      <c r="B173" s="1244"/>
    </row>
    <row r="174">
      <c r="B174" s="1244"/>
    </row>
    <row r="175">
      <c r="B175" s="1244"/>
    </row>
    <row r="176">
      <c r="B176" s="1244"/>
    </row>
    <row r="177">
      <c r="B177" s="1244"/>
    </row>
    <row r="178">
      <c r="B178" s="1244"/>
    </row>
    <row r="179">
      <c r="B179" s="1244"/>
    </row>
    <row r="180">
      <c r="B180" s="1244"/>
    </row>
    <row r="181">
      <c r="B181" s="1244"/>
    </row>
    <row r="182">
      <c r="B182" s="1244"/>
    </row>
    <row r="183">
      <c r="B183" s="1244"/>
    </row>
    <row r="184">
      <c r="B184" s="1244"/>
    </row>
    <row r="185">
      <c r="B185" s="1244"/>
    </row>
    <row r="186">
      <c r="B186" s="1244"/>
    </row>
    <row r="187">
      <c r="B187" s="1244"/>
    </row>
    <row r="188">
      <c r="B188" s="1244"/>
    </row>
    <row r="189">
      <c r="B189" s="1244"/>
    </row>
    <row r="190">
      <c r="B190" s="1244"/>
    </row>
    <row r="191">
      <c r="B191" s="1244"/>
    </row>
    <row r="192">
      <c r="B192" s="1244"/>
    </row>
    <row r="193">
      <c r="B193" s="1244"/>
    </row>
    <row r="194">
      <c r="B194" s="1244"/>
    </row>
    <row r="195">
      <c r="B195" s="1244"/>
    </row>
    <row r="196">
      <c r="B196" s="1244"/>
    </row>
    <row r="197">
      <c r="B197" s="1244"/>
    </row>
    <row r="198">
      <c r="B198" s="1244"/>
    </row>
    <row r="199">
      <c r="B199" s="1244"/>
    </row>
    <row r="200">
      <c r="B200" s="1244"/>
    </row>
    <row r="201">
      <c r="B201" s="1244"/>
    </row>
    <row r="202">
      <c r="B202" s="1244"/>
    </row>
    <row r="203">
      <c r="B203" s="1244"/>
    </row>
    <row r="204">
      <c r="B204" s="1244"/>
    </row>
    <row r="205">
      <c r="B205" s="1244"/>
    </row>
    <row r="206">
      <c r="B206" s="1244"/>
    </row>
    <row r="207">
      <c r="B207" s="1244"/>
    </row>
    <row r="208">
      <c r="B208" s="1244"/>
    </row>
    <row r="209">
      <c r="B209" s="1244"/>
    </row>
    <row r="210">
      <c r="B210" s="1244"/>
    </row>
    <row r="211">
      <c r="B211" s="1244"/>
    </row>
    <row r="212">
      <c r="B212" s="1244"/>
    </row>
    <row r="213">
      <c r="B213" s="1244"/>
    </row>
    <row r="214">
      <c r="B214" s="1244"/>
    </row>
    <row r="215">
      <c r="B215" s="1244"/>
    </row>
    <row r="216">
      <c r="B216" s="1244"/>
    </row>
    <row r="217">
      <c r="B217" s="1244"/>
    </row>
    <row r="218">
      <c r="B218" s="1244"/>
    </row>
    <row r="219">
      <c r="B219" s="1244"/>
    </row>
    <row r="220">
      <c r="B220" s="1244"/>
    </row>
    <row r="221">
      <c r="B221" s="1244"/>
    </row>
    <row r="222">
      <c r="B222" s="1244"/>
    </row>
    <row r="223">
      <c r="B223" s="1244"/>
    </row>
    <row r="224">
      <c r="B224" s="1244"/>
    </row>
    <row r="225">
      <c r="B225" s="1244"/>
    </row>
    <row r="226">
      <c r="B226" s="1244"/>
    </row>
    <row r="227">
      <c r="B227" s="1244"/>
    </row>
    <row r="228">
      <c r="B228" s="1244"/>
    </row>
    <row r="229">
      <c r="B229" s="1244"/>
    </row>
    <row r="230">
      <c r="B230" s="1244"/>
    </row>
    <row r="231">
      <c r="B231" s="1244"/>
    </row>
    <row r="232">
      <c r="B232" s="1244"/>
    </row>
    <row r="233">
      <c r="B233" s="1244"/>
    </row>
    <row r="234">
      <c r="B234" s="1244"/>
    </row>
    <row r="235">
      <c r="B235" s="1244"/>
    </row>
    <row r="236">
      <c r="B236" s="1244"/>
    </row>
    <row r="237">
      <c r="B237" s="1244"/>
    </row>
    <row r="238">
      <c r="B238" s="1244"/>
    </row>
    <row r="239">
      <c r="B239" s="1244"/>
    </row>
    <row r="240">
      <c r="B240" s="1244"/>
    </row>
    <row r="241">
      <c r="B241" s="1244"/>
    </row>
    <row r="242">
      <c r="B242" s="1244"/>
    </row>
    <row r="243">
      <c r="B243" s="1244"/>
    </row>
    <row r="244">
      <c r="B244" s="1244"/>
    </row>
    <row r="245">
      <c r="B245" s="1244"/>
    </row>
    <row r="246">
      <c r="B246" s="1244"/>
    </row>
    <row r="247">
      <c r="B247" s="1244"/>
    </row>
    <row r="248">
      <c r="B248" s="1244"/>
    </row>
    <row r="249">
      <c r="B249" s="1244"/>
    </row>
    <row r="250">
      <c r="B250" s="1244"/>
    </row>
    <row r="251">
      <c r="B251" s="1244"/>
    </row>
    <row r="252">
      <c r="B252" s="1244"/>
    </row>
    <row r="253">
      <c r="B253" s="1244"/>
    </row>
    <row r="254">
      <c r="B254" s="1244"/>
    </row>
    <row r="255">
      <c r="B255" s="1244"/>
    </row>
    <row r="256">
      <c r="B256" s="1244"/>
    </row>
    <row r="257">
      <c r="B257" s="1244"/>
    </row>
    <row r="258">
      <c r="B258" s="1244"/>
    </row>
    <row r="259">
      <c r="B259" s="1244"/>
    </row>
    <row r="260">
      <c r="B260" s="1244"/>
    </row>
    <row r="261">
      <c r="B261" s="1244"/>
    </row>
    <row r="262">
      <c r="B262" s="1244"/>
    </row>
    <row r="263">
      <c r="B263" s="1244"/>
    </row>
    <row r="264">
      <c r="B264" s="1244"/>
    </row>
    <row r="265">
      <c r="B265" s="1244"/>
    </row>
    <row r="266">
      <c r="B266" s="1244"/>
    </row>
    <row r="267">
      <c r="B267" s="1244"/>
    </row>
    <row r="268">
      <c r="B268" s="1244"/>
    </row>
    <row r="269">
      <c r="B269" s="1244"/>
    </row>
    <row r="270">
      <c r="B270" s="1244"/>
    </row>
    <row r="271">
      <c r="B271" s="1244"/>
    </row>
    <row r="272">
      <c r="B272" s="1244"/>
    </row>
    <row r="273">
      <c r="B273" s="1244"/>
    </row>
    <row r="274">
      <c r="B274" s="1244"/>
    </row>
    <row r="275">
      <c r="B275" s="1244"/>
    </row>
    <row r="276">
      <c r="B276" s="1244"/>
    </row>
    <row r="277">
      <c r="B277" s="1244"/>
    </row>
    <row r="278">
      <c r="B278" s="1244"/>
    </row>
    <row r="279">
      <c r="B279" s="1244"/>
    </row>
    <row r="280">
      <c r="B280" s="1244"/>
    </row>
    <row r="281">
      <c r="B281" s="1244"/>
    </row>
    <row r="282">
      <c r="B282" s="1244"/>
    </row>
    <row r="283">
      <c r="B283" s="1244"/>
    </row>
    <row r="284">
      <c r="B284" s="1244"/>
    </row>
    <row r="285">
      <c r="B285" s="1244"/>
    </row>
    <row r="286">
      <c r="B286" s="1244"/>
    </row>
    <row r="287">
      <c r="B287" s="1244"/>
    </row>
    <row r="288">
      <c r="B288" s="1244"/>
    </row>
    <row r="289">
      <c r="B289" s="1244"/>
    </row>
    <row r="290">
      <c r="B290" s="1244"/>
    </row>
    <row r="291">
      <c r="B291" s="1244"/>
    </row>
    <row r="292">
      <c r="B292" s="1244"/>
    </row>
    <row r="293">
      <c r="B293" s="1244"/>
    </row>
    <row r="294">
      <c r="B294" s="1244"/>
    </row>
    <row r="295">
      <c r="B295" s="1244"/>
    </row>
    <row r="296">
      <c r="B296" s="1244"/>
    </row>
    <row r="297">
      <c r="B297" s="1244"/>
    </row>
    <row r="298">
      <c r="B298" s="1244"/>
    </row>
    <row r="299">
      <c r="B299" s="1244"/>
    </row>
    <row r="300">
      <c r="B300" s="1244"/>
    </row>
    <row r="301">
      <c r="B301" s="1244"/>
    </row>
    <row r="302">
      <c r="B302" s="1244"/>
    </row>
    <row r="303">
      <c r="B303" s="1244"/>
    </row>
    <row r="304">
      <c r="B304" s="1244"/>
    </row>
    <row r="305">
      <c r="B305" s="1244"/>
    </row>
    <row r="306">
      <c r="B306" s="1244"/>
    </row>
    <row r="307">
      <c r="B307" s="1244"/>
    </row>
    <row r="308">
      <c r="B308" s="1244"/>
    </row>
    <row r="309">
      <c r="B309" s="1244"/>
    </row>
    <row r="310">
      <c r="B310" s="1244"/>
    </row>
    <row r="311">
      <c r="B311" s="1244"/>
    </row>
    <row r="312">
      <c r="B312" s="1244"/>
    </row>
    <row r="313">
      <c r="B313" s="1244"/>
    </row>
    <row r="314">
      <c r="B314" s="1244"/>
    </row>
    <row r="315">
      <c r="B315" s="1244"/>
    </row>
    <row r="316">
      <c r="B316" s="1244"/>
    </row>
    <row r="317">
      <c r="B317" s="1244"/>
    </row>
    <row r="318">
      <c r="B318" s="1244"/>
    </row>
    <row r="319">
      <c r="B319" s="1244"/>
    </row>
    <row r="320">
      <c r="B320" s="1244"/>
    </row>
    <row r="321">
      <c r="B321" s="1244"/>
    </row>
    <row r="322">
      <c r="B322" s="1244"/>
    </row>
    <row r="323">
      <c r="B323" s="1244"/>
    </row>
    <row r="324">
      <c r="B324" s="1244"/>
    </row>
    <row r="325">
      <c r="B325" s="1244"/>
    </row>
    <row r="326">
      <c r="B326" s="1244"/>
    </row>
    <row r="327">
      <c r="B327" s="1244"/>
    </row>
    <row r="328">
      <c r="B328" s="1244"/>
    </row>
    <row r="329">
      <c r="B329" s="1244"/>
    </row>
    <row r="330">
      <c r="B330" s="1244"/>
    </row>
    <row r="331">
      <c r="B331" s="1244"/>
    </row>
    <row r="332">
      <c r="B332" s="1244"/>
    </row>
    <row r="333">
      <c r="B333" s="1244"/>
    </row>
    <row r="334">
      <c r="B334" s="1244"/>
    </row>
    <row r="335">
      <c r="B335" s="1244"/>
    </row>
    <row r="336">
      <c r="B336" s="1244"/>
    </row>
    <row r="337">
      <c r="B337" s="1244"/>
    </row>
    <row r="338">
      <c r="B338" s="1244"/>
    </row>
    <row r="339">
      <c r="B339" s="1244"/>
    </row>
    <row r="340">
      <c r="B340" s="1244"/>
    </row>
    <row r="341">
      <c r="B341" s="1244"/>
    </row>
    <row r="342">
      <c r="B342" s="1244"/>
    </row>
    <row r="343">
      <c r="B343" s="1244"/>
    </row>
    <row r="344">
      <c r="B344" s="1244"/>
    </row>
    <row r="345">
      <c r="B345" s="1244"/>
    </row>
    <row r="346">
      <c r="B346" s="1244"/>
    </row>
    <row r="347">
      <c r="B347" s="1244"/>
    </row>
    <row r="348">
      <c r="B348" s="1244"/>
    </row>
    <row r="349">
      <c r="B349" s="1244"/>
    </row>
    <row r="350">
      <c r="B350" s="1244"/>
    </row>
    <row r="351">
      <c r="B351" s="1244"/>
    </row>
    <row r="352">
      <c r="B352" s="1244"/>
    </row>
    <row r="353">
      <c r="B353" s="1244"/>
    </row>
    <row r="354">
      <c r="B354" s="1244"/>
    </row>
    <row r="355">
      <c r="B355" s="1244"/>
    </row>
    <row r="356">
      <c r="B356" s="1244"/>
    </row>
    <row r="357">
      <c r="B357" s="1244"/>
    </row>
    <row r="358">
      <c r="B358" s="1244"/>
    </row>
    <row r="359">
      <c r="B359" s="1244"/>
    </row>
    <row r="360">
      <c r="B360" s="1244"/>
    </row>
    <row r="361">
      <c r="B361" s="1244"/>
    </row>
    <row r="362">
      <c r="B362" s="1244"/>
    </row>
    <row r="363">
      <c r="B363" s="1244"/>
    </row>
    <row r="364">
      <c r="B364" s="1244"/>
    </row>
    <row r="365">
      <c r="B365" s="1244"/>
    </row>
    <row r="366">
      <c r="B366" s="1244"/>
    </row>
    <row r="367">
      <c r="B367" s="1244"/>
    </row>
    <row r="368">
      <c r="B368" s="1244"/>
    </row>
    <row r="369">
      <c r="B369" s="1244"/>
    </row>
    <row r="370">
      <c r="B370" s="1244"/>
    </row>
    <row r="371">
      <c r="B371" s="1244"/>
    </row>
    <row r="372">
      <c r="B372" s="1244"/>
    </row>
    <row r="373">
      <c r="B373" s="1244"/>
    </row>
    <row r="374">
      <c r="B374" s="1244"/>
    </row>
    <row r="375">
      <c r="B375" s="1244"/>
    </row>
    <row r="376">
      <c r="B376" s="1244"/>
    </row>
    <row r="377">
      <c r="B377" s="1244"/>
    </row>
    <row r="378">
      <c r="B378" s="1244"/>
    </row>
    <row r="379">
      <c r="B379" s="1244"/>
    </row>
    <row r="380">
      <c r="B380" s="1244"/>
    </row>
    <row r="381">
      <c r="B381" s="1244"/>
    </row>
    <row r="382">
      <c r="B382" s="1244"/>
    </row>
    <row r="383">
      <c r="B383" s="1244"/>
    </row>
    <row r="384">
      <c r="B384" s="1244"/>
    </row>
    <row r="385">
      <c r="B385" s="1244"/>
    </row>
    <row r="386">
      <c r="B386" s="1244"/>
    </row>
    <row r="387">
      <c r="B387" s="1244"/>
    </row>
    <row r="388">
      <c r="B388" s="1244"/>
    </row>
    <row r="389">
      <c r="B389" s="1244"/>
    </row>
    <row r="390">
      <c r="B390" s="1244"/>
    </row>
    <row r="391">
      <c r="B391" s="1244"/>
    </row>
    <row r="392">
      <c r="B392" s="1244"/>
    </row>
    <row r="393">
      <c r="B393" s="1244"/>
    </row>
    <row r="394">
      <c r="B394" s="1244"/>
    </row>
    <row r="395">
      <c r="B395" s="1244"/>
    </row>
    <row r="396">
      <c r="B396" s="1244"/>
    </row>
    <row r="397">
      <c r="B397" s="1244"/>
    </row>
    <row r="398">
      <c r="B398" s="1244"/>
    </row>
    <row r="399">
      <c r="B399" s="1244"/>
    </row>
    <row r="400">
      <c r="B400" s="1244"/>
    </row>
    <row r="401">
      <c r="B401" s="1244"/>
    </row>
    <row r="402">
      <c r="B402" s="1244"/>
    </row>
    <row r="403">
      <c r="B403" s="1244"/>
    </row>
    <row r="404">
      <c r="B404" s="1244"/>
    </row>
    <row r="405">
      <c r="B405" s="1244"/>
    </row>
    <row r="406">
      <c r="B406" s="1244"/>
    </row>
    <row r="407">
      <c r="B407" s="1244"/>
    </row>
    <row r="408">
      <c r="B408" s="1244"/>
    </row>
    <row r="409">
      <c r="B409" s="1244"/>
    </row>
    <row r="410">
      <c r="B410" s="1244"/>
    </row>
    <row r="411">
      <c r="B411" s="1244"/>
    </row>
    <row r="412">
      <c r="B412" s="1244"/>
    </row>
    <row r="413">
      <c r="B413" s="1244"/>
    </row>
    <row r="414">
      <c r="B414" s="1244"/>
    </row>
    <row r="415">
      <c r="B415" s="1244"/>
    </row>
    <row r="416">
      <c r="B416" s="1244"/>
    </row>
    <row r="417">
      <c r="B417" s="1244"/>
    </row>
    <row r="418">
      <c r="B418" s="1244"/>
    </row>
    <row r="419">
      <c r="B419" s="1244"/>
    </row>
    <row r="420">
      <c r="B420" s="1244"/>
    </row>
    <row r="421">
      <c r="B421" s="1244"/>
    </row>
    <row r="422">
      <c r="B422" s="1244"/>
    </row>
    <row r="423">
      <c r="B423" s="1244"/>
    </row>
    <row r="424">
      <c r="B424" s="1244"/>
    </row>
    <row r="425">
      <c r="B425" s="1244"/>
    </row>
    <row r="426">
      <c r="B426" s="1244"/>
    </row>
    <row r="427">
      <c r="B427" s="1244"/>
    </row>
    <row r="428">
      <c r="B428" s="1244"/>
    </row>
    <row r="429">
      <c r="B429" s="1244"/>
    </row>
    <row r="430">
      <c r="B430" s="1244"/>
    </row>
    <row r="431">
      <c r="B431" s="1244"/>
    </row>
    <row r="432">
      <c r="B432" s="1244"/>
    </row>
    <row r="433">
      <c r="B433" s="1244"/>
    </row>
    <row r="434">
      <c r="B434" s="1244"/>
    </row>
    <row r="435">
      <c r="B435" s="1244"/>
    </row>
    <row r="436">
      <c r="B436" s="1244"/>
    </row>
    <row r="437">
      <c r="B437" s="1244"/>
    </row>
    <row r="438">
      <c r="B438" s="1244"/>
    </row>
    <row r="439">
      <c r="B439" s="1244"/>
    </row>
    <row r="440">
      <c r="B440" s="1244"/>
    </row>
    <row r="441">
      <c r="B441" s="1244"/>
    </row>
    <row r="442">
      <c r="B442" s="1244"/>
    </row>
    <row r="443">
      <c r="B443" s="1244"/>
    </row>
    <row r="444">
      <c r="B444" s="1244"/>
    </row>
    <row r="445">
      <c r="B445" s="1244"/>
    </row>
    <row r="446">
      <c r="B446" s="1244"/>
    </row>
    <row r="447">
      <c r="B447" s="1244"/>
    </row>
    <row r="448">
      <c r="B448" s="1244"/>
    </row>
    <row r="449">
      <c r="B449" s="1244"/>
    </row>
    <row r="450">
      <c r="B450" s="1244"/>
    </row>
    <row r="451">
      <c r="B451" s="1244"/>
    </row>
    <row r="452">
      <c r="B452" s="1244"/>
    </row>
    <row r="453">
      <c r="B453" s="1244"/>
    </row>
    <row r="454">
      <c r="B454" s="1244"/>
    </row>
    <row r="455">
      <c r="B455" s="1244"/>
    </row>
    <row r="456">
      <c r="B456" s="1244"/>
    </row>
    <row r="457">
      <c r="B457" s="1244"/>
    </row>
    <row r="458">
      <c r="B458" s="1244"/>
    </row>
    <row r="459">
      <c r="B459" s="1244"/>
    </row>
    <row r="460">
      <c r="B460" s="1244"/>
    </row>
    <row r="461">
      <c r="B461" s="1244"/>
    </row>
    <row r="462">
      <c r="B462" s="1244"/>
    </row>
    <row r="463">
      <c r="B463" s="1244"/>
    </row>
    <row r="464">
      <c r="B464" s="1244"/>
    </row>
    <row r="465">
      <c r="B465" s="1244"/>
    </row>
    <row r="466">
      <c r="B466" s="1244"/>
    </row>
    <row r="467">
      <c r="B467" s="1244"/>
    </row>
    <row r="468">
      <c r="B468" s="1244"/>
    </row>
    <row r="469">
      <c r="B469" s="1244"/>
    </row>
    <row r="470">
      <c r="B470" s="1244"/>
    </row>
    <row r="471">
      <c r="B471" s="1244"/>
    </row>
    <row r="472">
      <c r="B472" s="1244"/>
    </row>
    <row r="473">
      <c r="B473" s="1244"/>
    </row>
    <row r="474">
      <c r="B474" s="1244"/>
    </row>
    <row r="475">
      <c r="B475" s="1244"/>
    </row>
    <row r="476">
      <c r="B476" s="1244"/>
    </row>
    <row r="477">
      <c r="B477" s="1244"/>
    </row>
    <row r="478">
      <c r="B478" s="1244"/>
    </row>
    <row r="479">
      <c r="B479" s="1244"/>
    </row>
    <row r="480">
      <c r="B480" s="1244"/>
    </row>
    <row r="481">
      <c r="B481" s="1244"/>
    </row>
    <row r="482">
      <c r="B482" s="1244"/>
    </row>
    <row r="483">
      <c r="B483" s="1244"/>
    </row>
    <row r="484">
      <c r="B484" s="1244"/>
    </row>
    <row r="485">
      <c r="B485" s="1244"/>
    </row>
    <row r="486">
      <c r="B486" s="1244"/>
    </row>
    <row r="487">
      <c r="B487" s="1244"/>
    </row>
    <row r="488">
      <c r="B488" s="1244"/>
    </row>
    <row r="489">
      <c r="B489" s="1244"/>
    </row>
    <row r="490">
      <c r="B490" s="1244"/>
    </row>
    <row r="491">
      <c r="B491" s="1244"/>
    </row>
    <row r="492">
      <c r="B492" s="1244"/>
    </row>
    <row r="493">
      <c r="B493" s="1244"/>
    </row>
    <row r="494">
      <c r="B494" s="1244"/>
    </row>
    <row r="495">
      <c r="B495" s="1244"/>
    </row>
    <row r="496">
      <c r="B496" s="1244"/>
    </row>
    <row r="497">
      <c r="B497" s="1244"/>
    </row>
    <row r="498">
      <c r="B498" s="1244"/>
    </row>
    <row r="499">
      <c r="B499" s="1244"/>
    </row>
    <row r="500">
      <c r="B500" s="1244"/>
    </row>
    <row r="501">
      <c r="B501" s="1244"/>
    </row>
    <row r="502">
      <c r="B502" s="1244"/>
    </row>
    <row r="503">
      <c r="B503" s="1244"/>
    </row>
    <row r="504">
      <c r="B504" s="1244"/>
    </row>
    <row r="505">
      <c r="B505" s="1244"/>
    </row>
    <row r="506">
      <c r="B506" s="1244"/>
    </row>
    <row r="507">
      <c r="B507" s="1244"/>
    </row>
    <row r="508">
      <c r="B508" s="1244"/>
    </row>
    <row r="509">
      <c r="B509" s="1244"/>
    </row>
    <row r="510">
      <c r="B510" s="1244"/>
    </row>
    <row r="511">
      <c r="B511" s="1244"/>
    </row>
    <row r="512">
      <c r="B512" s="1244"/>
    </row>
    <row r="513">
      <c r="B513" s="1244"/>
    </row>
    <row r="514">
      <c r="B514" s="1244"/>
    </row>
    <row r="515">
      <c r="B515" s="1244"/>
    </row>
    <row r="516">
      <c r="B516" s="1244"/>
    </row>
    <row r="517">
      <c r="B517" s="1244"/>
    </row>
    <row r="518">
      <c r="B518" s="1244"/>
    </row>
    <row r="519">
      <c r="B519" s="1244"/>
    </row>
    <row r="520">
      <c r="B520" s="1244"/>
    </row>
    <row r="521">
      <c r="B521" s="1244"/>
    </row>
    <row r="522">
      <c r="B522" s="1244"/>
    </row>
    <row r="523">
      <c r="B523" s="1244"/>
    </row>
    <row r="524">
      <c r="B524" s="1244"/>
    </row>
    <row r="525">
      <c r="B525" s="1244"/>
    </row>
    <row r="526">
      <c r="B526" s="1244"/>
    </row>
    <row r="527">
      <c r="B527" s="1244"/>
    </row>
    <row r="528">
      <c r="B528" s="1244"/>
    </row>
    <row r="529">
      <c r="B529" s="1244"/>
    </row>
    <row r="530">
      <c r="B530" s="1244"/>
    </row>
    <row r="531">
      <c r="B531" s="1244"/>
    </row>
    <row r="532">
      <c r="B532" s="1244"/>
    </row>
    <row r="533">
      <c r="B533" s="1244"/>
    </row>
    <row r="534">
      <c r="B534" s="1244"/>
    </row>
    <row r="535">
      <c r="B535" s="1244"/>
    </row>
    <row r="536">
      <c r="B536" s="1244"/>
    </row>
    <row r="537">
      <c r="B537" s="1244"/>
    </row>
    <row r="538">
      <c r="B538" s="1244"/>
    </row>
    <row r="539">
      <c r="B539" s="1244"/>
    </row>
    <row r="540">
      <c r="B540" s="1244"/>
    </row>
    <row r="541">
      <c r="B541" s="1244"/>
    </row>
    <row r="542">
      <c r="B542" s="1244"/>
    </row>
    <row r="543">
      <c r="B543" s="1244"/>
    </row>
    <row r="544">
      <c r="B544" s="1244"/>
    </row>
    <row r="545">
      <c r="B545" s="1244"/>
    </row>
    <row r="546">
      <c r="B546" s="1244"/>
    </row>
    <row r="547">
      <c r="B547" s="1244"/>
    </row>
    <row r="548">
      <c r="B548" s="1244"/>
    </row>
    <row r="549">
      <c r="B549" s="1244"/>
    </row>
    <row r="550">
      <c r="B550" s="1244"/>
    </row>
    <row r="551">
      <c r="B551" s="1244"/>
    </row>
    <row r="552">
      <c r="B552" s="1244"/>
    </row>
    <row r="553">
      <c r="B553" s="1244"/>
    </row>
    <row r="554">
      <c r="B554" s="1244"/>
    </row>
    <row r="555">
      <c r="B555" s="1244"/>
    </row>
    <row r="556">
      <c r="B556" s="1244"/>
    </row>
    <row r="557">
      <c r="B557" s="1244"/>
    </row>
    <row r="558">
      <c r="B558" s="1244"/>
    </row>
    <row r="559">
      <c r="B559" s="1244"/>
    </row>
    <row r="560">
      <c r="B560" s="1244"/>
    </row>
    <row r="561">
      <c r="B561" s="1244"/>
    </row>
    <row r="562">
      <c r="B562" s="1244"/>
    </row>
    <row r="563">
      <c r="B563" s="1244"/>
    </row>
    <row r="564">
      <c r="B564" s="1244"/>
    </row>
    <row r="565">
      <c r="B565" s="1244"/>
    </row>
    <row r="566">
      <c r="B566" s="1244"/>
    </row>
    <row r="567">
      <c r="B567" s="1244"/>
    </row>
    <row r="568">
      <c r="B568" s="1244"/>
    </row>
    <row r="569">
      <c r="B569" s="1244"/>
    </row>
    <row r="570">
      <c r="B570" s="1244"/>
    </row>
    <row r="571">
      <c r="B571" s="1244"/>
    </row>
    <row r="572">
      <c r="B572" s="1244"/>
    </row>
    <row r="573">
      <c r="B573" s="1244"/>
    </row>
    <row r="574">
      <c r="B574" s="1244"/>
    </row>
    <row r="575">
      <c r="B575" s="1244"/>
    </row>
    <row r="576">
      <c r="B576" s="1244"/>
    </row>
    <row r="577">
      <c r="B577" s="1244"/>
    </row>
    <row r="578">
      <c r="B578" s="1244"/>
    </row>
    <row r="579">
      <c r="B579" s="1244"/>
    </row>
    <row r="580">
      <c r="B580" s="1244"/>
    </row>
    <row r="581">
      <c r="B581" s="1244"/>
    </row>
    <row r="582">
      <c r="B582" s="1244"/>
    </row>
    <row r="583">
      <c r="B583" s="1244"/>
    </row>
    <row r="584">
      <c r="B584" s="1244"/>
    </row>
    <row r="585">
      <c r="B585" s="1244"/>
    </row>
    <row r="586">
      <c r="B586" s="1244"/>
    </row>
    <row r="587">
      <c r="B587" s="1244"/>
    </row>
    <row r="588">
      <c r="B588" s="1244"/>
    </row>
    <row r="589">
      <c r="B589" s="1244"/>
    </row>
    <row r="590">
      <c r="B590" s="1244"/>
    </row>
    <row r="591">
      <c r="B591" s="1244"/>
    </row>
    <row r="592">
      <c r="B592" s="1244"/>
    </row>
    <row r="593">
      <c r="B593" s="1244"/>
    </row>
    <row r="594">
      <c r="B594" s="1244"/>
    </row>
    <row r="595">
      <c r="B595" s="1244"/>
    </row>
    <row r="596">
      <c r="B596" s="1244"/>
    </row>
    <row r="597">
      <c r="B597" s="1244"/>
    </row>
    <row r="598">
      <c r="B598" s="1244"/>
    </row>
    <row r="599">
      <c r="B599" s="1244"/>
    </row>
    <row r="600">
      <c r="B600" s="1244"/>
    </row>
    <row r="601">
      <c r="B601" s="1244"/>
    </row>
    <row r="602">
      <c r="B602" s="1244"/>
    </row>
    <row r="603">
      <c r="B603" s="1244"/>
    </row>
    <row r="604">
      <c r="B604" s="1244"/>
    </row>
    <row r="605">
      <c r="B605" s="1244"/>
    </row>
    <row r="606">
      <c r="B606" s="1244"/>
    </row>
    <row r="607">
      <c r="B607" s="1244"/>
    </row>
    <row r="608">
      <c r="B608" s="1244"/>
    </row>
    <row r="609">
      <c r="B609" s="1244"/>
    </row>
    <row r="610">
      <c r="B610" s="1244"/>
    </row>
    <row r="611">
      <c r="B611" s="1244"/>
    </row>
    <row r="612">
      <c r="B612" s="1244"/>
    </row>
    <row r="613">
      <c r="B613" s="1244"/>
    </row>
    <row r="614">
      <c r="B614" s="1244"/>
    </row>
    <row r="615">
      <c r="B615" s="1244"/>
    </row>
    <row r="616">
      <c r="B616" s="1244"/>
    </row>
    <row r="617">
      <c r="B617" s="1244"/>
    </row>
    <row r="618">
      <c r="B618" s="1244"/>
    </row>
    <row r="619">
      <c r="B619" s="1244"/>
    </row>
    <row r="620">
      <c r="B620" s="1244"/>
    </row>
    <row r="621">
      <c r="B621" s="1244"/>
    </row>
    <row r="622">
      <c r="B622" s="1244"/>
    </row>
    <row r="623">
      <c r="B623" s="1244"/>
    </row>
    <row r="624">
      <c r="B624" s="1244"/>
    </row>
    <row r="625">
      <c r="B625" s="1244"/>
    </row>
    <row r="626">
      <c r="B626" s="1244"/>
    </row>
    <row r="627">
      <c r="B627" s="1244"/>
    </row>
    <row r="628">
      <c r="B628" s="1244"/>
    </row>
    <row r="629">
      <c r="B629" s="1244"/>
    </row>
    <row r="630">
      <c r="B630" s="1244"/>
    </row>
    <row r="631">
      <c r="B631" s="1244"/>
    </row>
    <row r="632">
      <c r="B632" s="1244"/>
    </row>
    <row r="633">
      <c r="B633" s="1244"/>
    </row>
    <row r="634">
      <c r="B634" s="1244"/>
    </row>
    <row r="635">
      <c r="B635" s="1244"/>
    </row>
    <row r="636">
      <c r="B636" s="1244"/>
    </row>
    <row r="637">
      <c r="B637" s="1244"/>
    </row>
    <row r="638">
      <c r="B638" s="1244"/>
    </row>
    <row r="639">
      <c r="B639" s="1244"/>
    </row>
    <row r="640">
      <c r="B640" s="1244"/>
    </row>
    <row r="641">
      <c r="B641" s="1244"/>
    </row>
    <row r="642">
      <c r="B642" s="1244"/>
    </row>
    <row r="643">
      <c r="B643" s="1244"/>
    </row>
    <row r="644">
      <c r="B644" s="1244"/>
    </row>
    <row r="645">
      <c r="B645" s="1244"/>
    </row>
    <row r="646">
      <c r="B646" s="1244"/>
    </row>
    <row r="647">
      <c r="B647" s="1244"/>
    </row>
    <row r="648">
      <c r="B648" s="1244"/>
    </row>
    <row r="649">
      <c r="B649" s="1244"/>
    </row>
    <row r="650">
      <c r="B650" s="1244"/>
    </row>
    <row r="651">
      <c r="B651" s="1244"/>
    </row>
    <row r="652">
      <c r="B652" s="1244"/>
    </row>
    <row r="653">
      <c r="B653" s="1244"/>
    </row>
    <row r="654">
      <c r="B654" s="1244"/>
    </row>
    <row r="655">
      <c r="B655" s="1244"/>
    </row>
    <row r="656">
      <c r="B656" s="1244"/>
    </row>
    <row r="657">
      <c r="B657" s="1244"/>
    </row>
    <row r="658">
      <c r="B658" s="1244"/>
    </row>
    <row r="659">
      <c r="B659" s="1244"/>
    </row>
    <row r="660">
      <c r="B660" s="1244"/>
    </row>
    <row r="661">
      <c r="B661" s="1244"/>
    </row>
    <row r="662">
      <c r="B662" s="1244"/>
    </row>
    <row r="663">
      <c r="B663" s="1244"/>
    </row>
    <row r="664">
      <c r="B664" s="1244"/>
    </row>
    <row r="665">
      <c r="B665" s="1244"/>
    </row>
    <row r="666">
      <c r="B666" s="1244"/>
    </row>
    <row r="667">
      <c r="B667" s="1244"/>
    </row>
    <row r="668">
      <c r="B668" s="1244"/>
    </row>
    <row r="669">
      <c r="B669" s="1244"/>
    </row>
    <row r="670">
      <c r="B670" s="1244"/>
    </row>
    <row r="671">
      <c r="B671" s="1244"/>
    </row>
    <row r="672">
      <c r="B672" s="1244"/>
    </row>
    <row r="673">
      <c r="B673" s="1244"/>
    </row>
    <row r="674">
      <c r="B674" s="1244"/>
    </row>
    <row r="675">
      <c r="B675" s="1244"/>
    </row>
    <row r="676">
      <c r="B676" s="1244"/>
    </row>
    <row r="677">
      <c r="B677" s="1244"/>
    </row>
    <row r="678">
      <c r="B678" s="1244"/>
    </row>
    <row r="679">
      <c r="B679" s="1244"/>
    </row>
    <row r="680">
      <c r="B680" s="1244"/>
    </row>
    <row r="681">
      <c r="B681" s="1244"/>
    </row>
    <row r="682">
      <c r="B682" s="1244"/>
    </row>
    <row r="683">
      <c r="B683" s="1244"/>
    </row>
    <row r="684">
      <c r="B684" s="1244"/>
    </row>
    <row r="685">
      <c r="B685" s="1244"/>
    </row>
    <row r="686">
      <c r="B686" s="1244"/>
    </row>
    <row r="687">
      <c r="B687" s="1244"/>
    </row>
    <row r="688">
      <c r="B688" s="1244"/>
    </row>
    <row r="689">
      <c r="B689" s="1244"/>
    </row>
    <row r="690">
      <c r="B690" s="1244"/>
    </row>
    <row r="691">
      <c r="B691" s="1244"/>
    </row>
    <row r="692">
      <c r="B692" s="1244"/>
    </row>
    <row r="693">
      <c r="B693" s="1244"/>
    </row>
    <row r="694">
      <c r="B694" s="1244"/>
    </row>
    <row r="695">
      <c r="B695" s="1244"/>
    </row>
    <row r="696">
      <c r="B696" s="1244"/>
    </row>
    <row r="697">
      <c r="B697" s="1244"/>
    </row>
    <row r="698">
      <c r="B698" s="1244"/>
    </row>
    <row r="699">
      <c r="B699" s="1244"/>
    </row>
    <row r="700">
      <c r="B700" s="1244"/>
    </row>
    <row r="701">
      <c r="B701" s="1244"/>
    </row>
    <row r="702">
      <c r="B702" s="1244"/>
    </row>
    <row r="703">
      <c r="B703" s="1244"/>
    </row>
    <row r="704">
      <c r="B704" s="1244"/>
    </row>
    <row r="705">
      <c r="B705" s="1244"/>
    </row>
    <row r="706">
      <c r="B706" s="1244"/>
    </row>
    <row r="707">
      <c r="B707" s="1244"/>
    </row>
    <row r="708">
      <c r="B708" s="1244"/>
    </row>
    <row r="709">
      <c r="B709" s="1244"/>
    </row>
    <row r="710">
      <c r="B710" s="1244"/>
    </row>
    <row r="711">
      <c r="B711" s="1244"/>
    </row>
    <row r="712">
      <c r="B712" s="1244"/>
    </row>
    <row r="713">
      <c r="B713" s="1244"/>
    </row>
    <row r="714">
      <c r="B714" s="1244"/>
    </row>
    <row r="715">
      <c r="B715" s="1244"/>
    </row>
    <row r="716">
      <c r="B716" s="1244"/>
    </row>
    <row r="717">
      <c r="B717" s="1244"/>
    </row>
    <row r="718">
      <c r="B718" s="1244"/>
    </row>
    <row r="719">
      <c r="B719" s="1244"/>
    </row>
    <row r="720">
      <c r="B720" s="1244"/>
    </row>
    <row r="721">
      <c r="B721" s="1244"/>
    </row>
    <row r="722">
      <c r="B722" s="1244"/>
    </row>
    <row r="723">
      <c r="B723" s="1244"/>
    </row>
    <row r="724">
      <c r="B724" s="1244"/>
    </row>
    <row r="725">
      <c r="B725" s="1244"/>
    </row>
    <row r="726">
      <c r="B726" s="1244"/>
    </row>
    <row r="727">
      <c r="B727" s="1244"/>
    </row>
    <row r="728">
      <c r="B728" s="1244"/>
    </row>
    <row r="729">
      <c r="B729" s="1244"/>
    </row>
    <row r="730">
      <c r="B730" s="1244"/>
    </row>
    <row r="731">
      <c r="B731" s="1244"/>
    </row>
    <row r="732">
      <c r="B732" s="1244"/>
    </row>
    <row r="733">
      <c r="B733" s="1244"/>
    </row>
    <row r="734">
      <c r="B734" s="1244"/>
    </row>
    <row r="735">
      <c r="B735" s="1244"/>
    </row>
    <row r="736">
      <c r="B736" s="1244"/>
    </row>
    <row r="737">
      <c r="B737" s="1244"/>
    </row>
    <row r="738">
      <c r="B738" s="1244"/>
    </row>
    <row r="739">
      <c r="B739" s="1244"/>
    </row>
    <row r="740">
      <c r="B740" s="1244"/>
    </row>
    <row r="741">
      <c r="B741" s="1244"/>
    </row>
    <row r="742">
      <c r="B742" s="1244"/>
    </row>
    <row r="743">
      <c r="B743" s="1244"/>
    </row>
    <row r="744">
      <c r="B744" s="1244"/>
    </row>
    <row r="745">
      <c r="B745" s="1244"/>
    </row>
    <row r="746">
      <c r="B746" s="1244"/>
    </row>
    <row r="747">
      <c r="B747" s="1244"/>
    </row>
    <row r="748">
      <c r="B748" s="1244"/>
    </row>
    <row r="749">
      <c r="B749" s="1244"/>
    </row>
    <row r="750">
      <c r="B750" s="1244"/>
    </row>
    <row r="751">
      <c r="B751" s="1244"/>
    </row>
    <row r="752">
      <c r="B752" s="1244"/>
    </row>
    <row r="753">
      <c r="B753" s="1244"/>
    </row>
    <row r="754">
      <c r="B754" s="1244"/>
    </row>
    <row r="755">
      <c r="B755" s="1244"/>
    </row>
    <row r="756">
      <c r="B756" s="1244"/>
    </row>
    <row r="757">
      <c r="B757" s="1244"/>
    </row>
    <row r="758">
      <c r="B758" s="1244"/>
    </row>
    <row r="759">
      <c r="B759" s="1244"/>
    </row>
    <row r="760">
      <c r="B760" s="1244"/>
    </row>
    <row r="761">
      <c r="B761" s="1244"/>
    </row>
    <row r="762">
      <c r="B762" s="1244"/>
    </row>
    <row r="763">
      <c r="B763" s="1244"/>
    </row>
    <row r="764">
      <c r="B764" s="1244"/>
    </row>
    <row r="765">
      <c r="B765" s="1244"/>
    </row>
    <row r="766">
      <c r="B766" s="1244"/>
    </row>
    <row r="767">
      <c r="B767" s="1244"/>
    </row>
    <row r="768">
      <c r="B768" s="1244"/>
    </row>
    <row r="769">
      <c r="B769" s="1244"/>
    </row>
    <row r="770">
      <c r="B770" s="1244"/>
    </row>
    <row r="771">
      <c r="B771" s="1244"/>
    </row>
    <row r="772">
      <c r="B772" s="1244"/>
    </row>
    <row r="773">
      <c r="B773" s="1244"/>
    </row>
    <row r="774">
      <c r="B774" s="1244"/>
    </row>
    <row r="775">
      <c r="B775" s="1244"/>
    </row>
    <row r="776">
      <c r="B776" s="1244"/>
    </row>
    <row r="777">
      <c r="B777" s="1244"/>
    </row>
    <row r="778">
      <c r="B778" s="1244"/>
    </row>
    <row r="779">
      <c r="B779" s="1244"/>
    </row>
    <row r="780">
      <c r="B780" s="1244"/>
    </row>
    <row r="781">
      <c r="B781" s="1244"/>
    </row>
    <row r="782">
      <c r="B782" s="1244"/>
    </row>
    <row r="783">
      <c r="B783" s="1244"/>
    </row>
    <row r="784">
      <c r="B784" s="1244"/>
    </row>
    <row r="785">
      <c r="B785" s="1244"/>
    </row>
    <row r="786">
      <c r="B786" s="1244"/>
    </row>
    <row r="787">
      <c r="B787" s="1244"/>
    </row>
    <row r="788">
      <c r="B788" s="1244"/>
    </row>
    <row r="789">
      <c r="B789" s="1244"/>
    </row>
    <row r="790">
      <c r="B790" s="1244"/>
    </row>
    <row r="791">
      <c r="B791" s="1244"/>
    </row>
    <row r="792">
      <c r="B792" s="1244"/>
    </row>
    <row r="793">
      <c r="B793" s="1244"/>
    </row>
    <row r="794">
      <c r="B794" s="1244"/>
    </row>
    <row r="795">
      <c r="B795" s="1244"/>
    </row>
    <row r="796">
      <c r="B796" s="1244"/>
    </row>
    <row r="797">
      <c r="B797" s="1244"/>
    </row>
    <row r="798">
      <c r="B798" s="1244"/>
    </row>
    <row r="799">
      <c r="B799" s="1244"/>
    </row>
    <row r="800">
      <c r="B800" s="1244"/>
    </row>
    <row r="801">
      <c r="B801" s="1244"/>
    </row>
    <row r="802">
      <c r="B802" s="1244"/>
    </row>
    <row r="803">
      <c r="B803" s="1244"/>
    </row>
    <row r="804">
      <c r="B804" s="1244"/>
    </row>
    <row r="805">
      <c r="B805" s="1244"/>
    </row>
    <row r="806">
      <c r="B806" s="1244"/>
    </row>
    <row r="807">
      <c r="B807" s="1244"/>
    </row>
    <row r="808">
      <c r="B808" s="1244"/>
    </row>
    <row r="809">
      <c r="B809" s="1244"/>
    </row>
    <row r="810">
      <c r="B810" s="1244"/>
    </row>
    <row r="811">
      <c r="B811" s="1244"/>
    </row>
    <row r="812">
      <c r="B812" s="1244"/>
    </row>
    <row r="813">
      <c r="B813" s="1244"/>
    </row>
    <row r="814">
      <c r="B814" s="1244"/>
    </row>
    <row r="815">
      <c r="B815" s="1244"/>
    </row>
    <row r="816">
      <c r="B816" s="1244"/>
    </row>
    <row r="817">
      <c r="B817" s="1244"/>
    </row>
    <row r="818">
      <c r="B818" s="1244"/>
    </row>
    <row r="819">
      <c r="B819" s="1244"/>
    </row>
    <row r="820">
      <c r="B820" s="1244"/>
    </row>
    <row r="821">
      <c r="B821" s="1244"/>
    </row>
    <row r="822">
      <c r="B822" s="1244"/>
    </row>
    <row r="823">
      <c r="B823" s="1244"/>
    </row>
    <row r="824">
      <c r="B824" s="1244"/>
    </row>
    <row r="825">
      <c r="B825" s="1244"/>
    </row>
    <row r="826">
      <c r="B826" s="1244"/>
    </row>
    <row r="827">
      <c r="B827" s="1244"/>
    </row>
    <row r="828">
      <c r="B828" s="1244"/>
    </row>
    <row r="829">
      <c r="B829" s="1244"/>
    </row>
    <row r="830">
      <c r="B830" s="1244"/>
    </row>
    <row r="831">
      <c r="B831" s="1244"/>
    </row>
    <row r="832">
      <c r="B832" s="1244"/>
    </row>
    <row r="833">
      <c r="B833" s="1244"/>
    </row>
    <row r="834">
      <c r="B834" s="1244"/>
    </row>
    <row r="835">
      <c r="B835" s="1244"/>
    </row>
    <row r="836">
      <c r="B836" s="1244"/>
    </row>
    <row r="837">
      <c r="B837" s="1244"/>
    </row>
    <row r="838">
      <c r="B838" s="1244"/>
    </row>
    <row r="839">
      <c r="B839" s="1244"/>
    </row>
    <row r="840">
      <c r="B840" s="1244"/>
    </row>
    <row r="841">
      <c r="B841" s="1244"/>
    </row>
    <row r="842">
      <c r="B842" s="1244"/>
    </row>
    <row r="843">
      <c r="B843" s="1244"/>
    </row>
    <row r="844">
      <c r="B844" s="1244"/>
    </row>
    <row r="845">
      <c r="B845" s="1244"/>
    </row>
    <row r="846">
      <c r="B846" s="1244"/>
    </row>
    <row r="847">
      <c r="B847" s="1244"/>
    </row>
    <row r="848">
      <c r="B848" s="1244"/>
    </row>
    <row r="849">
      <c r="B849" s="1244"/>
    </row>
    <row r="850">
      <c r="B850" s="1244"/>
    </row>
    <row r="851">
      <c r="B851" s="1244"/>
    </row>
    <row r="852">
      <c r="B852" s="1244"/>
    </row>
    <row r="853">
      <c r="B853" s="1244"/>
    </row>
    <row r="854">
      <c r="B854" s="1244"/>
    </row>
    <row r="855">
      <c r="B855" s="1244"/>
    </row>
    <row r="856">
      <c r="B856" s="1244"/>
    </row>
    <row r="857">
      <c r="B857" s="1244"/>
    </row>
    <row r="858">
      <c r="B858" s="1244"/>
    </row>
    <row r="859">
      <c r="B859" s="1244"/>
    </row>
    <row r="860">
      <c r="B860" s="1244"/>
    </row>
    <row r="861">
      <c r="B861" s="1244"/>
    </row>
    <row r="862">
      <c r="B862" s="1244"/>
    </row>
    <row r="863">
      <c r="B863" s="1244"/>
    </row>
    <row r="864">
      <c r="B864" s="1244"/>
    </row>
    <row r="865">
      <c r="B865" s="1244"/>
    </row>
    <row r="866">
      <c r="B866" s="1244"/>
    </row>
    <row r="867">
      <c r="B867" s="1244"/>
    </row>
    <row r="868">
      <c r="B868" s="1244"/>
    </row>
    <row r="869">
      <c r="B869" s="1244"/>
    </row>
    <row r="870">
      <c r="B870" s="1244"/>
    </row>
    <row r="871">
      <c r="B871" s="1244"/>
    </row>
    <row r="872">
      <c r="B872" s="1244"/>
    </row>
    <row r="873">
      <c r="B873" s="1244"/>
    </row>
    <row r="874">
      <c r="B874" s="1244"/>
    </row>
    <row r="875">
      <c r="B875" s="1244"/>
    </row>
    <row r="876">
      <c r="B876" s="1244"/>
    </row>
    <row r="877">
      <c r="B877" s="1244"/>
    </row>
    <row r="878">
      <c r="B878" s="1244"/>
    </row>
    <row r="879">
      <c r="B879" s="1244"/>
    </row>
    <row r="880">
      <c r="B880" s="1244"/>
    </row>
    <row r="881">
      <c r="B881" s="1244"/>
    </row>
    <row r="882">
      <c r="B882" s="1244"/>
    </row>
    <row r="883">
      <c r="B883" s="1244"/>
    </row>
    <row r="884">
      <c r="B884" s="1244"/>
    </row>
    <row r="885">
      <c r="B885" s="1244"/>
    </row>
    <row r="886">
      <c r="B886" s="1244"/>
    </row>
    <row r="887">
      <c r="B887" s="1244"/>
    </row>
    <row r="888">
      <c r="B888" s="1244"/>
    </row>
    <row r="889">
      <c r="B889" s="1244"/>
    </row>
    <row r="890">
      <c r="B890" s="1244"/>
    </row>
    <row r="891">
      <c r="B891" s="1244"/>
    </row>
    <row r="892">
      <c r="B892" s="1244"/>
    </row>
    <row r="893">
      <c r="B893" s="1244"/>
    </row>
    <row r="894">
      <c r="B894" s="1244"/>
    </row>
    <row r="895">
      <c r="B895" s="1244"/>
    </row>
    <row r="896">
      <c r="B896" s="1244"/>
    </row>
    <row r="897">
      <c r="B897" s="1244"/>
    </row>
    <row r="898">
      <c r="B898" s="1244"/>
    </row>
    <row r="899">
      <c r="B899" s="1244"/>
    </row>
    <row r="900">
      <c r="B900" s="1244"/>
    </row>
    <row r="901">
      <c r="B901" s="1244"/>
    </row>
    <row r="902">
      <c r="B902" s="1244"/>
    </row>
    <row r="903">
      <c r="B903" s="1244"/>
    </row>
    <row r="904">
      <c r="B904" s="1244"/>
    </row>
    <row r="905">
      <c r="B905" s="1244"/>
    </row>
    <row r="906">
      <c r="B906" s="1244"/>
    </row>
    <row r="907">
      <c r="B907" s="1244"/>
    </row>
    <row r="908">
      <c r="B908" s="1244"/>
    </row>
    <row r="909">
      <c r="B909" s="1244"/>
    </row>
    <row r="910">
      <c r="B910" s="1244"/>
    </row>
    <row r="911">
      <c r="B911" s="1244"/>
    </row>
    <row r="912">
      <c r="B912" s="1244"/>
    </row>
    <row r="913">
      <c r="B913" s="1244"/>
    </row>
    <row r="914">
      <c r="B914" s="1244"/>
    </row>
    <row r="915">
      <c r="B915" s="1244"/>
    </row>
    <row r="916">
      <c r="B916" s="1244"/>
    </row>
    <row r="917">
      <c r="B917" s="1244"/>
    </row>
    <row r="918">
      <c r="B918" s="1244"/>
    </row>
    <row r="919">
      <c r="B919" s="1244"/>
    </row>
    <row r="920">
      <c r="B920" s="1244"/>
    </row>
    <row r="921">
      <c r="B921" s="1244"/>
    </row>
    <row r="922">
      <c r="B922" s="1244"/>
    </row>
    <row r="923">
      <c r="B923" s="1244"/>
    </row>
    <row r="924">
      <c r="B924" s="1244"/>
    </row>
    <row r="925">
      <c r="B925" s="1244"/>
    </row>
    <row r="926">
      <c r="B926" s="1244"/>
    </row>
    <row r="927">
      <c r="B927" s="1244"/>
    </row>
    <row r="928">
      <c r="B928" s="1244"/>
    </row>
    <row r="929">
      <c r="B929" s="1244"/>
    </row>
    <row r="930">
      <c r="B930" s="1244"/>
    </row>
    <row r="931">
      <c r="B931" s="1244"/>
    </row>
    <row r="932">
      <c r="B932" s="1244"/>
    </row>
    <row r="933">
      <c r="B933" s="1244"/>
    </row>
    <row r="934">
      <c r="B934" s="1244"/>
    </row>
    <row r="935">
      <c r="B935" s="1244"/>
    </row>
    <row r="936">
      <c r="B936" s="1244"/>
    </row>
    <row r="937">
      <c r="B937" s="1244"/>
    </row>
    <row r="938">
      <c r="B938" s="1244"/>
    </row>
    <row r="939">
      <c r="B939" s="1244"/>
    </row>
    <row r="940">
      <c r="B940" s="1244"/>
    </row>
    <row r="941">
      <c r="B941" s="1244"/>
    </row>
    <row r="942">
      <c r="B942" s="1244"/>
    </row>
    <row r="943">
      <c r="B943" s="1244"/>
    </row>
    <row r="944">
      <c r="B944" s="1244"/>
    </row>
    <row r="945">
      <c r="B945" s="1244"/>
    </row>
    <row r="946">
      <c r="B946" s="1244"/>
    </row>
    <row r="947">
      <c r="B947" s="1244"/>
    </row>
    <row r="948">
      <c r="B948" s="1244"/>
    </row>
    <row r="949">
      <c r="B949" s="1244"/>
    </row>
    <row r="950">
      <c r="B950" s="1244"/>
    </row>
    <row r="951">
      <c r="B951" s="1244"/>
    </row>
    <row r="952">
      <c r="B952" s="1244"/>
    </row>
    <row r="953">
      <c r="B953" s="1244"/>
    </row>
    <row r="954">
      <c r="B954" s="1244"/>
    </row>
    <row r="955">
      <c r="B955" s="1244"/>
    </row>
    <row r="956">
      <c r="B956" s="1244"/>
    </row>
    <row r="957">
      <c r="B957" s="1244"/>
    </row>
    <row r="958">
      <c r="B958" s="1244"/>
    </row>
    <row r="959">
      <c r="B959" s="1244"/>
    </row>
    <row r="960">
      <c r="B960" s="1244"/>
    </row>
    <row r="961">
      <c r="B961" s="1244"/>
    </row>
    <row r="962">
      <c r="B962" s="1244"/>
    </row>
    <row r="963">
      <c r="B963" s="1244"/>
    </row>
    <row r="964">
      <c r="B964" s="1244"/>
    </row>
    <row r="965">
      <c r="B965" s="1244"/>
    </row>
    <row r="966">
      <c r="B966" s="1244"/>
    </row>
    <row r="967">
      <c r="B967" s="1244"/>
    </row>
    <row r="968">
      <c r="B968" s="1244"/>
    </row>
    <row r="969">
      <c r="B969" s="1244"/>
    </row>
    <row r="970">
      <c r="B970" s="1244"/>
    </row>
    <row r="971">
      <c r="B971" s="1244"/>
    </row>
    <row r="972">
      <c r="B972" s="1244"/>
    </row>
    <row r="973">
      <c r="B973" s="1244"/>
    </row>
    <row r="974">
      <c r="B974" s="1244"/>
    </row>
    <row r="975">
      <c r="B975" s="1244"/>
    </row>
    <row r="976">
      <c r="B976" s="1244"/>
    </row>
    <row r="977">
      <c r="B977" s="1244"/>
    </row>
    <row r="978">
      <c r="B978" s="1244"/>
    </row>
    <row r="979">
      <c r="B979" s="1244"/>
    </row>
    <row r="980">
      <c r="B980" s="1244"/>
    </row>
    <row r="981">
      <c r="B981" s="1244"/>
    </row>
    <row r="982">
      <c r="B982" s="1244"/>
    </row>
    <row r="983">
      <c r="B983" s="1244"/>
    </row>
    <row r="984">
      <c r="B984" s="1244"/>
    </row>
    <row r="985">
      <c r="B985" s="1244"/>
    </row>
    <row r="986">
      <c r="B986" s="1244"/>
    </row>
    <row r="987">
      <c r="B987" s="1244"/>
    </row>
    <row r="988">
      <c r="B988" s="1244"/>
    </row>
    <row r="989">
      <c r="B989" s="1244"/>
    </row>
    <row r="990">
      <c r="B990" s="1244"/>
    </row>
    <row r="991">
      <c r="B991" s="1244"/>
    </row>
    <row r="992">
      <c r="B992" s="1244"/>
    </row>
    <row r="993">
      <c r="B993" s="1244"/>
    </row>
    <row r="994">
      <c r="B994" s="1244"/>
    </row>
    <row r="995">
      <c r="B995" s="1244"/>
    </row>
    <row r="996">
      <c r="B996" s="1244"/>
    </row>
    <row r="997">
      <c r="B997" s="1244"/>
    </row>
    <row r="998">
      <c r="B998" s="1244"/>
    </row>
    <row r="999">
      <c r="B999" s="1244"/>
    </row>
    <row r="1000">
      <c r="B1000" s="1244"/>
    </row>
  </sheetData>
  <mergeCells count="8">
    <mergeCell ref="A2:A3"/>
    <mergeCell ref="B2:B3"/>
    <mergeCell ref="C2:C3"/>
    <mergeCell ref="D2:D3"/>
    <mergeCell ref="E2:E3"/>
    <mergeCell ref="F2:F3"/>
    <mergeCell ref="G2:J2"/>
    <mergeCell ref="B4:F4"/>
  </mergeCell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</hyperlinks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 outlineLevelCol="1"/>
  <cols>
    <col customWidth="1" min="1" max="1" width="5.57"/>
    <col customWidth="1" min="2" max="2" width="44.43"/>
    <col customWidth="1" min="3" max="4" width="16.86"/>
    <col customWidth="1" hidden="1" min="5" max="7" width="13.86"/>
    <col customWidth="1" min="8" max="8" width="14.0"/>
    <col customWidth="1" min="9" max="9" width="14.57"/>
    <col customWidth="1" min="10" max="10" width="16.14"/>
    <col customWidth="1" min="11" max="11" width="17.0"/>
    <col customWidth="1" min="12" max="12" width="12.29"/>
    <col customWidth="1" min="13" max="26" width="8.71"/>
  </cols>
  <sheetData>
    <row r="1" ht="14.25" customHeight="1"/>
    <row r="2" ht="14.25" customHeight="1">
      <c r="E2" s="1292">
        <v>2021.0</v>
      </c>
      <c r="F2" s="1292"/>
      <c r="G2" s="1292"/>
      <c r="H2" s="1292">
        <v>2023.0</v>
      </c>
      <c r="I2" s="1292"/>
      <c r="K2" s="1292"/>
    </row>
    <row r="3" ht="29.25" customHeight="1">
      <c r="A3" s="1293" t="s">
        <v>8</v>
      </c>
      <c r="B3" s="1293" t="s">
        <v>2637</v>
      </c>
      <c r="C3" s="1293" t="s">
        <v>2638</v>
      </c>
      <c r="D3" s="1293" t="s">
        <v>2640</v>
      </c>
      <c r="E3" s="1293" t="s">
        <v>2642</v>
      </c>
      <c r="F3" s="1293" t="s">
        <v>2644</v>
      </c>
      <c r="G3" s="1293" t="s">
        <v>2645</v>
      </c>
      <c r="H3" s="1293" t="s">
        <v>2646</v>
      </c>
      <c r="I3" s="1293" t="s">
        <v>2648</v>
      </c>
      <c r="J3" s="1293" t="s">
        <v>2649</v>
      </c>
      <c r="K3" s="1293" t="s">
        <v>2650</v>
      </c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4"/>
      <c r="X3" s="1294"/>
      <c r="Y3" s="1294"/>
      <c r="Z3" s="1294"/>
    </row>
    <row r="4" ht="14.25" customHeight="1">
      <c r="A4" s="1295"/>
      <c r="B4" s="1295"/>
      <c r="C4" s="1295"/>
      <c r="D4" s="1295"/>
      <c r="E4" s="943"/>
      <c r="F4" s="943"/>
      <c r="G4" s="943"/>
      <c r="H4" s="943"/>
      <c r="I4" s="943"/>
      <c r="J4" s="943"/>
      <c r="K4" s="943"/>
    </row>
    <row r="5" ht="14.25" customHeight="1">
      <c r="A5" s="1296"/>
      <c r="B5" s="1297" t="s">
        <v>176</v>
      </c>
      <c r="C5" s="1297"/>
      <c r="D5" s="1297"/>
      <c r="E5" s="1296"/>
      <c r="F5" s="1296"/>
      <c r="G5" s="1296"/>
      <c r="H5" s="1296"/>
      <c r="I5" s="1296"/>
      <c r="J5" s="1296"/>
      <c r="K5" s="1296"/>
    </row>
    <row r="6" ht="14.25" customHeight="1">
      <c r="A6" s="943">
        <v>1.0</v>
      </c>
      <c r="B6" s="943" t="s">
        <v>2655</v>
      </c>
      <c r="C6" s="1298">
        <v>4.4441E7</v>
      </c>
      <c r="D6" s="1298">
        <v>4.5E7</v>
      </c>
      <c r="E6" s="1298">
        <f>'Sewa Alat'!J6+'Sewa Alat'!L6+'Sewa Alat'!N6+'Sewa Alat'!P6+'Sewa Alat'!Q6+'Sewa Alat'!R6+'Sewa Alat'!T6</f>
        <v>45000000</v>
      </c>
      <c r="F6" s="1298">
        <f>'Sewa Alat'!W6+'Sewa Alat'!Y6+'Sewa Alat'!AA6+'Sewa Alat'!AC6+'Sewa Alat'!AD6+'Sewa Alat'!AE6+'Sewa Alat'!AG6</f>
        <v>37500000</v>
      </c>
      <c r="G6" s="1298">
        <f>'Sewa Alat'!AJ6+'Sewa Alat'!AK6+'Sewa Alat'!AM6+'Sewa Alat'!AO6+'Sewa Alat'!AQ6+'Sewa Alat'!AR6+'Sewa Alat'!AS6</f>
        <v>45000000</v>
      </c>
      <c r="H6" s="1298">
        <f>+'Sewa Alat'!BZ6+'Sewa Alat'!CA6+'Sewa Alat'!CB6+'Sewa Alat'!CC6+'Sewa Alat'!CD6+'Sewa Alat'!CE6+'Sewa Alat'!CF6+'Sewa Alat'!CG6+'Sewa Alat'!CH6+'Sewa Alat'!CI6+'Sewa Alat'!CJ6</f>
        <v>46500000</v>
      </c>
      <c r="I6" s="1298">
        <f>'Sewa Alat'!DN6+'Sewa Alat'!DO6+'Sewa Alat'!DP6+'Sewa Alat'!DQ6+'Sewa Alat'!DR6+'Sewa Alat'!DS6+'Sewa Alat'!DT6+'Sewa Alat'!DU6+'Sewa Alat'!DV6</f>
        <v>42000000</v>
      </c>
      <c r="J6" s="1298">
        <f>sum('Sewa Alat'!FD6:FO6)</f>
        <v>40500000</v>
      </c>
      <c r="K6" s="943"/>
      <c r="L6" s="1299">
        <f t="shared" ref="L6:L78" si="1">D6/30*20%</f>
        <v>300000</v>
      </c>
    </row>
    <row r="7" ht="14.25" customHeight="1">
      <c r="A7" s="943">
        <v>2.0</v>
      </c>
      <c r="B7" s="943" t="s">
        <v>2656</v>
      </c>
      <c r="C7" s="1298">
        <v>4.4441E7</v>
      </c>
      <c r="D7" s="1298">
        <v>4.5E7</v>
      </c>
      <c r="E7" s="1298">
        <f>'Sewa Alat'!J7+'Sewa Alat'!L7+'Sewa Alat'!N7+'Sewa Alat'!P7+'Sewa Alat'!Q7+'Sewa Alat'!R7+'Sewa Alat'!T7</f>
        <v>46500000</v>
      </c>
      <c r="F7" s="1298">
        <f>'Sewa Alat'!W7+'Sewa Alat'!Y7+'Sewa Alat'!AA7+'Sewa Alat'!AC7+'Sewa Alat'!AD7+'Sewa Alat'!AE7+'Sewa Alat'!AG7</f>
        <v>37500000</v>
      </c>
      <c r="G7" s="1298">
        <f>'Sewa Alat'!AJ7+'Sewa Alat'!AK7+'Sewa Alat'!AM7+'Sewa Alat'!AO7+'Sewa Alat'!AQ7+'Sewa Alat'!AR7+'Sewa Alat'!AS7</f>
        <v>45000000</v>
      </c>
      <c r="H7" s="1298">
        <f>+'Sewa Alat'!BZ7+'Sewa Alat'!CA7+'Sewa Alat'!CB7+'Sewa Alat'!CC7+'Sewa Alat'!CD7+'Sewa Alat'!CE7+'Sewa Alat'!CF7+'Sewa Alat'!CG7+'Sewa Alat'!CH7+'Sewa Alat'!CI7+'Sewa Alat'!CJ7</f>
        <v>46500000</v>
      </c>
      <c r="I7" s="1298">
        <f>'Sewa Alat'!DN7+'Sewa Alat'!DO7+'Sewa Alat'!DP7+'Sewa Alat'!DQ7+'Sewa Alat'!DR7+'Sewa Alat'!DS7+'Sewa Alat'!DT7+'Sewa Alat'!DU7+'Sewa Alat'!DV7</f>
        <v>37500000</v>
      </c>
      <c r="J7" s="1298">
        <f>sum('Sewa Alat'!FD7:FO7)</f>
        <v>40500000</v>
      </c>
      <c r="K7" s="943"/>
      <c r="L7" s="1299">
        <f t="shared" si="1"/>
        <v>300000</v>
      </c>
    </row>
    <row r="8" ht="14.25" customHeight="1">
      <c r="A8" s="943">
        <v>3.0</v>
      </c>
      <c r="B8" s="943" t="s">
        <v>2660</v>
      </c>
      <c r="C8" s="1298"/>
      <c r="D8" s="1298">
        <v>4.0E7</v>
      </c>
      <c r="E8" s="1298">
        <f>'Sewa Alat'!J8+'Sewa Alat'!L8+'Sewa Alat'!N8+'Sewa Alat'!P8+'Sewa Alat'!Q8+'Sewa Alat'!R8+'Sewa Alat'!T8</f>
        <v>37333333.33</v>
      </c>
      <c r="F8" s="1298">
        <f>'Sewa Alat'!W8+'Sewa Alat'!Y8+'Sewa Alat'!AA8+'Sewa Alat'!AC8+'Sewa Alat'!AD8+'Sewa Alat'!AE8+'Sewa Alat'!AG8</f>
        <v>33333333.33</v>
      </c>
      <c r="G8" s="1298">
        <f>'Sewa Alat'!AJ8+'Sewa Alat'!AK8+'Sewa Alat'!AM8+'Sewa Alat'!AO8+'Sewa Alat'!AQ8+'Sewa Alat'!AR8+'Sewa Alat'!AS8</f>
        <v>40000000</v>
      </c>
      <c r="H8" s="1298">
        <f>+'Sewa Alat'!BZ8+'Sewa Alat'!CA8+'Sewa Alat'!CB8+'Sewa Alat'!CC8+'Sewa Alat'!CD8+'Sewa Alat'!CE8+'Sewa Alat'!CF8+'Sewa Alat'!CG8+'Sewa Alat'!CH8+'Sewa Alat'!CI8+'Sewa Alat'!CJ8</f>
        <v>41333333.33</v>
      </c>
      <c r="I8" s="1298">
        <f>'Sewa Alat'!DN8+'Sewa Alat'!DO8+'Sewa Alat'!DP8+'Sewa Alat'!DQ8+'Sewa Alat'!DR8+'Sewa Alat'!DS8+'Sewa Alat'!DT8+'Sewa Alat'!DU8+'Sewa Alat'!DV8</f>
        <v>37333333.33</v>
      </c>
      <c r="J8" s="1298">
        <f>sum('Sewa Alat'!FD8:FO8)</f>
        <v>36000000</v>
      </c>
      <c r="K8" s="943"/>
      <c r="L8" s="1299">
        <f t="shared" si="1"/>
        <v>266666.6667</v>
      </c>
    </row>
    <row r="9" ht="14.25" customHeight="1">
      <c r="A9" s="943">
        <v>4.0</v>
      </c>
      <c r="B9" s="943" t="s">
        <v>2665</v>
      </c>
      <c r="C9" s="1298">
        <v>2.3885E7</v>
      </c>
      <c r="D9" s="1298">
        <v>4.0E7</v>
      </c>
      <c r="E9" s="1298">
        <f>'Sewa Alat'!J9+'Sewa Alat'!L9+'Sewa Alat'!N9+'Sewa Alat'!P9+'Sewa Alat'!Q9+'Sewa Alat'!R9+'Sewa Alat'!T9</f>
        <v>33333333.33</v>
      </c>
      <c r="F9" s="1298">
        <f>'Sewa Alat'!W9+'Sewa Alat'!Y9+'Sewa Alat'!AA9+'Sewa Alat'!AC9+'Sewa Alat'!AD9+'Sewa Alat'!AE9+'Sewa Alat'!AG9</f>
        <v>33333333.33</v>
      </c>
      <c r="G9" s="1298">
        <f>'Sewa Alat'!AJ9+'Sewa Alat'!AK9+'Sewa Alat'!AM9+'Sewa Alat'!AO9+'Sewa Alat'!AQ9+'Sewa Alat'!AR9+'Sewa Alat'!AS9</f>
        <v>34666666.67</v>
      </c>
      <c r="H9" s="1298">
        <f>+'Sewa Alat'!BZ9+'Sewa Alat'!CA9+'Sewa Alat'!CB9+'Sewa Alat'!CC9+'Sewa Alat'!CD9+'Sewa Alat'!CE9+'Sewa Alat'!CF9+'Sewa Alat'!CG9+'Sewa Alat'!CH9+'Sewa Alat'!CI9+'Sewa Alat'!CJ9</f>
        <v>41333333.33</v>
      </c>
      <c r="I9" s="1298">
        <f>'Sewa Alat'!DN9+'Sewa Alat'!DO9+'Sewa Alat'!DP9+'Sewa Alat'!DQ9+'Sewa Alat'!DR9+'Sewa Alat'!DS9+'Sewa Alat'!DT9+'Sewa Alat'!DU9+'Sewa Alat'!DV9</f>
        <v>24000000</v>
      </c>
      <c r="J9" s="1298">
        <f>sum('Sewa Alat'!FD9:FO9)</f>
        <v>36000000</v>
      </c>
      <c r="K9" s="943"/>
      <c r="L9" s="1299">
        <f t="shared" si="1"/>
        <v>266666.6667</v>
      </c>
    </row>
    <row r="10" ht="14.25" customHeight="1">
      <c r="A10" s="943">
        <v>5.0</v>
      </c>
      <c r="B10" s="943" t="s">
        <v>2666</v>
      </c>
      <c r="C10" s="1298">
        <v>3.6475E7</v>
      </c>
      <c r="D10" s="1298">
        <v>5.0E7</v>
      </c>
      <c r="E10" s="1298">
        <f>'Sewa Alat'!J10+'Sewa Alat'!L10+'Sewa Alat'!N10+'Sewa Alat'!P10+'Sewa Alat'!Q10+'Sewa Alat'!R10+'Sewa Alat'!T10</f>
        <v>51666666.67</v>
      </c>
      <c r="F10" s="1298">
        <f>'Sewa Alat'!W10+'Sewa Alat'!Y10+'Sewa Alat'!AA10+'Sewa Alat'!AC10+'Sewa Alat'!AD10+'Sewa Alat'!AE10+'Sewa Alat'!AG10</f>
        <v>31666666.67</v>
      </c>
      <c r="G10" s="1298">
        <f>'Sewa Alat'!AJ10+'Sewa Alat'!AK10+'Sewa Alat'!AM10+'Sewa Alat'!AO10+'Sewa Alat'!AQ10+'Sewa Alat'!AR10+'Sewa Alat'!AS10</f>
        <v>35000000</v>
      </c>
      <c r="H10" s="1298">
        <f>+'Sewa Alat'!BZ10+'Sewa Alat'!CA10+'Sewa Alat'!CB10+'Sewa Alat'!CC10+'Sewa Alat'!CD10+'Sewa Alat'!CE10+'Sewa Alat'!CF10+'Sewa Alat'!CG10+'Sewa Alat'!CH10+'Sewa Alat'!CI10+'Sewa Alat'!CJ10</f>
        <v>50000000</v>
      </c>
      <c r="I10" s="1298">
        <f>'Sewa Alat'!DN10+'Sewa Alat'!DO10+'Sewa Alat'!DP10+'Sewa Alat'!DQ10+'Sewa Alat'!DR10+'Sewa Alat'!DS10+'Sewa Alat'!DT10+'Sewa Alat'!DU10+'Sewa Alat'!DV10</f>
        <v>45000000</v>
      </c>
      <c r="J10" s="1298">
        <f>sum('Sewa Alat'!FD10:FO10)</f>
        <v>43333333.33</v>
      </c>
      <c r="K10" s="943"/>
      <c r="L10" s="1299">
        <f t="shared" si="1"/>
        <v>333333.3333</v>
      </c>
    </row>
    <row r="11" ht="14.25" customHeight="1">
      <c r="A11" s="943">
        <v>6.0</v>
      </c>
      <c r="B11" s="943" t="s">
        <v>2668</v>
      </c>
      <c r="C11" s="1298">
        <v>1.144165E7</v>
      </c>
      <c r="D11" s="1298">
        <v>3.0E7</v>
      </c>
      <c r="E11" s="1298">
        <f>'Sewa Alat'!J11+'Sewa Alat'!L11+'Sewa Alat'!N11+'Sewa Alat'!P11+'Sewa Alat'!Q11+'Sewa Alat'!R11+'Sewa Alat'!T11</f>
        <v>14000000</v>
      </c>
      <c r="F11" s="1298">
        <f>'Sewa Alat'!W11+'Sewa Alat'!Y11+'Sewa Alat'!AA11+'Sewa Alat'!AC11+'Sewa Alat'!AD11+'Sewa Alat'!AE11+'Sewa Alat'!AG11</f>
        <v>0</v>
      </c>
      <c r="G11" s="1298">
        <f>'Sewa Alat'!AJ11+'Sewa Alat'!AK11+'Sewa Alat'!AM11+'Sewa Alat'!AO11+'Sewa Alat'!AQ11+'Sewa Alat'!AR11+'Sewa Alat'!AS11</f>
        <v>17000000</v>
      </c>
      <c r="H11" s="1298">
        <f>+'Sewa Alat'!BZ11+'Sewa Alat'!CA11+'Sewa Alat'!CB11+'Sewa Alat'!CC11+'Sewa Alat'!CD11+'Sewa Alat'!CE11+'Sewa Alat'!CF11+'Sewa Alat'!CG11+'Sewa Alat'!CH11+'Sewa Alat'!CI11+'Sewa Alat'!CJ11</f>
        <v>30000000</v>
      </c>
      <c r="I11" s="1298">
        <f>'Sewa Alat'!DN11+'Sewa Alat'!DO11+'Sewa Alat'!DP11+'Sewa Alat'!DQ11+'Sewa Alat'!DR11+'Sewa Alat'!DS11+'Sewa Alat'!DT11+'Sewa Alat'!DU11+'Sewa Alat'!DV11</f>
        <v>28000000</v>
      </c>
      <c r="J11" s="1298">
        <f>sum('Sewa Alat'!FD11:FO11)</f>
        <v>0</v>
      </c>
      <c r="K11" s="943"/>
      <c r="L11" s="1299">
        <f t="shared" si="1"/>
        <v>200000</v>
      </c>
    </row>
    <row r="12" ht="14.25" customHeight="1">
      <c r="A12" s="943">
        <v>7.0</v>
      </c>
      <c r="B12" s="943" t="s">
        <v>2669</v>
      </c>
      <c r="C12" s="1298">
        <v>4.3723E7</v>
      </c>
      <c r="D12" s="1298">
        <v>4.5E7</v>
      </c>
      <c r="E12" s="1298">
        <f>'Sewa Alat'!J12+'Sewa Alat'!L12+'Sewa Alat'!N12+'Sewa Alat'!P12+'Sewa Alat'!Q12+'Sewa Alat'!R12+'Sewa Alat'!T12</f>
        <v>46500000</v>
      </c>
      <c r="F12" s="1298">
        <f>'Sewa Alat'!W12+'Sewa Alat'!Y12+'Sewa Alat'!AA12+'Sewa Alat'!AC12+'Sewa Alat'!AD12+'Sewa Alat'!AE12+'Sewa Alat'!AG12</f>
        <v>37500000</v>
      </c>
      <c r="G12" s="1298">
        <f>'Sewa Alat'!AJ12+'Sewa Alat'!AK12+'Sewa Alat'!AM12+'Sewa Alat'!AO12+'Sewa Alat'!AQ12+'Sewa Alat'!AR12+'Sewa Alat'!AS12</f>
        <v>45000000</v>
      </c>
      <c r="H12" s="1298">
        <f>+'Sewa Alat'!BZ12+'Sewa Alat'!CA12+'Sewa Alat'!CB12+'Sewa Alat'!CC12+'Sewa Alat'!CD12+'Sewa Alat'!CE12+'Sewa Alat'!CF12+'Sewa Alat'!CG12+'Sewa Alat'!CH12+'Sewa Alat'!CI12+'Sewa Alat'!CJ12</f>
        <v>46500000</v>
      </c>
      <c r="I12" s="1298">
        <f>'Sewa Alat'!DN12+'Sewa Alat'!DO12+'Sewa Alat'!DP12+'Sewa Alat'!DQ12+'Sewa Alat'!DR12+'Sewa Alat'!DS12+'Sewa Alat'!DT12+'Sewa Alat'!DU12+'Sewa Alat'!DV12</f>
        <v>42000000</v>
      </c>
      <c r="J12" s="1298">
        <f>sum('Sewa Alat'!FD12:FO12)</f>
        <v>40500000</v>
      </c>
      <c r="K12" s="943"/>
      <c r="L12" s="1299">
        <f t="shared" si="1"/>
        <v>300000</v>
      </c>
    </row>
    <row r="13" ht="14.25" customHeight="1">
      <c r="A13" s="943">
        <v>8.0</v>
      </c>
      <c r="B13" s="943" t="s">
        <v>414</v>
      </c>
      <c r="C13" s="1298">
        <v>4.48735E7</v>
      </c>
      <c r="D13" s="1298">
        <v>5.0E7</v>
      </c>
      <c r="E13" s="1298">
        <f>'Sewa Alat'!J13+'Sewa Alat'!L13+'Sewa Alat'!N13+'Sewa Alat'!P13+'Sewa Alat'!Q13+'Sewa Alat'!R13+'Sewa Alat'!T13</f>
        <v>51666666.67</v>
      </c>
      <c r="F13" s="1298">
        <f>'Sewa Alat'!W13+'Sewa Alat'!Y13+'Sewa Alat'!AA13+'Sewa Alat'!AC13+'Sewa Alat'!AD13+'Sewa Alat'!AE13+'Sewa Alat'!AG13</f>
        <v>41666666.67</v>
      </c>
      <c r="G13" s="1298">
        <f>'Sewa Alat'!AJ13+'Sewa Alat'!AK13+'Sewa Alat'!AM13+'Sewa Alat'!AO13+'Sewa Alat'!AQ13+'Sewa Alat'!AR13+'Sewa Alat'!AS13</f>
        <v>45000000</v>
      </c>
      <c r="H13" s="1298">
        <f>+'Sewa Alat'!BZ13+'Sewa Alat'!CA13+'Sewa Alat'!CB13+'Sewa Alat'!CC13+'Sewa Alat'!CD13+'Sewa Alat'!CE13+'Sewa Alat'!CF13+'Sewa Alat'!CG13+'Sewa Alat'!CH13+'Sewa Alat'!CI13+'Sewa Alat'!CJ13</f>
        <v>51666666.67</v>
      </c>
      <c r="I13" s="1298">
        <f>'Sewa Alat'!DN13+'Sewa Alat'!DO13+'Sewa Alat'!DP13+'Sewa Alat'!DQ13+'Sewa Alat'!DR13+'Sewa Alat'!DS13+'Sewa Alat'!DT13+'Sewa Alat'!DU13+'Sewa Alat'!DV13</f>
        <v>46666666.67</v>
      </c>
      <c r="J13" s="1298">
        <f>sum('Sewa Alat'!FD13:FO13)</f>
        <v>45000000</v>
      </c>
      <c r="K13" s="943"/>
      <c r="L13" s="1299">
        <f t="shared" si="1"/>
        <v>333333.3333</v>
      </c>
    </row>
    <row r="14" ht="14.25" customHeight="1">
      <c r="A14" s="943">
        <v>9.0</v>
      </c>
      <c r="B14" s="943" t="s">
        <v>94</v>
      </c>
      <c r="C14" s="1298">
        <v>5.03465E7</v>
      </c>
      <c r="D14" s="1298">
        <v>5.0E7</v>
      </c>
      <c r="E14" s="1298">
        <f>'Sewa Alat'!J14+'Sewa Alat'!L14+'Sewa Alat'!N14+'Sewa Alat'!P14+'Sewa Alat'!Q14+'Sewa Alat'!R14+'Sewa Alat'!T14</f>
        <v>51666666.67</v>
      </c>
      <c r="F14" s="1298">
        <f>'Sewa Alat'!W14+'Sewa Alat'!Y14+'Sewa Alat'!AA14+'Sewa Alat'!AC14+'Sewa Alat'!AD14+'Sewa Alat'!AE14+'Sewa Alat'!AG14</f>
        <v>41666666.67</v>
      </c>
      <c r="G14" s="1298">
        <f>'Sewa Alat'!AJ14+'Sewa Alat'!AK14+'Sewa Alat'!AM14+'Sewa Alat'!AO14+'Sewa Alat'!AQ14+'Sewa Alat'!AR14+'Sewa Alat'!AS14</f>
        <v>50000000</v>
      </c>
      <c r="H14" s="1298">
        <f>+'Sewa Alat'!BZ14+'Sewa Alat'!CA14+'Sewa Alat'!CB14+'Sewa Alat'!CC14+'Sewa Alat'!CD14+'Sewa Alat'!CE14+'Sewa Alat'!CF14+'Sewa Alat'!CG14+'Sewa Alat'!CH14+'Sewa Alat'!CI14+'Sewa Alat'!CJ14</f>
        <v>51666666.67</v>
      </c>
      <c r="I14" s="1298">
        <f>'Sewa Alat'!DN14+'Sewa Alat'!DO14+'Sewa Alat'!DP14+'Sewa Alat'!DQ14+'Sewa Alat'!DR14+'Sewa Alat'!DS14+'Sewa Alat'!DT14+'Sewa Alat'!DU14+'Sewa Alat'!DV14</f>
        <v>46666666.67</v>
      </c>
      <c r="J14" s="1298">
        <f>sum('Sewa Alat'!FD14:FO14)</f>
        <v>45000000</v>
      </c>
      <c r="K14" s="943"/>
      <c r="L14" s="1299">
        <f t="shared" si="1"/>
        <v>333333.3333</v>
      </c>
    </row>
    <row r="15" ht="14.25" customHeight="1">
      <c r="A15" s="943">
        <v>10.0</v>
      </c>
      <c r="B15" s="943" t="s">
        <v>94</v>
      </c>
      <c r="C15" s="1298">
        <v>5.03465E7</v>
      </c>
      <c r="D15" s="1298">
        <v>5.0E7</v>
      </c>
      <c r="E15" s="1298">
        <f>'Sewa Alat'!J15+'Sewa Alat'!L15+'Sewa Alat'!N15+'Sewa Alat'!P15+'Sewa Alat'!Q15+'Sewa Alat'!R15+'Sewa Alat'!T15</f>
        <v>51666666.67</v>
      </c>
      <c r="F15" s="1298">
        <f>'Sewa Alat'!W15+'Sewa Alat'!Y15+'Sewa Alat'!AA15+'Sewa Alat'!AC15+'Sewa Alat'!AD15+'Sewa Alat'!AE15+'Sewa Alat'!AG15</f>
        <v>26666666.67</v>
      </c>
      <c r="G15" s="1298">
        <f>'Sewa Alat'!AJ15+'Sewa Alat'!AK15+'Sewa Alat'!AM15+'Sewa Alat'!AO15+'Sewa Alat'!AQ15+'Sewa Alat'!AR15+'Sewa Alat'!AS15</f>
        <v>50000000</v>
      </c>
      <c r="H15" s="1298">
        <f>+'Sewa Alat'!BZ15+'Sewa Alat'!CA15+'Sewa Alat'!CB15+'Sewa Alat'!CC15+'Sewa Alat'!CD15+'Sewa Alat'!CE15+'Sewa Alat'!CF15+'Sewa Alat'!CG15+'Sewa Alat'!CH15+'Sewa Alat'!CI15+'Sewa Alat'!CJ15</f>
        <v>51666666.67</v>
      </c>
      <c r="I15" s="1298">
        <f>'Sewa Alat'!DN15+'Sewa Alat'!DO15+'Sewa Alat'!DP15+'Sewa Alat'!DQ15+'Sewa Alat'!DR15+'Sewa Alat'!DS15+'Sewa Alat'!DT15+'Sewa Alat'!DU15+'Sewa Alat'!DV15</f>
        <v>46666666.67</v>
      </c>
      <c r="J15" s="1298">
        <f>sum('Sewa Alat'!FD15:FO15)</f>
        <v>45000000</v>
      </c>
      <c r="K15" s="943"/>
      <c r="L15" s="1299">
        <f t="shared" si="1"/>
        <v>333333.3333</v>
      </c>
    </row>
    <row r="16" ht="14.25" customHeight="1">
      <c r="A16" s="943">
        <v>11.0</v>
      </c>
      <c r="B16" s="943" t="s">
        <v>221</v>
      </c>
      <c r="C16" s="1298">
        <v>4.0229E7</v>
      </c>
      <c r="D16" s="1298">
        <v>5.0E7</v>
      </c>
      <c r="E16" s="1298">
        <f>'Sewa Alat'!J16+'Sewa Alat'!L16+'Sewa Alat'!N16+'Sewa Alat'!P16+'Sewa Alat'!Q16+'Sewa Alat'!R16+'Sewa Alat'!T16</f>
        <v>51666666.67</v>
      </c>
      <c r="F16" s="1298">
        <f>'Sewa Alat'!W16+'Sewa Alat'!Y16+'Sewa Alat'!AA16+'Sewa Alat'!AC16+'Sewa Alat'!AD16+'Sewa Alat'!AE16+'Sewa Alat'!AG16</f>
        <v>40000000</v>
      </c>
      <c r="G16" s="1298">
        <f>'Sewa Alat'!AJ16+'Sewa Alat'!AK16+'Sewa Alat'!AM16+'Sewa Alat'!AO16+'Sewa Alat'!AQ16+'Sewa Alat'!AR16+'Sewa Alat'!AS16</f>
        <v>50000000</v>
      </c>
      <c r="H16" s="1298">
        <f>+'Sewa Alat'!BZ16+'Sewa Alat'!CA16+'Sewa Alat'!CB16+'Sewa Alat'!CC16+'Sewa Alat'!CD16+'Sewa Alat'!CE16+'Sewa Alat'!CF16+'Sewa Alat'!CG16+'Sewa Alat'!CH16+'Sewa Alat'!CI16+'Sewa Alat'!CJ16</f>
        <v>51666666.67</v>
      </c>
      <c r="I16" s="1298">
        <f>'Sewa Alat'!DN16+'Sewa Alat'!DO16+'Sewa Alat'!DP16+'Sewa Alat'!DQ16+'Sewa Alat'!DR16+'Sewa Alat'!DS16+'Sewa Alat'!DT16+'Sewa Alat'!DU16+'Sewa Alat'!DV16</f>
        <v>46666666.67</v>
      </c>
      <c r="J16" s="1298">
        <f>sum('Sewa Alat'!FD16:FO16)</f>
        <v>45000000</v>
      </c>
      <c r="K16" s="943"/>
      <c r="L16" s="1299">
        <f t="shared" si="1"/>
        <v>333333.3333</v>
      </c>
    </row>
    <row r="17" ht="14.25" customHeight="1">
      <c r="A17" s="943">
        <v>12.0</v>
      </c>
      <c r="B17" s="943" t="s">
        <v>221</v>
      </c>
      <c r="C17" s="1298">
        <v>4.0229E7</v>
      </c>
      <c r="D17" s="1298">
        <v>5.0E7</v>
      </c>
      <c r="E17" s="1298">
        <f>'Sewa Alat'!J17+'Sewa Alat'!L17+'Sewa Alat'!N17+'Sewa Alat'!P17+'Sewa Alat'!Q17+'Sewa Alat'!R17+'Sewa Alat'!T17</f>
        <v>51666666.67</v>
      </c>
      <c r="F17" s="1298">
        <f>'Sewa Alat'!W17+'Sewa Alat'!Y17+'Sewa Alat'!AA17+'Sewa Alat'!AC17+'Sewa Alat'!AD17+'Sewa Alat'!AE17+'Sewa Alat'!AG17</f>
        <v>41666666.67</v>
      </c>
      <c r="G17" s="1298">
        <f>'Sewa Alat'!AJ17+'Sewa Alat'!AK17+'Sewa Alat'!AM17+'Sewa Alat'!AO17+'Sewa Alat'!AQ17+'Sewa Alat'!AR17+'Sewa Alat'!AS17</f>
        <v>50000000</v>
      </c>
      <c r="H17" s="1298">
        <f>+'Sewa Alat'!BZ17+'Sewa Alat'!CA17+'Sewa Alat'!CB17+'Sewa Alat'!CC17+'Sewa Alat'!CD17+'Sewa Alat'!CE17+'Sewa Alat'!CF17+'Sewa Alat'!CG17+'Sewa Alat'!CH17+'Sewa Alat'!CI17+'Sewa Alat'!CJ17</f>
        <v>51666666.67</v>
      </c>
      <c r="I17" s="1298">
        <f>'Sewa Alat'!DN17+'Sewa Alat'!DO17+'Sewa Alat'!DP17+'Sewa Alat'!DQ17+'Sewa Alat'!DR17+'Sewa Alat'!DS17+'Sewa Alat'!DT17+'Sewa Alat'!DU17+'Sewa Alat'!DV17</f>
        <v>46666666.67</v>
      </c>
      <c r="J17" s="1298">
        <f>sum('Sewa Alat'!FD17:FO17)</f>
        <v>45000000</v>
      </c>
      <c r="K17" s="943"/>
      <c r="L17" s="1299">
        <f t="shared" si="1"/>
        <v>333333.3333</v>
      </c>
    </row>
    <row r="18" ht="14.25" customHeight="1">
      <c r="A18" s="943">
        <v>13.0</v>
      </c>
      <c r="B18" s="943" t="s">
        <v>94</v>
      </c>
      <c r="C18" s="1298">
        <v>4.82035E7</v>
      </c>
      <c r="D18" s="1298">
        <v>5.0E7</v>
      </c>
      <c r="E18" s="1298">
        <f>'Sewa Alat'!J18+'Sewa Alat'!L18+'Sewa Alat'!N18+'Sewa Alat'!P18+'Sewa Alat'!Q18+'Sewa Alat'!R18+'Sewa Alat'!T18</f>
        <v>0</v>
      </c>
      <c r="F18" s="1298">
        <f>'Sewa Alat'!W18+'Sewa Alat'!Y18+'Sewa Alat'!AA18+'Sewa Alat'!AC18+'Sewa Alat'!AD18+'Sewa Alat'!AE18+'Sewa Alat'!AG18</f>
        <v>0</v>
      </c>
      <c r="G18" s="1298">
        <f>'Sewa Alat'!AJ18+'Sewa Alat'!AK18+'Sewa Alat'!AM18+'Sewa Alat'!AO18+'Sewa Alat'!AQ18+'Sewa Alat'!AR18+'Sewa Alat'!AS18</f>
        <v>0</v>
      </c>
      <c r="H18" s="1298">
        <f>+'Sewa Alat'!BZ18+'Sewa Alat'!CA18+'Sewa Alat'!CB18+'Sewa Alat'!CC18+'Sewa Alat'!CD18+'Sewa Alat'!CE18+'Sewa Alat'!CF18+'Sewa Alat'!CG18+'Sewa Alat'!CH18+'Sewa Alat'!CI18+'Sewa Alat'!CJ18</f>
        <v>51666666.67</v>
      </c>
      <c r="I18" s="1298">
        <f>'Sewa Alat'!DN18+'Sewa Alat'!DO18+'Sewa Alat'!DP18+'Sewa Alat'!DQ18+'Sewa Alat'!DR18+'Sewa Alat'!DS18+'Sewa Alat'!DT18+'Sewa Alat'!DU18+'Sewa Alat'!DV18</f>
        <v>46666666.67</v>
      </c>
      <c r="J18" s="1298">
        <f>sum('Sewa Alat'!FD18:FO18)</f>
        <v>45000000</v>
      </c>
      <c r="K18" s="943"/>
      <c r="L18" s="1299">
        <f t="shared" si="1"/>
        <v>333333.3333</v>
      </c>
    </row>
    <row r="19" ht="14.25" customHeight="1">
      <c r="A19" s="943">
        <v>14.0</v>
      </c>
      <c r="B19" s="943" t="s">
        <v>94</v>
      </c>
      <c r="C19" s="1298">
        <v>4.82035E7</v>
      </c>
      <c r="D19" s="1298">
        <v>5.0E7</v>
      </c>
      <c r="E19" s="1298">
        <f>'Sewa Alat'!J19+'Sewa Alat'!L19+'Sewa Alat'!N19+'Sewa Alat'!P19+'Sewa Alat'!Q19+'Sewa Alat'!R19+'Sewa Alat'!T19</f>
        <v>0</v>
      </c>
      <c r="F19" s="1298">
        <f>'Sewa Alat'!W19+'Sewa Alat'!Y19+'Sewa Alat'!AA19+'Sewa Alat'!AC19+'Sewa Alat'!AD19+'Sewa Alat'!AE19+'Sewa Alat'!AG19</f>
        <v>0</v>
      </c>
      <c r="G19" s="1298">
        <f>'Sewa Alat'!AJ19+'Sewa Alat'!AK19+'Sewa Alat'!AM19+'Sewa Alat'!AO19+'Sewa Alat'!AQ19+'Sewa Alat'!AR19+'Sewa Alat'!AS19</f>
        <v>0</v>
      </c>
      <c r="H19" s="1298">
        <f>+'Sewa Alat'!BZ19+'Sewa Alat'!CA19+'Sewa Alat'!CB19+'Sewa Alat'!CC19+'Sewa Alat'!CD19+'Sewa Alat'!CE19+'Sewa Alat'!CF19+'Sewa Alat'!CG19+'Sewa Alat'!CH19+'Sewa Alat'!CI19+'Sewa Alat'!CJ19</f>
        <v>51666666.67</v>
      </c>
      <c r="I19" s="1298">
        <f>'Sewa Alat'!DN19+'Sewa Alat'!DO19+'Sewa Alat'!DP19+'Sewa Alat'!DQ19+'Sewa Alat'!DR19+'Sewa Alat'!DS19+'Sewa Alat'!DT19+'Sewa Alat'!DU19+'Sewa Alat'!DV19</f>
        <v>46666666.67</v>
      </c>
      <c r="J19" s="1298">
        <f>sum('Sewa Alat'!FD19:FO19)</f>
        <v>45000000</v>
      </c>
      <c r="K19" s="943"/>
      <c r="L19" s="1299">
        <f t="shared" si="1"/>
        <v>333333.3333</v>
      </c>
    </row>
    <row r="20" ht="14.25" customHeight="1">
      <c r="A20" s="943">
        <v>15.0</v>
      </c>
      <c r="B20" s="943" t="s">
        <v>2725</v>
      </c>
      <c r="C20" s="1298">
        <v>2.4344E7</v>
      </c>
      <c r="D20" s="1298">
        <v>3.5E7</v>
      </c>
      <c r="E20" s="1298"/>
      <c r="F20" s="943"/>
      <c r="G20" s="943"/>
      <c r="H20" s="1298">
        <f>+'Sewa Alat'!BZ20+'Sewa Alat'!CA20+'Sewa Alat'!CB20+'Sewa Alat'!CC20+'Sewa Alat'!CD20+'Sewa Alat'!CE20+'Sewa Alat'!CF20+'Sewa Alat'!CG20+'Sewa Alat'!CH20+'Sewa Alat'!CI20+'Sewa Alat'!CJ20</f>
        <v>0</v>
      </c>
      <c r="I20" s="1298">
        <f>'Sewa Alat'!DN20+'Sewa Alat'!DO20+'Sewa Alat'!DP20+'Sewa Alat'!DQ20+'Sewa Alat'!DR20+'Sewa Alat'!DS20+'Sewa Alat'!DT20+'Sewa Alat'!DU20+'Sewa Alat'!DV20</f>
        <v>32666666.67</v>
      </c>
      <c r="J20" s="1298">
        <f>sum('Sewa Alat'!FD20:FO20)</f>
        <v>31500000</v>
      </c>
      <c r="K20" s="943"/>
      <c r="L20" s="1299">
        <f t="shared" si="1"/>
        <v>233333.3333</v>
      </c>
    </row>
    <row r="21" ht="14.25" customHeight="1">
      <c r="A21" s="943">
        <v>16.0</v>
      </c>
      <c r="B21" s="943" t="s">
        <v>2725</v>
      </c>
      <c r="C21" s="1298">
        <v>2.4344E7</v>
      </c>
      <c r="D21" s="1298">
        <v>3.5E7</v>
      </c>
      <c r="E21" s="1298"/>
      <c r="F21" s="943"/>
      <c r="G21" s="943"/>
      <c r="H21" s="1298">
        <f>+'Sewa Alat'!BZ21+'Sewa Alat'!CA21+'Sewa Alat'!CB21+'Sewa Alat'!CC21+'Sewa Alat'!CD21+'Sewa Alat'!CE21+'Sewa Alat'!CF21+'Sewa Alat'!CG21+'Sewa Alat'!CH21+'Sewa Alat'!CI21+'Sewa Alat'!CJ21</f>
        <v>0</v>
      </c>
      <c r="I21" s="1298">
        <f>'Sewa Alat'!DN21+'Sewa Alat'!DO21+'Sewa Alat'!DP21+'Sewa Alat'!DQ21+'Sewa Alat'!DR21+'Sewa Alat'!DS21+'Sewa Alat'!DT21+'Sewa Alat'!DU21+'Sewa Alat'!DV21</f>
        <v>32666666.67</v>
      </c>
      <c r="J21" s="1298">
        <f>sum('Sewa Alat'!FD21:FO21)</f>
        <v>31500000</v>
      </c>
      <c r="K21" s="943"/>
      <c r="L21" s="1299">
        <f t="shared" si="1"/>
        <v>233333.3333</v>
      </c>
    </row>
    <row r="22" ht="14.25" customHeight="1">
      <c r="A22" s="943">
        <v>17.0</v>
      </c>
      <c r="B22" s="943" t="s">
        <v>2725</v>
      </c>
      <c r="C22" s="1298">
        <v>3.0784741E7</v>
      </c>
      <c r="D22" s="1298">
        <v>3.5E7</v>
      </c>
      <c r="E22" s="1298"/>
      <c r="F22" s="943"/>
      <c r="G22" s="943"/>
      <c r="H22" s="1298">
        <f>+'Sewa Alat'!BZ22+'Sewa Alat'!CA22+'Sewa Alat'!CB22+'Sewa Alat'!CC22+'Sewa Alat'!CD22+'Sewa Alat'!CE22+'Sewa Alat'!CF22+'Sewa Alat'!CG22+'Sewa Alat'!CH22+'Sewa Alat'!CI22+'Sewa Alat'!CJ22</f>
        <v>0</v>
      </c>
      <c r="I22" s="1298">
        <f>'Sewa Alat'!DN22+'Sewa Alat'!DO22+'Sewa Alat'!DP22+'Sewa Alat'!DQ22+'Sewa Alat'!DR22+'Sewa Alat'!DS22+'Sewa Alat'!DT22+'Sewa Alat'!DU22+'Sewa Alat'!DV22</f>
        <v>32666666.67</v>
      </c>
      <c r="J22" s="1298">
        <f>sum('Sewa Alat'!FD22:FO22)</f>
        <v>31500000</v>
      </c>
      <c r="K22" s="943"/>
      <c r="L22" s="1299">
        <f t="shared" si="1"/>
        <v>233333.3333</v>
      </c>
    </row>
    <row r="23" ht="14.25" customHeight="1">
      <c r="A23" s="943">
        <v>18.0</v>
      </c>
      <c r="B23" s="943" t="s">
        <v>2725</v>
      </c>
      <c r="C23" s="1298">
        <v>3.0784741E7</v>
      </c>
      <c r="D23" s="1298">
        <v>3.5E7</v>
      </c>
      <c r="E23" s="1298"/>
      <c r="F23" s="943"/>
      <c r="G23" s="943"/>
      <c r="H23" s="1298">
        <f>+'Sewa Alat'!BZ23+'Sewa Alat'!CA23+'Sewa Alat'!CB23+'Sewa Alat'!CC23+'Sewa Alat'!CD23+'Sewa Alat'!CE23+'Sewa Alat'!CF23+'Sewa Alat'!CG23+'Sewa Alat'!CH23+'Sewa Alat'!CI23+'Sewa Alat'!CJ23</f>
        <v>0</v>
      </c>
      <c r="I23" s="1298">
        <f>'Sewa Alat'!DN23+'Sewa Alat'!DO23+'Sewa Alat'!DP23+'Sewa Alat'!DQ23+'Sewa Alat'!DR23+'Sewa Alat'!DS23+'Sewa Alat'!DT23+'Sewa Alat'!DU23+'Sewa Alat'!DV23</f>
        <v>32666666.67</v>
      </c>
      <c r="J23" s="1298">
        <f>sum('Sewa Alat'!FD23:FO23)</f>
        <v>31500000</v>
      </c>
      <c r="K23" s="943"/>
      <c r="L23" s="1299">
        <f t="shared" si="1"/>
        <v>233333.3333</v>
      </c>
    </row>
    <row r="24" ht="14.25" customHeight="1">
      <c r="A24" s="1296"/>
      <c r="B24" s="1297" t="s">
        <v>2738</v>
      </c>
      <c r="C24" s="1340"/>
      <c r="D24" s="1340"/>
      <c r="E24" s="1341"/>
      <c r="F24" s="1296"/>
      <c r="G24" s="1296"/>
      <c r="H24" s="1296"/>
      <c r="I24" s="1296"/>
      <c r="J24" s="1296"/>
      <c r="K24" s="1296"/>
      <c r="L24" s="1299">
        <f t="shared" si="1"/>
        <v>0</v>
      </c>
    </row>
    <row r="25" ht="14.25" customHeight="1">
      <c r="A25" s="943">
        <v>1.0</v>
      </c>
      <c r="B25" s="943" t="s">
        <v>2739</v>
      </c>
      <c r="C25" s="1298">
        <v>0.0</v>
      </c>
      <c r="D25" s="1298">
        <v>4.5E7</v>
      </c>
      <c r="E25" s="1298">
        <f>'Sewa Alat'!J27+'Sewa Alat'!L27+'Sewa Alat'!N27+'Sewa Alat'!P27+'Sewa Alat'!Q27+'Sewa Alat'!R27+'Sewa Alat'!T27</f>
        <v>28500000</v>
      </c>
      <c r="F25" s="1298">
        <f>'Sewa Alat'!W27+'Sewa Alat'!Y27+'Sewa Alat'!AA27+'Sewa Alat'!AC27+'Sewa Alat'!AD27+'Sewa Alat'!AE27+'Sewa Alat'!AG27</f>
        <v>10500000</v>
      </c>
      <c r="G25" s="1298">
        <f>'Sewa Alat'!AJ27+'Sewa Alat'!AK27+'Sewa Alat'!AM27+'Sewa Alat'!AO27+'Sewa Alat'!AQ27+'Sewa Alat'!AR27+'Sewa Alat'!AS27</f>
        <v>33000000</v>
      </c>
      <c r="H25" s="1298">
        <f>+'Sewa Alat'!BZ27+'Sewa Alat'!CA27+'Sewa Alat'!CB27+'Sewa Alat'!CC27+'Sewa Alat'!CD27+'Sewa Alat'!CE27+'Sewa Alat'!CF27+'Sewa Alat'!CG27+'Sewa Alat'!CH27+'Sewa Alat'!CI27+'Sewa Alat'!CJ27</f>
        <v>46500000</v>
      </c>
      <c r="I25" s="1298">
        <f>'Sewa Alat'!DN27+'Sewa Alat'!DO27+'Sewa Alat'!DP27+'Sewa Alat'!DQ27+'Sewa Alat'!DR27+'Sewa Alat'!DS27+'Sewa Alat'!DT27+'Sewa Alat'!DU27+'Sewa Alat'!DV27</f>
        <v>34500000</v>
      </c>
      <c r="J25" s="1298">
        <f>sum('Sewa Alat'!FD27:FO27)</f>
        <v>37500000</v>
      </c>
      <c r="K25" s="943"/>
      <c r="L25" s="1299">
        <f t="shared" si="1"/>
        <v>300000</v>
      </c>
    </row>
    <row r="26" ht="14.25" customHeight="1">
      <c r="A26" s="943">
        <v>2.0</v>
      </c>
      <c r="B26" s="943" t="s">
        <v>2741</v>
      </c>
      <c r="C26" s="1298">
        <v>0.0</v>
      </c>
      <c r="D26" s="1298">
        <v>4.5E7</v>
      </c>
      <c r="E26" s="1298">
        <f>'Sewa Alat'!J28+'Sewa Alat'!L28+'Sewa Alat'!N28+'Sewa Alat'!P28+'Sewa Alat'!Q28+'Sewa Alat'!R28+'Sewa Alat'!T28</f>
        <v>22500000</v>
      </c>
      <c r="F26" s="1298">
        <f>'Sewa Alat'!W28+'Sewa Alat'!Y28+'Sewa Alat'!AA28+'Sewa Alat'!AC28+'Sewa Alat'!AD28+'Sewa Alat'!AE28+'Sewa Alat'!AG28</f>
        <v>31500000</v>
      </c>
      <c r="G26" s="1298">
        <f>'Sewa Alat'!AJ28+'Sewa Alat'!AK28+'Sewa Alat'!AM28+'Sewa Alat'!AO28+'Sewa Alat'!AQ28+'Sewa Alat'!AR28+'Sewa Alat'!AS28</f>
        <v>33000000</v>
      </c>
      <c r="H26" s="1298">
        <f>+'Sewa Alat'!BZ28+'Sewa Alat'!CA28+'Sewa Alat'!CB28+'Sewa Alat'!CC28+'Sewa Alat'!CD28+'Sewa Alat'!CE28+'Sewa Alat'!CF28+'Sewa Alat'!CG28+'Sewa Alat'!CH28+'Sewa Alat'!CI28</f>
        <v>39000000</v>
      </c>
      <c r="I26" s="1298">
        <f>'Sewa Alat'!DN28+'Sewa Alat'!DO28+'Sewa Alat'!DP28+'Sewa Alat'!DQ28+'Sewa Alat'!DR28+'Sewa Alat'!DS28+'Sewa Alat'!DT28+'Sewa Alat'!DU28+'Sewa Alat'!DV28</f>
        <v>30000000</v>
      </c>
      <c r="J26" s="1298">
        <f>sum('Sewa Alat'!FD28:FO28)</f>
        <v>18000000</v>
      </c>
      <c r="K26" s="943"/>
      <c r="L26" s="1299">
        <f t="shared" si="1"/>
        <v>300000</v>
      </c>
    </row>
    <row r="27" ht="14.25" customHeight="1">
      <c r="A27" s="943">
        <v>3.0</v>
      </c>
      <c r="B27" s="943" t="s">
        <v>2742</v>
      </c>
      <c r="C27" s="1298">
        <v>6.39215E7</v>
      </c>
      <c r="D27" s="1298">
        <v>4.5E7</v>
      </c>
      <c r="E27" s="1298">
        <f>'Sewa Alat'!J29+'Sewa Alat'!L29+'Sewa Alat'!N29+'Sewa Alat'!P29+'Sewa Alat'!Q29+'Sewa Alat'!R29+'Sewa Alat'!T29</f>
        <v>46500000</v>
      </c>
      <c r="F27" s="1298">
        <f>'Sewa Alat'!W29+'Sewa Alat'!Y29+'Sewa Alat'!AA29+'Sewa Alat'!AC29+'Sewa Alat'!AD29+'Sewa Alat'!AE29+'Sewa Alat'!AG29</f>
        <v>33000000</v>
      </c>
      <c r="G27" s="1298">
        <f>'Sewa Alat'!AJ29+'Sewa Alat'!AK29+'Sewa Alat'!AM29+'Sewa Alat'!AO29+'Sewa Alat'!AQ29+'Sewa Alat'!AR29+'Sewa Alat'!AS29</f>
        <v>33000000</v>
      </c>
      <c r="H27" s="1298">
        <f>+'Sewa Alat'!BZ29+'Sewa Alat'!CA29+'Sewa Alat'!CB29+'Sewa Alat'!CC29+'Sewa Alat'!CD29+'Sewa Alat'!CE29+'Sewa Alat'!CF29+'Sewa Alat'!CG29+'Sewa Alat'!CH29+'Sewa Alat'!CI29</f>
        <v>36000000</v>
      </c>
      <c r="I27" s="1298">
        <f>'Sewa Alat'!DN29+'Sewa Alat'!DO29+'Sewa Alat'!DP29+'Sewa Alat'!DQ29+'Sewa Alat'!DR29+'Sewa Alat'!DS29+'Sewa Alat'!DT29+'Sewa Alat'!DU29+'Sewa Alat'!DV29</f>
        <v>42000000</v>
      </c>
      <c r="J27" s="1298">
        <f>sum('Sewa Alat'!FD29:FO29)</f>
        <v>39000000</v>
      </c>
      <c r="K27" s="943"/>
      <c r="L27" s="1299">
        <f t="shared" si="1"/>
        <v>300000</v>
      </c>
    </row>
    <row r="28" ht="14.25" customHeight="1">
      <c r="A28" s="943">
        <v>4.0</v>
      </c>
      <c r="B28" s="943" t="s">
        <v>2475</v>
      </c>
      <c r="C28" s="1298">
        <v>9.17465E7</v>
      </c>
      <c r="D28" s="1298">
        <v>4.5E7</v>
      </c>
      <c r="E28" s="1298">
        <f>'Sewa Alat'!J30+'Sewa Alat'!L30+'Sewa Alat'!N30+'Sewa Alat'!P30+'Sewa Alat'!Q30+'Sewa Alat'!R30+'Sewa Alat'!T30</f>
        <v>28500000</v>
      </c>
      <c r="F28" s="1298">
        <f>'Sewa Alat'!W30+'Sewa Alat'!Y30+'Sewa Alat'!AA30+'Sewa Alat'!AC30+'Sewa Alat'!AD30+'Sewa Alat'!AE30+'Sewa Alat'!AG30</f>
        <v>22500000</v>
      </c>
      <c r="G28" s="1298">
        <f>'Sewa Alat'!AJ30+'Sewa Alat'!AK30+'Sewa Alat'!AM30+'Sewa Alat'!AO30+'Sewa Alat'!AQ30+'Sewa Alat'!AR30+'Sewa Alat'!AS30</f>
        <v>22500000</v>
      </c>
      <c r="H28" s="1298">
        <f>+'Sewa Alat'!BZ30+'Sewa Alat'!CA30+'Sewa Alat'!CB30+'Sewa Alat'!CC30+'Sewa Alat'!CD30+'Sewa Alat'!CE30+'Sewa Alat'!CF30+'Sewa Alat'!CG30+'Sewa Alat'!CH30+'Sewa Alat'!CI30</f>
        <v>43500000</v>
      </c>
      <c r="I28" s="1298">
        <f>'Sewa Alat'!DN30+'Sewa Alat'!DO30+'Sewa Alat'!DP30+'Sewa Alat'!DQ30+'Sewa Alat'!DR30+'Sewa Alat'!DS30+'Sewa Alat'!DT30+'Sewa Alat'!DU30+'Sewa Alat'!DV30</f>
        <v>39000000</v>
      </c>
      <c r="J28" s="1298">
        <f>sum('Sewa Alat'!FD30:FO30)</f>
        <v>40500000</v>
      </c>
      <c r="K28" s="943"/>
      <c r="L28" s="1299">
        <f t="shared" si="1"/>
        <v>300000</v>
      </c>
    </row>
    <row r="29" ht="14.25" customHeight="1">
      <c r="A29" s="943">
        <v>5.0</v>
      </c>
      <c r="B29" s="943" t="s">
        <v>2746</v>
      </c>
      <c r="C29" s="1298">
        <v>5.2715E7</v>
      </c>
      <c r="D29" s="1298">
        <v>4.5E7</v>
      </c>
      <c r="E29" s="1298">
        <f>'Sewa Alat'!J31+'Sewa Alat'!L31+'Sewa Alat'!N31+'Sewa Alat'!P31+'Sewa Alat'!Q31+'Sewa Alat'!R31+'Sewa Alat'!T31</f>
        <v>33000000</v>
      </c>
      <c r="F29" s="1298">
        <f>'Sewa Alat'!W31+'Sewa Alat'!Y31+'Sewa Alat'!AA31+'Sewa Alat'!AC31+'Sewa Alat'!AD31+'Sewa Alat'!AE31+'Sewa Alat'!AG31</f>
        <v>36000000</v>
      </c>
      <c r="G29" s="1298">
        <f>'Sewa Alat'!AJ31+'Sewa Alat'!AK31+'Sewa Alat'!AM31+'Sewa Alat'!AO31+'Sewa Alat'!AQ31+'Sewa Alat'!AR31+'Sewa Alat'!AS31</f>
        <v>37500000</v>
      </c>
      <c r="H29" s="1298">
        <f>+'Sewa Alat'!BZ31+'Sewa Alat'!CA31+'Sewa Alat'!CB31+'Sewa Alat'!CC31+'Sewa Alat'!CD31+'Sewa Alat'!CE31+'Sewa Alat'!CF31+'Sewa Alat'!CG31+'Sewa Alat'!CH31+'Sewa Alat'!CI31</f>
        <v>46500000</v>
      </c>
      <c r="I29" s="1298">
        <f>'Sewa Alat'!DN31+'Sewa Alat'!DO31+'Sewa Alat'!DP31+'Sewa Alat'!DQ31+'Sewa Alat'!DR31+'Sewa Alat'!DS31+'Sewa Alat'!DT31+'Sewa Alat'!DU31+'Sewa Alat'!DV31</f>
        <v>42000000</v>
      </c>
      <c r="J29" s="1298">
        <f>sum('Sewa Alat'!FD31:FO31)</f>
        <v>40500000</v>
      </c>
      <c r="K29" s="943"/>
      <c r="L29" s="1299">
        <f t="shared" si="1"/>
        <v>300000</v>
      </c>
    </row>
    <row r="30" ht="14.25" customHeight="1">
      <c r="A30" s="943">
        <v>6.0</v>
      </c>
      <c r="B30" s="943" t="s">
        <v>2749</v>
      </c>
      <c r="C30" s="1298">
        <v>0.0</v>
      </c>
      <c r="D30" s="1298">
        <v>4.5E7</v>
      </c>
      <c r="E30" s="1298">
        <f>'Sewa Alat'!J32+'Sewa Alat'!L32+'Sewa Alat'!N32+'Sewa Alat'!P32+'Sewa Alat'!Q32+'Sewa Alat'!R32+'Sewa Alat'!T32</f>
        <v>0</v>
      </c>
      <c r="F30" s="1298">
        <f>'Sewa Alat'!W32+'Sewa Alat'!Y32+'Sewa Alat'!AA32+'Sewa Alat'!AC32+'Sewa Alat'!AD32+'Sewa Alat'!AE32+'Sewa Alat'!AG32</f>
        <v>0</v>
      </c>
      <c r="G30" s="1298">
        <f>'Sewa Alat'!AJ32+'Sewa Alat'!AK32+'Sewa Alat'!AM32+'Sewa Alat'!AO32+'Sewa Alat'!AQ32+'Sewa Alat'!AR32+'Sewa Alat'!AS32</f>
        <v>0</v>
      </c>
      <c r="H30" s="1298">
        <f>+'Sewa Alat'!BZ32+'Sewa Alat'!CA32+'Sewa Alat'!CB32+'Sewa Alat'!CC32+'Sewa Alat'!CD32+'Sewa Alat'!CE32+'Sewa Alat'!CF32+'Sewa Alat'!CG32+'Sewa Alat'!CH32+'Sewa Alat'!CI32</f>
        <v>34500000</v>
      </c>
      <c r="I30" s="1298">
        <f>'Sewa Alat'!DN32+'Sewa Alat'!DO32+'Sewa Alat'!DP32+'Sewa Alat'!DQ32+'Sewa Alat'!DR32+'Sewa Alat'!DS32+'Sewa Alat'!DT32+'Sewa Alat'!DU32+'Sewa Alat'!DV32</f>
        <v>42000000</v>
      </c>
      <c r="J30" s="1298">
        <f>sum('Sewa Alat'!FD32:FO32)</f>
        <v>7500000</v>
      </c>
      <c r="K30" s="943"/>
      <c r="L30" s="1299">
        <f t="shared" si="1"/>
        <v>300000</v>
      </c>
    </row>
    <row r="31" ht="14.25" customHeight="1">
      <c r="A31" s="943">
        <v>7.0</v>
      </c>
      <c r="B31" s="943" t="s">
        <v>2243</v>
      </c>
      <c r="C31" s="1298">
        <v>0.0</v>
      </c>
      <c r="D31" s="1298">
        <v>4.5E7</v>
      </c>
      <c r="E31" s="1298">
        <f>'Sewa Alat'!J33+'Sewa Alat'!L33+'Sewa Alat'!N33+'Sewa Alat'!P33+'Sewa Alat'!Q33+'Sewa Alat'!R33+'Sewa Alat'!T33</f>
        <v>0</v>
      </c>
      <c r="F31" s="1298">
        <f>'Sewa Alat'!W33+'Sewa Alat'!Y33+'Sewa Alat'!AA33+'Sewa Alat'!AC33+'Sewa Alat'!AD33+'Sewa Alat'!AE33+'Sewa Alat'!AG33</f>
        <v>0</v>
      </c>
      <c r="G31" s="1298">
        <f>'Sewa Alat'!AJ33+'Sewa Alat'!AK33+'Sewa Alat'!AM33+'Sewa Alat'!AO33+'Sewa Alat'!AQ33+'Sewa Alat'!AR33+'Sewa Alat'!AS33</f>
        <v>0</v>
      </c>
      <c r="H31" s="1298">
        <f>+'Sewa Alat'!BZ33+'Sewa Alat'!CA33+'Sewa Alat'!CB33+'Sewa Alat'!CC33+'Sewa Alat'!CD33+'Sewa Alat'!CE33+'Sewa Alat'!CF33+'Sewa Alat'!CG33+'Sewa Alat'!CH33+'Sewa Alat'!CI33</f>
        <v>0</v>
      </c>
      <c r="I31" s="1298">
        <f>'Sewa Alat'!DN33+'Sewa Alat'!DO33+'Sewa Alat'!DP33+'Sewa Alat'!DQ33+'Sewa Alat'!DR33+'Sewa Alat'!DS33+'Sewa Alat'!DT33+'Sewa Alat'!DU33+'Sewa Alat'!DV33</f>
        <v>3000000</v>
      </c>
      <c r="J31" s="1298">
        <f>sum('Sewa Alat'!FD33:FO33)</f>
        <v>31500000</v>
      </c>
      <c r="K31" s="943"/>
      <c r="L31" s="1299">
        <f t="shared" si="1"/>
        <v>300000</v>
      </c>
    </row>
    <row r="32" ht="14.25" customHeight="1">
      <c r="A32" s="1296"/>
      <c r="B32" s="1297" t="s">
        <v>271</v>
      </c>
      <c r="C32" s="1340"/>
      <c r="D32" s="1340"/>
      <c r="E32" s="1341"/>
      <c r="F32" s="1296"/>
      <c r="G32" s="1296"/>
      <c r="H32" s="1296"/>
      <c r="I32" s="1296"/>
      <c r="J32" s="1296"/>
      <c r="K32" s="1296"/>
      <c r="L32" s="1299">
        <f t="shared" si="1"/>
        <v>0</v>
      </c>
    </row>
    <row r="33" ht="14.25" customHeight="1">
      <c r="A33" s="943">
        <v>1.0</v>
      </c>
      <c r="B33" s="943" t="s">
        <v>464</v>
      </c>
      <c r="C33" s="1298">
        <v>0.0</v>
      </c>
      <c r="D33" s="1298"/>
      <c r="E33" s="1298">
        <f>'Sewa Alat'!J35+'Sewa Alat'!L35+'Sewa Alat'!N35+'Sewa Alat'!P35+'Sewa Alat'!Q35+'Sewa Alat'!R35+'Sewa Alat'!T35</f>
        <v>0</v>
      </c>
      <c r="F33" s="1298">
        <f>'Sewa Alat'!W35+'Sewa Alat'!Y35+'Sewa Alat'!AA35+'Sewa Alat'!AC35+'Sewa Alat'!AD35+'Sewa Alat'!AE35+'Sewa Alat'!AG35</f>
        <v>0</v>
      </c>
      <c r="G33" s="1298">
        <f>'Sewa Alat'!AJ35+'Sewa Alat'!AK35+'Sewa Alat'!AM35+'Sewa Alat'!AO35+'Sewa Alat'!AQ35+'Sewa Alat'!AR35+'Sewa Alat'!AS35</f>
        <v>0</v>
      </c>
      <c r="H33" s="1298">
        <f>+'Sewa Alat'!BZ35+'Sewa Alat'!CA35+'Sewa Alat'!CB35+'Sewa Alat'!CC35+'Sewa Alat'!CD35+'Sewa Alat'!CE35+'Sewa Alat'!CF35+'Sewa Alat'!CG35+'Sewa Alat'!CH35+'Sewa Alat'!CI35+'Sewa Alat'!CJ35</f>
        <v>0</v>
      </c>
      <c r="I33" s="1298">
        <f>'Sewa Alat'!DN35+'Sewa Alat'!DO35+'Sewa Alat'!DP35+'Sewa Alat'!DQ35+'Sewa Alat'!DR35+'Sewa Alat'!DS35+'Sewa Alat'!DT35+'Sewa Alat'!DU35+'Sewa Alat'!DV35</f>
        <v>0</v>
      </c>
      <c r="J33" s="1298">
        <f>sum('Sewa Alat'!FD35:FO35)</f>
        <v>0</v>
      </c>
      <c r="K33" s="943"/>
      <c r="L33" s="1299">
        <f t="shared" si="1"/>
        <v>0</v>
      </c>
    </row>
    <row r="34" ht="14.25" customHeight="1">
      <c r="A34" s="1296">
        <v>0.0</v>
      </c>
      <c r="B34" s="1297" t="s">
        <v>58</v>
      </c>
      <c r="C34" s="1340"/>
      <c r="D34" s="1340"/>
      <c r="E34" s="1341"/>
      <c r="F34" s="1296"/>
      <c r="G34" s="1296"/>
      <c r="H34" s="1296"/>
      <c r="I34" s="1296"/>
      <c r="J34" s="1296"/>
      <c r="K34" s="1296"/>
      <c r="L34" s="1299">
        <f t="shared" si="1"/>
        <v>0</v>
      </c>
    </row>
    <row r="35" ht="14.25" customHeight="1">
      <c r="A35" s="943">
        <v>1.0</v>
      </c>
      <c r="B35" s="943" t="s">
        <v>2754</v>
      </c>
      <c r="C35" s="1298">
        <v>2.63245E7</v>
      </c>
      <c r="D35" s="1298">
        <v>3.5E7</v>
      </c>
      <c r="E35" s="1298">
        <f>'Sewa Alat'!J37+'Sewa Alat'!L37+'Sewa Alat'!N37+'Sewa Alat'!P37+'Sewa Alat'!Q37+'Sewa Alat'!R37+'Sewa Alat'!T37</f>
        <v>68833333.33</v>
      </c>
      <c r="F35" s="1298">
        <f>'Sewa Alat'!W37+'Sewa Alat'!Y37+'Sewa Alat'!AA37+'Sewa Alat'!AC37+'Sewa Alat'!AD37+'Sewa Alat'!AE37+'Sewa Alat'!AG37</f>
        <v>25666666.67</v>
      </c>
      <c r="G35" s="1298">
        <f>'Sewa Alat'!AJ37+'Sewa Alat'!AK37+'Sewa Alat'!AM37+'Sewa Alat'!AO37+'Sewa Alat'!AQ37+'Sewa Alat'!AR37+'Sewa Alat'!AS37</f>
        <v>35000000</v>
      </c>
      <c r="H35" s="1298">
        <f>+'Sewa Alat'!BZ37+'Sewa Alat'!CA37+'Sewa Alat'!CB37+'Sewa Alat'!CC37+'Sewa Alat'!CD37+'Sewa Alat'!CE37+'Sewa Alat'!CF37+'Sewa Alat'!CG37+'Sewa Alat'!CH37+'Sewa Alat'!CI37+'Sewa Alat'!CJ37</f>
        <v>36166666.67</v>
      </c>
      <c r="I35" s="1298">
        <f>'Sewa Alat'!DN37+'Sewa Alat'!DO37+'Sewa Alat'!DP37+'Sewa Alat'!DQ37+'Sewa Alat'!DR37+'Sewa Alat'!DS37+'Sewa Alat'!DT37+'Sewa Alat'!DU37+'Sewa Alat'!DV37</f>
        <v>32666666.67</v>
      </c>
      <c r="J35" s="1298">
        <f>sum('Sewa Alat'!FD37:FO37)</f>
        <v>31500000</v>
      </c>
      <c r="K35" s="943"/>
      <c r="L35" s="1299">
        <f t="shared" si="1"/>
        <v>233333.3333</v>
      </c>
    </row>
    <row r="36" ht="14.25" customHeight="1">
      <c r="A36" s="943">
        <v>2.0</v>
      </c>
      <c r="B36" s="943" t="s">
        <v>2754</v>
      </c>
      <c r="C36" s="1298">
        <v>2.5803E7</v>
      </c>
      <c r="D36" s="1298">
        <v>3.5E7</v>
      </c>
      <c r="E36" s="1298">
        <f>'Sewa Alat'!J38+'Sewa Alat'!L38+'Sewa Alat'!N38+'Sewa Alat'!P38+'Sewa Alat'!Q38+'Sewa Alat'!R38+'Sewa Alat'!T38</f>
        <v>36166666.67</v>
      </c>
      <c r="F36" s="1298">
        <f>'Sewa Alat'!W38+'Sewa Alat'!Y38+'Sewa Alat'!AA38+'Sewa Alat'!AC38+'Sewa Alat'!AD38+'Sewa Alat'!AE38+'Sewa Alat'!AG38</f>
        <v>29166666.67</v>
      </c>
      <c r="G36" s="1298">
        <f>'Sewa Alat'!AJ38+'Sewa Alat'!AK38+'Sewa Alat'!AM38+'Sewa Alat'!AO38+'Sewa Alat'!AQ38+'Sewa Alat'!AR38+'Sewa Alat'!AS38</f>
        <v>35000000</v>
      </c>
      <c r="H36" s="1298">
        <f>+'Sewa Alat'!BZ38+'Sewa Alat'!CA38+'Sewa Alat'!CB38+'Sewa Alat'!CC38+'Sewa Alat'!CD38+'Sewa Alat'!CE38+'Sewa Alat'!CF38+'Sewa Alat'!CG38+'Sewa Alat'!CH38+'Sewa Alat'!CI38</f>
        <v>30333333.33</v>
      </c>
      <c r="I36" s="1298">
        <f>'Sewa Alat'!DN38+'Sewa Alat'!DO38+'Sewa Alat'!DP38+'Sewa Alat'!DQ38+'Sewa Alat'!DR38+'Sewa Alat'!DS38+'Sewa Alat'!DT38+'Sewa Alat'!DU38+'Sewa Alat'!DV38</f>
        <v>25666666.67</v>
      </c>
      <c r="J36" s="1298">
        <f>sum('Sewa Alat'!FD38:FO38)</f>
        <v>31500000</v>
      </c>
      <c r="K36" s="943"/>
      <c r="L36" s="1299">
        <f t="shared" si="1"/>
        <v>233333.3333</v>
      </c>
    </row>
    <row r="37" ht="14.25" customHeight="1">
      <c r="A37" s="943">
        <v>3.0</v>
      </c>
      <c r="B37" s="943" t="s">
        <v>2755</v>
      </c>
      <c r="C37" s="1298">
        <v>2.4487E7</v>
      </c>
      <c r="D37" s="1298">
        <v>3.5E7</v>
      </c>
      <c r="E37" s="1298">
        <f>'Sewa Alat'!J39+'Sewa Alat'!L39+'Sewa Alat'!N39+'Sewa Alat'!P39+'Sewa Alat'!Q39+'Sewa Alat'!R39+'Sewa Alat'!T39</f>
        <v>36166666.67</v>
      </c>
      <c r="F37" s="1298">
        <f>'Sewa Alat'!W39+'Sewa Alat'!Y39+'Sewa Alat'!AA39+'Sewa Alat'!AC39+'Sewa Alat'!AD39+'Sewa Alat'!AE39+'Sewa Alat'!AG39</f>
        <v>29166666.67</v>
      </c>
      <c r="G37" s="1298">
        <f>'Sewa Alat'!AJ39+'Sewa Alat'!AK39+'Sewa Alat'!AM39+'Sewa Alat'!AO39+'Sewa Alat'!AQ39+'Sewa Alat'!AR39+'Sewa Alat'!AS39</f>
        <v>70000000</v>
      </c>
      <c r="H37" s="1298">
        <f>+'Sewa Alat'!BZ39+'Sewa Alat'!CA39+'Sewa Alat'!CB39+'Sewa Alat'!CC39+'Sewa Alat'!CD39+'Sewa Alat'!CE39+'Sewa Alat'!CF39+'Sewa Alat'!CG39+'Sewa Alat'!CH39+'Sewa Alat'!CI39</f>
        <v>36166666.67</v>
      </c>
      <c r="I37" s="1298">
        <f>'Sewa Alat'!DN39+'Sewa Alat'!DO39+'Sewa Alat'!DP39+'Sewa Alat'!DQ39+'Sewa Alat'!DR39+'Sewa Alat'!DS39+'Sewa Alat'!DT39+'Sewa Alat'!DU39+'Sewa Alat'!DV39</f>
        <v>32666666.67</v>
      </c>
      <c r="J37" s="1298">
        <f>sum('Sewa Alat'!FD39:FO39)</f>
        <v>31500000</v>
      </c>
      <c r="K37" s="943"/>
      <c r="L37" s="1299">
        <f t="shared" si="1"/>
        <v>233333.3333</v>
      </c>
    </row>
    <row r="38" ht="14.25" customHeight="1">
      <c r="A38" s="943">
        <v>4.0</v>
      </c>
      <c r="B38" s="943" t="s">
        <v>2762</v>
      </c>
      <c r="C38" s="1298">
        <v>3.69345E7</v>
      </c>
      <c r="D38" s="1298">
        <v>4.0E7</v>
      </c>
      <c r="E38" s="1298">
        <f>'Sewa Alat'!J40+'Sewa Alat'!L40+'Sewa Alat'!N40+'Sewa Alat'!P40+'Sewa Alat'!Q40+'Sewa Alat'!R40+'Sewa Alat'!T40</f>
        <v>37333333.33</v>
      </c>
      <c r="F38" s="1298">
        <f>'Sewa Alat'!W40+'Sewa Alat'!Y40+'Sewa Alat'!AA40+'Sewa Alat'!AC40+'Sewa Alat'!AD40+'Sewa Alat'!AE40+'Sewa Alat'!AG40</f>
        <v>33333333.33</v>
      </c>
      <c r="G38" s="1298">
        <f>'Sewa Alat'!AJ40+'Sewa Alat'!AK40+'Sewa Alat'!AM40+'Sewa Alat'!AO40+'Sewa Alat'!AQ40+'Sewa Alat'!AR40+'Sewa Alat'!AS40</f>
        <v>40000000</v>
      </c>
      <c r="H38" s="1298">
        <f>+'Sewa Alat'!BZ40+'Sewa Alat'!CA40+'Sewa Alat'!CB40+'Sewa Alat'!CC40+'Sewa Alat'!CD40+'Sewa Alat'!CE40+'Sewa Alat'!CF40+'Sewa Alat'!CG40+'Sewa Alat'!CH40+'Sewa Alat'!CI40</f>
        <v>12000000</v>
      </c>
      <c r="I38" s="1298">
        <f>'Sewa Alat'!DN40+'Sewa Alat'!DO40+'Sewa Alat'!DP40+'Sewa Alat'!DQ40+'Sewa Alat'!DR40+'Sewa Alat'!DS40+'Sewa Alat'!DT40+'Sewa Alat'!DU40+'Sewa Alat'!DV40</f>
        <v>37333333.33</v>
      </c>
      <c r="J38" s="1298">
        <f>sum('Sewa Alat'!FD40:FO40)</f>
        <v>32000000</v>
      </c>
      <c r="K38" s="943"/>
      <c r="L38" s="1299">
        <f t="shared" si="1"/>
        <v>266666.6667</v>
      </c>
    </row>
    <row r="39" ht="14.25" customHeight="1">
      <c r="A39" s="943">
        <v>5.0</v>
      </c>
      <c r="B39" s="943" t="s">
        <v>2768</v>
      </c>
      <c r="C39" s="1298">
        <v>2.9203E7</v>
      </c>
      <c r="D39" s="1298">
        <v>3.5E7</v>
      </c>
      <c r="E39" s="1298">
        <f>'Sewa Alat'!J41+'Sewa Alat'!L41+'Sewa Alat'!N41+'Sewa Alat'!P41+'Sewa Alat'!Q41+'Sewa Alat'!R41+'Sewa Alat'!T41</f>
        <v>23333333.33</v>
      </c>
      <c r="F39" s="1298">
        <f>'Sewa Alat'!W41+'Sewa Alat'!Y41+'Sewa Alat'!AA41+'Sewa Alat'!AC41+'Sewa Alat'!AD41+'Sewa Alat'!AE41+'Sewa Alat'!AG41</f>
        <v>29166666.67</v>
      </c>
      <c r="G39" s="1298">
        <f>'Sewa Alat'!AJ41+'Sewa Alat'!AK41+'Sewa Alat'!AM41+'Sewa Alat'!AO41+'Sewa Alat'!AQ41+'Sewa Alat'!AR41+'Sewa Alat'!AS41</f>
        <v>35000000</v>
      </c>
      <c r="H39" s="1298">
        <f>+'Sewa Alat'!BZ41+'Sewa Alat'!CA41+'Sewa Alat'!CB41+'Sewa Alat'!CC41+'Sewa Alat'!CD41+'Sewa Alat'!CE41+'Sewa Alat'!CF41+'Sewa Alat'!CG41+'Sewa Alat'!CH41+'Sewa Alat'!CI41</f>
        <v>36166666.67</v>
      </c>
      <c r="I39" s="1298">
        <f>'Sewa Alat'!DN41+'Sewa Alat'!DO41+'Sewa Alat'!DP41+'Sewa Alat'!DQ41+'Sewa Alat'!DR41+'Sewa Alat'!DS41+'Sewa Alat'!DT41+'Sewa Alat'!DU41+'Sewa Alat'!DV41</f>
        <v>32666666.67</v>
      </c>
      <c r="J39" s="1298">
        <f>sum('Sewa Alat'!FD41:FO41)</f>
        <v>31500000</v>
      </c>
      <c r="K39" s="943"/>
      <c r="L39" s="1299">
        <f t="shared" si="1"/>
        <v>233333.3333</v>
      </c>
    </row>
    <row r="40" ht="14.25" customHeight="1">
      <c r="A40" s="943">
        <v>6.0</v>
      </c>
      <c r="B40" s="943" t="s">
        <v>2768</v>
      </c>
      <c r="C40" s="1298">
        <v>3.2967E7</v>
      </c>
      <c r="D40" s="1298">
        <v>3.5E7</v>
      </c>
      <c r="E40" s="1298">
        <f>'Sewa Alat'!J42+'Sewa Alat'!L42+'Sewa Alat'!N42+'Sewa Alat'!P42+'Sewa Alat'!Q42+'Sewa Alat'!R42+'Sewa Alat'!T42</f>
        <v>0</v>
      </c>
      <c r="F40" s="1298">
        <f>'Sewa Alat'!W42+'Sewa Alat'!Y42+'Sewa Alat'!AA42+'Sewa Alat'!AC42+'Sewa Alat'!AD42+'Sewa Alat'!AE42+'Sewa Alat'!AG42</f>
        <v>0</v>
      </c>
      <c r="G40" s="1298">
        <f>'Sewa Alat'!AJ42+'Sewa Alat'!AK42+'Sewa Alat'!AM42+'Sewa Alat'!AO42+'Sewa Alat'!AQ42+'Sewa Alat'!AR42+'Sewa Alat'!AS42</f>
        <v>0</v>
      </c>
      <c r="H40" s="1298">
        <f>+'Sewa Alat'!BZ42+'Sewa Alat'!CA42+'Sewa Alat'!CB42+'Sewa Alat'!CC42+'Sewa Alat'!CD42+'Sewa Alat'!CE42+'Sewa Alat'!CF42+'Sewa Alat'!CG42+'Sewa Alat'!CH42+'Sewa Alat'!CI42</f>
        <v>36166666.67</v>
      </c>
      <c r="I40" s="1298">
        <f>'Sewa Alat'!DN42+'Sewa Alat'!DO42+'Sewa Alat'!DP42+'Sewa Alat'!DQ42+'Sewa Alat'!DR42+'Sewa Alat'!DS42+'Sewa Alat'!DT42+'Sewa Alat'!DU42+'Sewa Alat'!DV42</f>
        <v>32666666.67</v>
      </c>
      <c r="J40" s="1298">
        <f>sum('Sewa Alat'!FD42:FO42)</f>
        <v>31500000</v>
      </c>
      <c r="K40" s="943"/>
      <c r="L40" s="1299">
        <f t="shared" si="1"/>
        <v>233333.3333</v>
      </c>
    </row>
    <row r="41" ht="14.25" customHeight="1">
      <c r="A41" s="943">
        <v>7.0</v>
      </c>
      <c r="B41" s="943" t="s">
        <v>2776</v>
      </c>
      <c r="C41" s="1298">
        <v>2.62195E7</v>
      </c>
      <c r="D41" s="1298">
        <v>4.0E7</v>
      </c>
      <c r="E41" s="1298">
        <f>'Sewa Alat'!J43+'Sewa Alat'!L43+'Sewa Alat'!N43+'Sewa Alat'!P43+'Sewa Alat'!Q43+'Sewa Alat'!R43+'Sewa Alat'!T43</f>
        <v>0</v>
      </c>
      <c r="F41" s="1298">
        <f>'Sewa Alat'!W43+'Sewa Alat'!Y43+'Sewa Alat'!AA43+'Sewa Alat'!AC43+'Sewa Alat'!AD43+'Sewa Alat'!AE43+'Sewa Alat'!AG43</f>
        <v>33333333.33</v>
      </c>
      <c r="G41" s="1298">
        <f>'Sewa Alat'!AJ43+'Sewa Alat'!AK43+'Sewa Alat'!AM43+'Sewa Alat'!AO43+'Sewa Alat'!AQ43+'Sewa Alat'!AR43+'Sewa Alat'!AS43</f>
        <v>25666666.67</v>
      </c>
      <c r="H41" s="1298">
        <f>+'Sewa Alat'!BZ43+'Sewa Alat'!CA43+'Sewa Alat'!CB43+'Sewa Alat'!CC43+'Sewa Alat'!CD43+'Sewa Alat'!CE43+'Sewa Alat'!CF43+'Sewa Alat'!CG43+'Sewa Alat'!CH43+'Sewa Alat'!CI43</f>
        <v>34666666.67</v>
      </c>
      <c r="I41" s="1298">
        <f>'Sewa Alat'!DN43+'Sewa Alat'!DO43+'Sewa Alat'!DP43+'Sewa Alat'!DQ43+'Sewa Alat'!DR43+'Sewa Alat'!DS43+'Sewa Alat'!DT43+'Sewa Alat'!DU43+'Sewa Alat'!DV43</f>
        <v>37333333.33</v>
      </c>
      <c r="J41" s="1298">
        <f>sum('Sewa Alat'!FD43:FO43)</f>
        <v>36000000</v>
      </c>
      <c r="K41" s="943"/>
      <c r="L41" s="1299">
        <f t="shared" si="1"/>
        <v>266666.6667</v>
      </c>
    </row>
    <row r="42" ht="15.75" customHeight="1">
      <c r="A42" s="1249">
        <v>8.0</v>
      </c>
      <c r="B42" s="1249" t="s">
        <v>2777</v>
      </c>
      <c r="C42" s="1398">
        <v>3.4537E7</v>
      </c>
      <c r="D42" s="1399">
        <v>4.0E7</v>
      </c>
      <c r="E42" s="1398">
        <f>'Sewa Alat'!J44+'Sewa Alat'!L44+'Sewa Alat'!N44+'Sewa Alat'!P44+'Sewa Alat'!Q44+'Sewa Alat'!R44+'Sewa Alat'!T44</f>
        <v>41333333.33</v>
      </c>
      <c r="F42" s="1398">
        <f>'Sewa Alat'!W44+'Sewa Alat'!Y44+'Sewa Alat'!AA44+'Sewa Alat'!AC44+'Sewa Alat'!AD44+'Sewa Alat'!AE44+'Sewa Alat'!AG44</f>
        <v>33333333.33</v>
      </c>
      <c r="G42" s="1398">
        <f>'Sewa Alat'!AJ44+'Sewa Alat'!AK44+'Sewa Alat'!AM44+'Sewa Alat'!AO44+'Sewa Alat'!AQ44+'Sewa Alat'!AR44+'Sewa Alat'!AS44</f>
        <v>40000000</v>
      </c>
      <c r="H42" s="1298">
        <f>+'Sewa Alat'!BZ44+'Sewa Alat'!CA44+'Sewa Alat'!CB44+'Sewa Alat'!CC44+'Sewa Alat'!CD44+'Sewa Alat'!CE44+'Sewa Alat'!CF44+'Sewa Alat'!CG44+'Sewa Alat'!CH44+'Sewa Alat'!CI44</f>
        <v>41333333.33</v>
      </c>
      <c r="I42" s="1298">
        <f>'Sewa Alat'!DN44+'Sewa Alat'!DO44+'Sewa Alat'!DP44+'Sewa Alat'!DQ44+'Sewa Alat'!DR44+'Sewa Alat'!DS44+'Sewa Alat'!DT44+'Sewa Alat'!DU44+'Sewa Alat'!DV44</f>
        <v>37333333.33</v>
      </c>
      <c r="J42" s="1298">
        <f>sum('Sewa Alat'!FD44:FO44)</f>
        <v>36000000</v>
      </c>
      <c r="K42" s="1249"/>
      <c r="L42" s="1299">
        <f t="shared" si="1"/>
        <v>266666.6667</v>
      </c>
      <c r="M42" s="1401"/>
      <c r="N42" s="1401"/>
      <c r="O42" s="1401"/>
      <c r="P42" s="1401"/>
      <c r="Q42" s="1401"/>
      <c r="R42" s="1401"/>
      <c r="S42" s="1401"/>
      <c r="T42" s="1401"/>
      <c r="U42" s="1401"/>
      <c r="V42" s="1401"/>
      <c r="W42" s="1401"/>
      <c r="X42" s="1401"/>
      <c r="Y42" s="1401"/>
      <c r="Z42" s="1401"/>
    </row>
    <row r="43" ht="14.25" customHeight="1">
      <c r="A43" s="943">
        <v>9.0</v>
      </c>
      <c r="B43" s="943" t="s">
        <v>2776</v>
      </c>
      <c r="C43" s="1298">
        <v>3.0187E7</v>
      </c>
      <c r="D43" s="1298">
        <v>4.0E7</v>
      </c>
      <c r="E43" s="1298">
        <f>'Sewa Alat'!J45+'Sewa Alat'!L45+'Sewa Alat'!N45+'Sewa Alat'!P45+'Sewa Alat'!Q45+'Sewa Alat'!R45+'Sewa Alat'!T45</f>
        <v>38666666.67</v>
      </c>
      <c r="F43" s="1298">
        <f>'Sewa Alat'!W45+'Sewa Alat'!Y45+'Sewa Alat'!AA45+'Sewa Alat'!AC45+'Sewa Alat'!AD45+'Sewa Alat'!AE45+'Sewa Alat'!AG45</f>
        <v>33333333.33</v>
      </c>
      <c r="G43" s="1298">
        <f>'Sewa Alat'!AJ45+'Sewa Alat'!AK45+'Sewa Alat'!AM45+'Sewa Alat'!AO45+'Sewa Alat'!AQ45+'Sewa Alat'!AR45+'Sewa Alat'!AS45</f>
        <v>0</v>
      </c>
      <c r="H43" s="1298">
        <f>+'Sewa Alat'!BZ45+'Sewa Alat'!CA45+'Sewa Alat'!CB45+'Sewa Alat'!CC45+'Sewa Alat'!CD45+'Sewa Alat'!CE45+'Sewa Alat'!CF45+'Sewa Alat'!CG45+'Sewa Alat'!CH45+'Sewa Alat'!CI45</f>
        <v>41333333.33</v>
      </c>
      <c r="I43" s="1298">
        <f>'Sewa Alat'!DN45+'Sewa Alat'!DO45+'Sewa Alat'!DP45+'Sewa Alat'!DQ45+'Sewa Alat'!DR45+'Sewa Alat'!DS45+'Sewa Alat'!DT45+'Sewa Alat'!DU45+'Sewa Alat'!DV45</f>
        <v>37333333.33</v>
      </c>
      <c r="J43" s="1298">
        <f>sum('Sewa Alat'!FD45:FO45)</f>
        <v>36000000</v>
      </c>
      <c r="K43" s="943"/>
      <c r="L43" s="1299">
        <f t="shared" si="1"/>
        <v>266666.6667</v>
      </c>
    </row>
    <row r="44" ht="14.25" customHeight="1">
      <c r="A44" s="943">
        <v>10.0</v>
      </c>
      <c r="B44" s="943" t="s">
        <v>2778</v>
      </c>
      <c r="C44" s="1298">
        <v>4.71975E7</v>
      </c>
      <c r="D44" s="1298">
        <v>3.5E7</v>
      </c>
      <c r="E44" s="1298">
        <f>'Sewa Alat'!J46+'Sewa Alat'!L46+'Sewa Alat'!N46+'Sewa Alat'!P46+'Sewa Alat'!Q46+'Sewa Alat'!R46+'Sewa Alat'!T46</f>
        <v>36166666.67</v>
      </c>
      <c r="F44" s="1298">
        <f>'Sewa Alat'!W46+'Sewa Alat'!Y46+'Sewa Alat'!AA46+'Sewa Alat'!AC46+'Sewa Alat'!AD46+'Sewa Alat'!AE46+'Sewa Alat'!AG46</f>
        <v>29166666.67</v>
      </c>
      <c r="G44" s="1298">
        <f>'Sewa Alat'!AJ46+'Sewa Alat'!AK46+'Sewa Alat'!AM46+'Sewa Alat'!AO46+'Sewa Alat'!AQ46+'Sewa Alat'!AR46+'Sewa Alat'!AS46</f>
        <v>0</v>
      </c>
      <c r="H44" s="1298">
        <f>+'Sewa Alat'!BZ46+'Sewa Alat'!CA46+'Sewa Alat'!CB46+'Sewa Alat'!CC46+'Sewa Alat'!CD46+'Sewa Alat'!CE46+'Sewa Alat'!CF46+'Sewa Alat'!CG46+'Sewa Alat'!CH46+'Sewa Alat'!CI46</f>
        <v>36166666.67</v>
      </c>
      <c r="I44" s="1298">
        <f>'Sewa Alat'!DN46+'Sewa Alat'!DO46+'Sewa Alat'!DP46+'Sewa Alat'!DQ46+'Sewa Alat'!DR46+'Sewa Alat'!DS46+'Sewa Alat'!DT46+'Sewa Alat'!DU46+'Sewa Alat'!DV46</f>
        <v>32666666.67</v>
      </c>
      <c r="J44" s="1298">
        <f>sum('Sewa Alat'!FD46:FO46)</f>
        <v>31500000</v>
      </c>
      <c r="K44" s="943"/>
      <c r="L44" s="1299">
        <f t="shared" si="1"/>
        <v>233333.3333</v>
      </c>
    </row>
    <row r="45" ht="14.25" customHeight="1">
      <c r="A45" s="1296"/>
      <c r="B45" s="1297" t="s">
        <v>2780</v>
      </c>
      <c r="C45" s="1340"/>
      <c r="D45" s="1340"/>
      <c r="E45" s="1341"/>
      <c r="F45" s="1296"/>
      <c r="G45" s="1296"/>
      <c r="H45" s="1296"/>
      <c r="I45" s="1296"/>
      <c r="J45" s="1296"/>
      <c r="K45" s="1296"/>
      <c r="L45" s="1299">
        <f t="shared" si="1"/>
        <v>0</v>
      </c>
    </row>
    <row r="46" ht="14.25" customHeight="1">
      <c r="A46" s="943">
        <v>1.0</v>
      </c>
      <c r="B46" s="943" t="s">
        <v>2781</v>
      </c>
      <c r="C46" s="1298">
        <v>0.0</v>
      </c>
      <c r="D46" s="1298">
        <v>3.0E7</v>
      </c>
      <c r="E46" s="1298">
        <f>'Sewa Alat'!J48+'Sewa Alat'!L48+'Sewa Alat'!N48+'Sewa Alat'!P48+'Sewa Alat'!Q48+'Sewa Alat'!R48+'Sewa Alat'!T48</f>
        <v>31000000</v>
      </c>
      <c r="F46" s="1298">
        <f>'Sewa Alat'!W48+'Sewa Alat'!Y48+'Sewa Alat'!AA48+'Sewa Alat'!AC48+'Sewa Alat'!AD48+'Sewa Alat'!AE48+'Sewa Alat'!AG48</f>
        <v>25000000</v>
      </c>
      <c r="G46" s="1298">
        <f>'Sewa Alat'!AJ48+'Sewa Alat'!AK48+'Sewa Alat'!AM48+'Sewa Alat'!AO48+'Sewa Alat'!AQ48+'Sewa Alat'!AR48+'Sewa Alat'!AS48</f>
        <v>30000000</v>
      </c>
      <c r="H46" s="1298">
        <f>+'Sewa Alat'!BZ48+'Sewa Alat'!CA48+'Sewa Alat'!CB48+'Sewa Alat'!CC48+'Sewa Alat'!CD48+'Sewa Alat'!CE48+'Sewa Alat'!CF48+'Sewa Alat'!CG48+'Sewa Alat'!CH48+'Sewa Alat'!CI48+'Sewa Alat'!CJ48</f>
        <v>17000000</v>
      </c>
      <c r="I46" s="1298">
        <f>'Sewa Alat'!DN48+'Sewa Alat'!DO48+'Sewa Alat'!DP48+'Sewa Alat'!DQ48+'Sewa Alat'!DR48+'Sewa Alat'!DS48+'Sewa Alat'!DT48+'Sewa Alat'!DU48+'Sewa Alat'!DV48</f>
        <v>27000000</v>
      </c>
      <c r="J46" s="1298">
        <f>sum('Sewa Alat'!FD48:FO48)</f>
        <v>1000000</v>
      </c>
      <c r="K46" s="943"/>
      <c r="L46" s="1299">
        <f t="shared" si="1"/>
        <v>200000</v>
      </c>
    </row>
    <row r="47" ht="14.25" customHeight="1">
      <c r="A47" s="1296"/>
      <c r="B47" s="1297" t="s">
        <v>142</v>
      </c>
      <c r="C47" s="1340"/>
      <c r="D47" s="1340"/>
      <c r="E47" s="1341"/>
      <c r="F47" s="1296"/>
      <c r="G47" s="1296"/>
      <c r="H47" s="1296"/>
      <c r="I47" s="1296"/>
      <c r="J47" s="1296"/>
      <c r="K47" s="1296"/>
      <c r="L47" s="1299">
        <f t="shared" si="1"/>
        <v>0</v>
      </c>
    </row>
    <row r="48" ht="14.25" customHeight="1">
      <c r="A48" s="943">
        <v>1.0</v>
      </c>
      <c r="B48" s="943" t="s">
        <v>2782</v>
      </c>
      <c r="C48" s="1298">
        <v>2.34225E7</v>
      </c>
      <c r="D48" s="1298">
        <v>2.9E7</v>
      </c>
      <c r="E48" s="1298">
        <f>'Sewa Alat'!J50+'Sewa Alat'!L50+'Sewa Alat'!N50+'Sewa Alat'!P50+'Sewa Alat'!Q50+'Sewa Alat'!R50+'Sewa Alat'!T50</f>
        <v>27066666.67</v>
      </c>
      <c r="F48" s="1298">
        <f>'Sewa Alat'!W50+'Sewa Alat'!Y50+'Sewa Alat'!AA50+'Sewa Alat'!AC50+'Sewa Alat'!AD50+'Sewa Alat'!AE50+'Sewa Alat'!AG50</f>
        <v>22233333.33</v>
      </c>
      <c r="G48" s="1298">
        <f>'Sewa Alat'!AJ50+'Sewa Alat'!AK50+'Sewa Alat'!AM50+'Sewa Alat'!AO50+'Sewa Alat'!AQ50+'Sewa Alat'!AR50+'Sewa Alat'!AS50</f>
        <v>29000000</v>
      </c>
      <c r="H48" s="1298">
        <f>+'Sewa Alat'!BZ50+'Sewa Alat'!CA50+'Sewa Alat'!CB50+'Sewa Alat'!CC50+'Sewa Alat'!CD50+'Sewa Alat'!CE50+'Sewa Alat'!CF50+'Sewa Alat'!CG50+'Sewa Alat'!CH50+'Sewa Alat'!CI50+'Sewa Alat'!CJ50</f>
        <v>28033333.33</v>
      </c>
      <c r="I48" s="1298">
        <f>'Sewa Alat'!DN50+'Sewa Alat'!DO50+'Sewa Alat'!DP50+'Sewa Alat'!DQ50+'Sewa Alat'!DR50+'Sewa Alat'!DS50+'Sewa Alat'!DT50+'Sewa Alat'!DU50+'Sewa Alat'!DV50</f>
        <v>15466666.67</v>
      </c>
      <c r="J48" s="1298">
        <f>sum('Sewa Alat'!FD50:FO50)</f>
        <v>26100000</v>
      </c>
      <c r="K48" s="943"/>
      <c r="L48" s="1299">
        <f t="shared" si="1"/>
        <v>193333.3333</v>
      </c>
    </row>
    <row r="49" ht="14.25" customHeight="1">
      <c r="A49" s="943">
        <v>2.0</v>
      </c>
      <c r="B49" s="943" t="s">
        <v>2783</v>
      </c>
      <c r="C49" s="1298">
        <v>2.34225E7</v>
      </c>
      <c r="D49" s="1298">
        <v>2.9E7</v>
      </c>
      <c r="E49" s="1298">
        <f>'Sewa Alat'!J51+'Sewa Alat'!L51+'Sewa Alat'!N51+'Sewa Alat'!P51+'Sewa Alat'!Q51+'Sewa Alat'!R51+'Sewa Alat'!T51</f>
        <v>29966666.67</v>
      </c>
      <c r="F49" s="1298">
        <f>'Sewa Alat'!W51+'Sewa Alat'!Y51+'Sewa Alat'!AA51+'Sewa Alat'!AC51+'Sewa Alat'!AD51+'Sewa Alat'!AE51+'Sewa Alat'!AG51</f>
        <v>22233333.33</v>
      </c>
      <c r="G49" s="1298">
        <f>'Sewa Alat'!AJ51+'Sewa Alat'!AK51+'Sewa Alat'!AM51+'Sewa Alat'!AO51+'Sewa Alat'!AQ51+'Sewa Alat'!AR51+'Sewa Alat'!AS51</f>
        <v>24166666.67</v>
      </c>
      <c r="H49" s="1298">
        <f>+'Sewa Alat'!BZ51+'Sewa Alat'!CA51+'Sewa Alat'!CB51+'Sewa Alat'!CC51+'Sewa Alat'!CD51+'Sewa Alat'!CE51+'Sewa Alat'!CF51+'Sewa Alat'!CG51+'Sewa Alat'!CH51+'Sewa Alat'!CI51</f>
        <v>29000000</v>
      </c>
      <c r="I49" s="1298">
        <f>'Sewa Alat'!DN51+'Sewa Alat'!DO51+'Sewa Alat'!DP51+'Sewa Alat'!DQ51+'Sewa Alat'!DR51+'Sewa Alat'!DS51+'Sewa Alat'!DT51+'Sewa Alat'!DU51+'Sewa Alat'!DV51</f>
        <v>25133333.33</v>
      </c>
      <c r="J49" s="1298">
        <f>sum('Sewa Alat'!FD51:FO51)</f>
        <v>26100000</v>
      </c>
      <c r="K49" s="943"/>
      <c r="L49" s="1299">
        <f t="shared" si="1"/>
        <v>193333.3333</v>
      </c>
    </row>
    <row r="50" ht="14.25" customHeight="1">
      <c r="A50" s="943">
        <v>3.0</v>
      </c>
      <c r="B50" s="70" t="s">
        <v>2784</v>
      </c>
      <c r="C50" s="1298">
        <v>1.29415E7</v>
      </c>
      <c r="D50" s="1298">
        <v>2.9E7</v>
      </c>
      <c r="E50" s="1298">
        <f>'Sewa Alat'!J52+'Sewa Alat'!L52+'Sewa Alat'!N52+'Sewa Alat'!P52+'Sewa Alat'!Q52+'Sewa Alat'!R52+'Sewa Alat'!T52</f>
        <v>29966666.67</v>
      </c>
      <c r="F50" s="1298">
        <f>'Sewa Alat'!W52+'Sewa Alat'!Y52+'Sewa Alat'!AA52+'Sewa Alat'!AC52+'Sewa Alat'!AD52+'Sewa Alat'!AE52+'Sewa Alat'!AG52</f>
        <v>20300000</v>
      </c>
      <c r="G50" s="1298">
        <f>'Sewa Alat'!AJ52+'Sewa Alat'!AK52+'Sewa Alat'!AM52+'Sewa Alat'!AO52+'Sewa Alat'!AQ52+'Sewa Alat'!AR52+'Sewa Alat'!AS52</f>
        <v>29000000</v>
      </c>
      <c r="H50" s="1298">
        <f>+'Sewa Alat'!BZ52+'Sewa Alat'!CA52+'Sewa Alat'!CB52+'Sewa Alat'!CC52+'Sewa Alat'!CD52+'Sewa Alat'!CE52+'Sewa Alat'!CF52+'Sewa Alat'!CG52+'Sewa Alat'!CH52+'Sewa Alat'!CI52</f>
        <v>29966666.67</v>
      </c>
      <c r="I50" s="1298">
        <f>'Sewa Alat'!DN52+'Sewa Alat'!DO52+'Sewa Alat'!DP52+'Sewa Alat'!DQ52+'Sewa Alat'!DR52+'Sewa Alat'!DS52+'Sewa Alat'!DT52+'Sewa Alat'!DU52+'Sewa Alat'!DV52</f>
        <v>0</v>
      </c>
      <c r="J50" s="1298">
        <f>sum('Sewa Alat'!FD52:FO52)</f>
        <v>22233333.33</v>
      </c>
      <c r="K50" s="943"/>
      <c r="L50" s="1299">
        <f t="shared" si="1"/>
        <v>193333.3333</v>
      </c>
    </row>
    <row r="51" ht="14.25" customHeight="1">
      <c r="A51" s="943">
        <v>4.0</v>
      </c>
      <c r="B51" s="70" t="s">
        <v>2785</v>
      </c>
      <c r="C51" s="1298">
        <v>1.29415E7</v>
      </c>
      <c r="D51" s="1298">
        <v>2.9E7</v>
      </c>
      <c r="E51" s="1298">
        <f>'Sewa Alat'!J53+'Sewa Alat'!L53+'Sewa Alat'!N53+'Sewa Alat'!P53+'Sewa Alat'!Q53+'Sewa Alat'!R53+'Sewa Alat'!T53</f>
        <v>27066666.67</v>
      </c>
      <c r="F51" s="1298">
        <f>'Sewa Alat'!W53+'Sewa Alat'!Y53+'Sewa Alat'!AA53+'Sewa Alat'!AC53+'Sewa Alat'!AD53+'Sewa Alat'!AE53+'Sewa Alat'!AG53</f>
        <v>24166666.67</v>
      </c>
      <c r="G51" s="1298">
        <f>'Sewa Alat'!AJ53+'Sewa Alat'!AK53+'Sewa Alat'!AM53+'Sewa Alat'!AO53+'Sewa Alat'!AQ53+'Sewa Alat'!AR53+'Sewa Alat'!AS53</f>
        <v>29000000</v>
      </c>
      <c r="H51" s="1298">
        <f>+'Sewa Alat'!BZ53+'Sewa Alat'!CA53+'Sewa Alat'!CB53+'Sewa Alat'!CC53+'Sewa Alat'!CD53+'Sewa Alat'!CE53+'Sewa Alat'!CF53+'Sewa Alat'!CG53+'Sewa Alat'!CH53+'Sewa Alat'!CI53</f>
        <v>24166666.67</v>
      </c>
      <c r="I51" s="1298">
        <f>'Sewa Alat'!DN53+'Sewa Alat'!DO53+'Sewa Alat'!DP53+'Sewa Alat'!DQ53+'Sewa Alat'!DR53+'Sewa Alat'!DS53+'Sewa Alat'!DT53+'Sewa Alat'!DU53+'Sewa Alat'!DV53</f>
        <v>25133333.33</v>
      </c>
      <c r="J51" s="1298">
        <f>sum('Sewa Alat'!FD53:FO53)</f>
        <v>26100000</v>
      </c>
      <c r="K51" s="943"/>
      <c r="L51" s="1299">
        <f t="shared" si="1"/>
        <v>193333.3333</v>
      </c>
    </row>
    <row r="52" ht="14.25" customHeight="1">
      <c r="A52" s="943">
        <v>5.0</v>
      </c>
      <c r="B52" s="70" t="s">
        <v>2786</v>
      </c>
      <c r="C52" s="1298">
        <v>1.29415E7</v>
      </c>
      <c r="D52" s="1298">
        <v>2.9E7</v>
      </c>
      <c r="E52" s="1298">
        <f>'Sewa Alat'!J54+'Sewa Alat'!L54+'Sewa Alat'!N54+'Sewa Alat'!P54+'Sewa Alat'!Q54+'Sewa Alat'!R54+'Sewa Alat'!T54</f>
        <v>29000000</v>
      </c>
      <c r="F52" s="1298">
        <f>'Sewa Alat'!W54+'Sewa Alat'!Y54+'Sewa Alat'!AA54+'Sewa Alat'!AC54+'Sewa Alat'!AD54+'Sewa Alat'!AE54+'Sewa Alat'!AG54</f>
        <v>22233333.33</v>
      </c>
      <c r="G52" s="1298">
        <f>'Sewa Alat'!AJ54+'Sewa Alat'!AK54+'Sewa Alat'!AM54+'Sewa Alat'!AO54+'Sewa Alat'!AQ54+'Sewa Alat'!AR54+'Sewa Alat'!AS54</f>
        <v>29000000</v>
      </c>
      <c r="H52" s="1298">
        <f>+'Sewa Alat'!BZ54+'Sewa Alat'!CA54+'Sewa Alat'!CB54+'Sewa Alat'!CC54+'Sewa Alat'!CD54+'Sewa Alat'!CE54+'Sewa Alat'!CF54+'Sewa Alat'!CG54+'Sewa Alat'!CH54+'Sewa Alat'!CI54</f>
        <v>18366666.67</v>
      </c>
      <c r="I52" s="1298">
        <f>'Sewa Alat'!DN54+'Sewa Alat'!DO54+'Sewa Alat'!DP54+'Sewa Alat'!DQ54+'Sewa Alat'!DR54+'Sewa Alat'!DS54+'Sewa Alat'!DT54+'Sewa Alat'!DU54+'Sewa Alat'!DV54</f>
        <v>3866666.667</v>
      </c>
      <c r="J52" s="1298">
        <f>sum('Sewa Alat'!FD54:FO54)</f>
        <v>14500000</v>
      </c>
      <c r="K52" s="943"/>
      <c r="L52" s="1299">
        <f t="shared" si="1"/>
        <v>193333.3333</v>
      </c>
    </row>
    <row r="53" ht="14.25" customHeight="1">
      <c r="A53" s="943">
        <v>6.0</v>
      </c>
      <c r="B53" s="943" t="s">
        <v>2788</v>
      </c>
      <c r="C53" s="1298">
        <v>1.34575E7</v>
      </c>
      <c r="D53" s="1298">
        <v>2.9E7</v>
      </c>
      <c r="E53" s="1298">
        <f>'Sewa Alat'!J55+'Sewa Alat'!L55+'Sewa Alat'!N55+'Sewa Alat'!P55+'Sewa Alat'!Q55+'Sewa Alat'!R55+'Sewa Alat'!T55</f>
        <v>29966666.67</v>
      </c>
      <c r="F53" s="1298">
        <f>'Sewa Alat'!W55+'Sewa Alat'!Y55+'Sewa Alat'!AA55+'Sewa Alat'!AC55+'Sewa Alat'!AD55+'Sewa Alat'!AE55+'Sewa Alat'!AG55</f>
        <v>24166666.67</v>
      </c>
      <c r="G53" s="1298">
        <f>'Sewa Alat'!AJ55+'Sewa Alat'!AK55+'Sewa Alat'!AM55+'Sewa Alat'!AO55+'Sewa Alat'!AQ55+'Sewa Alat'!AR55+'Sewa Alat'!AS55</f>
        <v>29000000</v>
      </c>
      <c r="H53" s="1298">
        <f>+'Sewa Alat'!BZ55+'Sewa Alat'!CA55+'Sewa Alat'!CB55+'Sewa Alat'!CC55+'Sewa Alat'!CD55+'Sewa Alat'!CE55+'Sewa Alat'!CF55+'Sewa Alat'!CG55+'Sewa Alat'!CH55+'Sewa Alat'!CI55</f>
        <v>29966666.67</v>
      </c>
      <c r="I53" s="1298">
        <f>'Sewa Alat'!DN55+'Sewa Alat'!DO55+'Sewa Alat'!DP55+'Sewa Alat'!DQ55+'Sewa Alat'!DR55+'Sewa Alat'!DS55+'Sewa Alat'!DT55+'Sewa Alat'!DU55+'Sewa Alat'!DV55</f>
        <v>0</v>
      </c>
      <c r="J53" s="1298">
        <f>sum('Sewa Alat'!FD55:FO55)</f>
        <v>26100000</v>
      </c>
      <c r="K53" s="943"/>
      <c r="L53" s="1299">
        <f t="shared" si="1"/>
        <v>193333.3333</v>
      </c>
    </row>
    <row r="54" ht="14.25" customHeight="1">
      <c r="A54" s="943">
        <v>7.0</v>
      </c>
      <c r="B54" s="943" t="s">
        <v>2789</v>
      </c>
      <c r="C54" s="1298">
        <v>1.50395E7</v>
      </c>
      <c r="D54" s="1298">
        <v>2.9E7</v>
      </c>
      <c r="E54" s="1298">
        <f>'Sewa Alat'!J56+'Sewa Alat'!L56+'Sewa Alat'!N56+'Sewa Alat'!P56+'Sewa Alat'!Q56+'Sewa Alat'!R56+'Sewa Alat'!T56</f>
        <v>29000000</v>
      </c>
      <c r="F54" s="1298">
        <f>'Sewa Alat'!W56+'Sewa Alat'!Y56+'Sewa Alat'!AA56+'Sewa Alat'!AC56+'Sewa Alat'!AD56+'Sewa Alat'!AE56+'Sewa Alat'!AG56</f>
        <v>24166666.67</v>
      </c>
      <c r="G54" s="1298">
        <f>'Sewa Alat'!AJ56+'Sewa Alat'!AK56+'Sewa Alat'!AM56+'Sewa Alat'!AO56+'Sewa Alat'!AQ56+'Sewa Alat'!AR56+'Sewa Alat'!AS56</f>
        <v>29000000</v>
      </c>
      <c r="H54" s="1298">
        <f>+'Sewa Alat'!BZ56+'Sewa Alat'!CA56+'Sewa Alat'!CB56+'Sewa Alat'!CC56+'Sewa Alat'!CD56+'Sewa Alat'!CE56+'Sewa Alat'!CF56+'Sewa Alat'!CG56+'Sewa Alat'!CH56+'Sewa Alat'!CI56</f>
        <v>22233333.33</v>
      </c>
      <c r="I54" s="1298">
        <f>'Sewa Alat'!DN56+'Sewa Alat'!DO56+'Sewa Alat'!DP56+'Sewa Alat'!DQ56+'Sewa Alat'!DR56+'Sewa Alat'!DS56+'Sewa Alat'!DT56+'Sewa Alat'!DU56+'Sewa Alat'!DV56</f>
        <v>6766666.667</v>
      </c>
      <c r="J54" s="1298">
        <f>sum('Sewa Alat'!FD56:FO56)</f>
        <v>17400000</v>
      </c>
      <c r="K54" s="943"/>
      <c r="L54" s="1299">
        <f t="shared" si="1"/>
        <v>193333.3333</v>
      </c>
    </row>
    <row r="55" ht="14.25" customHeight="1">
      <c r="A55" s="943">
        <v>8.0</v>
      </c>
      <c r="B55" s="943" t="s">
        <v>2789</v>
      </c>
      <c r="C55" s="1298">
        <v>1.50395E7</v>
      </c>
      <c r="D55" s="1298">
        <v>2.9E7</v>
      </c>
      <c r="E55" s="1298">
        <f>'Sewa Alat'!J57+'Sewa Alat'!L57+'Sewa Alat'!N57+'Sewa Alat'!P57+'Sewa Alat'!Q57+'Sewa Alat'!R57+'Sewa Alat'!T57</f>
        <v>29966666.67</v>
      </c>
      <c r="F55" s="1298">
        <f>'Sewa Alat'!W57+'Sewa Alat'!Y57+'Sewa Alat'!AA57+'Sewa Alat'!AC57+'Sewa Alat'!AD57+'Sewa Alat'!AE57+'Sewa Alat'!AG57</f>
        <v>0</v>
      </c>
      <c r="G55" s="1298">
        <f>'Sewa Alat'!AJ57+'Sewa Alat'!AK57+'Sewa Alat'!AM57+'Sewa Alat'!AO57+'Sewa Alat'!AQ57+'Sewa Alat'!AR57+'Sewa Alat'!AS57</f>
        <v>29000000</v>
      </c>
      <c r="H55" s="1298">
        <f>+'Sewa Alat'!BZ57+'Sewa Alat'!CA57+'Sewa Alat'!CB57+'Sewa Alat'!CC57+'Sewa Alat'!CD57+'Sewa Alat'!CE57+'Sewa Alat'!CF57+'Sewa Alat'!CG57+'Sewa Alat'!CH57+'Sewa Alat'!CI57</f>
        <v>27066666.67</v>
      </c>
      <c r="I55" s="1298">
        <f>'Sewa Alat'!DN57+'Sewa Alat'!DO57+'Sewa Alat'!DP57+'Sewa Alat'!DQ57+'Sewa Alat'!DR57+'Sewa Alat'!DS57+'Sewa Alat'!DT57+'Sewa Alat'!DU57+'Sewa Alat'!DV57</f>
        <v>0</v>
      </c>
      <c r="J55" s="1298">
        <f>sum('Sewa Alat'!FD57:FO57)</f>
        <v>26100000</v>
      </c>
      <c r="K55" s="943"/>
      <c r="L55" s="1299">
        <f t="shared" si="1"/>
        <v>193333.3333</v>
      </c>
    </row>
    <row r="56" ht="14.25" customHeight="1">
      <c r="A56" s="943">
        <v>9.0</v>
      </c>
      <c r="B56" s="70" t="s">
        <v>2790</v>
      </c>
      <c r="C56" s="1298">
        <v>2.3218E7</v>
      </c>
      <c r="D56" s="1298">
        <v>2.9E7</v>
      </c>
      <c r="E56" s="1298">
        <f>'Sewa Alat'!J58+'Sewa Alat'!L58+'Sewa Alat'!N58+'Sewa Alat'!P58+'Sewa Alat'!Q58+'Sewa Alat'!R58+'Sewa Alat'!T58</f>
        <v>37700000</v>
      </c>
      <c r="F56" s="1298">
        <f>'Sewa Alat'!W58+'Sewa Alat'!Y58+'Sewa Alat'!AA58+'Sewa Alat'!AC58+'Sewa Alat'!AD58+'Sewa Alat'!AE58+'Sewa Alat'!AG58</f>
        <v>24166666.67</v>
      </c>
      <c r="G56" s="1298">
        <f>'Sewa Alat'!AJ58+'Sewa Alat'!AK58+'Sewa Alat'!AM58+'Sewa Alat'!AO58+'Sewa Alat'!AQ58+'Sewa Alat'!AR58+'Sewa Alat'!AS58</f>
        <v>18366666.67</v>
      </c>
      <c r="H56" s="1298">
        <f>+'Sewa Alat'!BZ58+'Sewa Alat'!CA58+'Sewa Alat'!CB58+'Sewa Alat'!CC58+'Sewa Alat'!CD58+'Sewa Alat'!CE58+'Sewa Alat'!CF58+'Sewa Alat'!CG58+'Sewa Alat'!CH58+'Sewa Alat'!CI58</f>
        <v>21266666.67</v>
      </c>
      <c r="I56" s="1298">
        <f>'Sewa Alat'!DN58+'Sewa Alat'!DO58+'Sewa Alat'!DP58+'Sewa Alat'!DQ58+'Sewa Alat'!DR58+'Sewa Alat'!DS58+'Sewa Alat'!DT58+'Sewa Alat'!DU58+'Sewa Alat'!DV58</f>
        <v>27066666.67</v>
      </c>
      <c r="J56" s="1298">
        <f>sum('Sewa Alat'!FD58:FO58)</f>
        <v>26100000</v>
      </c>
      <c r="K56" s="943"/>
      <c r="L56" s="1299">
        <f t="shared" si="1"/>
        <v>193333.3333</v>
      </c>
    </row>
    <row r="57" ht="14.25" customHeight="1">
      <c r="A57" s="943">
        <v>10.0</v>
      </c>
      <c r="B57" s="943" t="s">
        <v>2791</v>
      </c>
      <c r="C57" s="1298">
        <v>2.3218E7</v>
      </c>
      <c r="D57" s="1298">
        <v>2.9E7</v>
      </c>
      <c r="E57" s="1298">
        <f>'Sewa Alat'!J59+'Sewa Alat'!L59+'Sewa Alat'!N59+'Sewa Alat'!P59+'Sewa Alat'!Q59+'Sewa Alat'!R59+'Sewa Alat'!T59</f>
        <v>36733333.33</v>
      </c>
      <c r="F57" s="1298">
        <f>'Sewa Alat'!W59+'Sewa Alat'!Y59+'Sewa Alat'!AA59+'Sewa Alat'!AC59+'Sewa Alat'!AD59+'Sewa Alat'!AE59+'Sewa Alat'!AG59</f>
        <v>19333333.33</v>
      </c>
      <c r="G57" s="1298">
        <f>'Sewa Alat'!AJ59+'Sewa Alat'!AK59+'Sewa Alat'!AM59+'Sewa Alat'!AO59+'Sewa Alat'!AQ59+'Sewa Alat'!AR59+'Sewa Alat'!AS59</f>
        <v>29000000</v>
      </c>
      <c r="H57" s="1298">
        <f>+'Sewa Alat'!BZ59+'Sewa Alat'!CA59+'Sewa Alat'!CB59+'Sewa Alat'!CC59+'Sewa Alat'!CD59+'Sewa Alat'!CE59+'Sewa Alat'!CF59+'Sewa Alat'!CG59+'Sewa Alat'!CH59+'Sewa Alat'!CI59</f>
        <v>28033333.33</v>
      </c>
      <c r="I57" s="1298">
        <f>'Sewa Alat'!DN59+'Sewa Alat'!DO59+'Sewa Alat'!DP59+'Sewa Alat'!DQ59+'Sewa Alat'!DR59+'Sewa Alat'!DS59+'Sewa Alat'!DT59+'Sewa Alat'!DU59+'Sewa Alat'!DV59</f>
        <v>8700000</v>
      </c>
      <c r="J57" s="1298">
        <f>sum('Sewa Alat'!FD59:FO59)</f>
        <v>26100000</v>
      </c>
      <c r="K57" s="943"/>
      <c r="L57" s="1299">
        <f t="shared" si="1"/>
        <v>193333.3333</v>
      </c>
    </row>
    <row r="58" ht="14.25" customHeight="1">
      <c r="A58" s="943">
        <v>11.0</v>
      </c>
      <c r="B58" s="70" t="s">
        <v>2792</v>
      </c>
      <c r="C58" s="1298">
        <v>2.3218E7</v>
      </c>
      <c r="D58" s="1298">
        <v>2.9E7</v>
      </c>
      <c r="E58" s="1298">
        <f>'Sewa Alat'!J60+'Sewa Alat'!L60+'Sewa Alat'!N60+'Sewa Alat'!P60+'Sewa Alat'!Q60+'Sewa Alat'!R60+'Sewa Alat'!T60</f>
        <v>28033333.33</v>
      </c>
      <c r="F58" s="1298">
        <f>'Sewa Alat'!W60+'Sewa Alat'!Y60+'Sewa Alat'!AA60+'Sewa Alat'!AC60+'Sewa Alat'!AD60+'Sewa Alat'!AE60+'Sewa Alat'!AG60</f>
        <v>24166666.67</v>
      </c>
      <c r="G58" s="1298">
        <f>'Sewa Alat'!AJ60+'Sewa Alat'!AK60+'Sewa Alat'!AM60+'Sewa Alat'!AO60+'Sewa Alat'!AQ60+'Sewa Alat'!AR60+'Sewa Alat'!AS60</f>
        <v>29000000</v>
      </c>
      <c r="H58" s="1298">
        <f>+'Sewa Alat'!BZ60+'Sewa Alat'!CA60+'Sewa Alat'!CB60+'Sewa Alat'!CC60+'Sewa Alat'!CD60+'Sewa Alat'!CE60+'Sewa Alat'!CF60+'Sewa Alat'!CG60+'Sewa Alat'!CH60+'Sewa Alat'!CI60</f>
        <v>21266666.67</v>
      </c>
      <c r="I58" s="1298">
        <f>'Sewa Alat'!DN60+'Sewa Alat'!DO60+'Sewa Alat'!DP60+'Sewa Alat'!DQ60+'Sewa Alat'!DR60+'Sewa Alat'!DS60+'Sewa Alat'!DT60+'Sewa Alat'!DU60+'Sewa Alat'!DV60</f>
        <v>26100000</v>
      </c>
      <c r="J58" s="1298">
        <f>sum('Sewa Alat'!FD60:FO60)</f>
        <v>24166666.67</v>
      </c>
      <c r="K58" s="943"/>
      <c r="L58" s="1299">
        <f t="shared" si="1"/>
        <v>193333.3333</v>
      </c>
    </row>
    <row r="59" ht="14.25" customHeight="1">
      <c r="A59" s="943">
        <v>12.0</v>
      </c>
      <c r="B59" s="70" t="s">
        <v>2794</v>
      </c>
      <c r="C59" s="1298">
        <v>2.3218E7</v>
      </c>
      <c r="D59" s="1298">
        <v>2.9E7</v>
      </c>
      <c r="E59" s="1298">
        <f>'Sewa Alat'!J61+'Sewa Alat'!L61+'Sewa Alat'!N61+'Sewa Alat'!P61+'Sewa Alat'!Q61+'Sewa Alat'!R61+'Sewa Alat'!T61</f>
        <v>30933333.33</v>
      </c>
      <c r="F59" s="1298">
        <f>'Sewa Alat'!W61+'Sewa Alat'!Y61+'Sewa Alat'!AA61+'Sewa Alat'!AC61+'Sewa Alat'!AD61+'Sewa Alat'!AE61+'Sewa Alat'!AG61</f>
        <v>16433333.33</v>
      </c>
      <c r="G59" s="1298">
        <f>'Sewa Alat'!AJ61+'Sewa Alat'!AK61+'Sewa Alat'!AM61+'Sewa Alat'!AO61+'Sewa Alat'!AQ61+'Sewa Alat'!AR61+'Sewa Alat'!AS61</f>
        <v>29000000</v>
      </c>
      <c r="H59" s="1298">
        <f>+'Sewa Alat'!BZ61+'Sewa Alat'!CA61+'Sewa Alat'!CB61+'Sewa Alat'!CC61+'Sewa Alat'!CD61+'Sewa Alat'!CE61+'Sewa Alat'!CF61+'Sewa Alat'!CG61+'Sewa Alat'!CH61+'Sewa Alat'!CI61</f>
        <v>21266666.67</v>
      </c>
      <c r="I59" s="1298">
        <f>'Sewa Alat'!DN61+'Sewa Alat'!DO61+'Sewa Alat'!DP61+'Sewa Alat'!DQ61+'Sewa Alat'!DR61+'Sewa Alat'!DS61+'Sewa Alat'!DT61+'Sewa Alat'!DU61+'Sewa Alat'!DV61</f>
        <v>22233333.33</v>
      </c>
      <c r="J59" s="1298">
        <f>sum('Sewa Alat'!FD61:FO61)</f>
        <v>26100000</v>
      </c>
      <c r="K59" s="943"/>
      <c r="L59" s="1299">
        <f t="shared" si="1"/>
        <v>193333.3333</v>
      </c>
    </row>
    <row r="60" ht="14.25" customHeight="1">
      <c r="A60" s="943">
        <v>13.0</v>
      </c>
      <c r="B60" s="70" t="s">
        <v>2795</v>
      </c>
      <c r="C60" s="1298">
        <v>0.0</v>
      </c>
      <c r="D60" s="1298">
        <v>2.9E7</v>
      </c>
      <c r="E60" s="1298">
        <f>'Sewa Alat'!J62+'Sewa Alat'!L62+'Sewa Alat'!N62+'Sewa Alat'!P62+'Sewa Alat'!Q62+'Sewa Alat'!R62+'Sewa Alat'!T62</f>
        <v>27066666.67</v>
      </c>
      <c r="F60" s="1298">
        <f>'Sewa Alat'!W62+'Sewa Alat'!Y62+'Sewa Alat'!AA62+'Sewa Alat'!AC62+'Sewa Alat'!AD62+'Sewa Alat'!AE62+'Sewa Alat'!AG62</f>
        <v>24166666.67</v>
      </c>
      <c r="G60" s="1298">
        <f>'Sewa Alat'!AJ62+'Sewa Alat'!AK62+'Sewa Alat'!AM62+'Sewa Alat'!AO62+'Sewa Alat'!AQ62+'Sewa Alat'!AR62+'Sewa Alat'!AS62</f>
        <v>29000000</v>
      </c>
      <c r="H60" s="1298">
        <f>+'Sewa Alat'!BZ62+'Sewa Alat'!CA62+'Sewa Alat'!CB62+'Sewa Alat'!CC62+'Sewa Alat'!CD62+'Sewa Alat'!CE62+'Sewa Alat'!CF62+'Sewa Alat'!CG62+'Sewa Alat'!CH62+'Sewa Alat'!CI62</f>
        <v>7733333.333</v>
      </c>
      <c r="I60" s="1298">
        <f>'Sewa Alat'!DN62+'Sewa Alat'!DO62+'Sewa Alat'!DP62+'Sewa Alat'!DQ62+'Sewa Alat'!DR62+'Sewa Alat'!DS62+'Sewa Alat'!DT62+'Sewa Alat'!DU62+'Sewa Alat'!DV62</f>
        <v>23200000</v>
      </c>
      <c r="J60" s="1298">
        <f>sum('Sewa Alat'!FD62:FO62)</f>
        <v>26100000</v>
      </c>
      <c r="K60" s="943"/>
      <c r="L60" s="1299">
        <f t="shared" si="1"/>
        <v>193333.3333</v>
      </c>
    </row>
    <row r="61" ht="14.25" customHeight="1">
      <c r="A61" s="943">
        <v>14.0</v>
      </c>
      <c r="B61" s="70" t="s">
        <v>2796</v>
      </c>
      <c r="C61" s="1298">
        <v>2.2856E7</v>
      </c>
      <c r="D61" s="1298">
        <v>2.9E7</v>
      </c>
      <c r="E61" s="1298">
        <f>'Sewa Alat'!J63+'Sewa Alat'!L63+'Sewa Alat'!N63+'Sewa Alat'!P63+'Sewa Alat'!Q63+'Sewa Alat'!R63+'Sewa Alat'!T63</f>
        <v>29966666.67</v>
      </c>
      <c r="F61" s="1298">
        <f>'Sewa Alat'!W63+'Sewa Alat'!Y63+'Sewa Alat'!AA63+'Sewa Alat'!AC63+'Sewa Alat'!AD63+'Sewa Alat'!AE63+'Sewa Alat'!AG63</f>
        <v>24166666.67</v>
      </c>
      <c r="G61" s="1298">
        <f>'Sewa Alat'!AJ63+'Sewa Alat'!AK63+'Sewa Alat'!AM63+'Sewa Alat'!AO63+'Sewa Alat'!AQ63+'Sewa Alat'!AR63+'Sewa Alat'!AS63</f>
        <v>29000000</v>
      </c>
      <c r="H61" s="1298">
        <f>+'Sewa Alat'!BZ63+'Sewa Alat'!CA63+'Sewa Alat'!CB63+'Sewa Alat'!CC63+'Sewa Alat'!CD63+'Sewa Alat'!CE63+'Sewa Alat'!CF63+'Sewa Alat'!CG63+'Sewa Alat'!CH63+'Sewa Alat'!CI63</f>
        <v>28033333.33</v>
      </c>
      <c r="I61" s="1298">
        <f>'Sewa Alat'!DN63+'Sewa Alat'!DO63+'Sewa Alat'!DP63+'Sewa Alat'!DQ63+'Sewa Alat'!DR63+'Sewa Alat'!DS63+'Sewa Alat'!DT63+'Sewa Alat'!DU63+'Sewa Alat'!DV63</f>
        <v>26100000</v>
      </c>
      <c r="J61" s="1298">
        <f>sum('Sewa Alat'!FD63:FO63)</f>
        <v>26100000</v>
      </c>
      <c r="K61" s="943"/>
      <c r="L61" s="1299">
        <f t="shared" si="1"/>
        <v>193333.3333</v>
      </c>
    </row>
    <row r="62" ht="14.25" customHeight="1">
      <c r="A62" s="943">
        <v>15.0</v>
      </c>
      <c r="B62" s="70" t="s">
        <v>2797</v>
      </c>
      <c r="C62" s="1298">
        <v>2.0815E7</v>
      </c>
      <c r="D62" s="1298">
        <v>2.9E7</v>
      </c>
      <c r="E62" s="1298">
        <f>'Sewa Alat'!J64+'Sewa Alat'!L64+'Sewa Alat'!N64+'Sewa Alat'!P64+'Sewa Alat'!Q64+'Sewa Alat'!R64+'Sewa Alat'!T64</f>
        <v>29000000</v>
      </c>
      <c r="F62" s="1298">
        <f>'Sewa Alat'!W64+'Sewa Alat'!Y64+'Sewa Alat'!AA64+'Sewa Alat'!AC64+'Sewa Alat'!AD64+'Sewa Alat'!AE64+'Sewa Alat'!AG64</f>
        <v>24166666.67</v>
      </c>
      <c r="G62" s="1298">
        <f>'Sewa Alat'!AJ64+'Sewa Alat'!AK64+'Sewa Alat'!AM64+'Sewa Alat'!AO64+'Sewa Alat'!AQ64+'Sewa Alat'!AR64+'Sewa Alat'!AS64</f>
        <v>17400000</v>
      </c>
      <c r="H62" s="1298">
        <f>+'Sewa Alat'!BZ64+'Sewa Alat'!CA64+'Sewa Alat'!CB64+'Sewa Alat'!CC64+'Sewa Alat'!CD64+'Sewa Alat'!CE64+'Sewa Alat'!CF64+'Sewa Alat'!CG64+'Sewa Alat'!CH64+'Sewa Alat'!CI64</f>
        <v>27066666.67</v>
      </c>
      <c r="I62" s="1298">
        <f>'Sewa Alat'!DN64+'Sewa Alat'!DO64+'Sewa Alat'!DP64+'Sewa Alat'!DQ64+'Sewa Alat'!DR64+'Sewa Alat'!DS64+'Sewa Alat'!DT64+'Sewa Alat'!DU64+'Sewa Alat'!DV64</f>
        <v>24166666.67</v>
      </c>
      <c r="J62" s="1298">
        <f>sum('Sewa Alat'!FD64:FO64)</f>
        <v>25133333.33</v>
      </c>
      <c r="K62" s="943"/>
      <c r="L62" s="1299">
        <f t="shared" si="1"/>
        <v>193333.3333</v>
      </c>
    </row>
    <row r="63" ht="14.25" customHeight="1">
      <c r="A63" s="943">
        <v>16.0</v>
      </c>
      <c r="B63" s="70" t="s">
        <v>2799</v>
      </c>
      <c r="C63" s="1298">
        <v>2.2604E7</v>
      </c>
      <c r="D63" s="1298">
        <v>2.9E7</v>
      </c>
      <c r="E63" s="1298">
        <f>'Sewa Alat'!J65+'Sewa Alat'!L65+'Sewa Alat'!N65+'Sewa Alat'!P65+'Sewa Alat'!Q65+'Sewa Alat'!R65+'Sewa Alat'!T65</f>
        <v>26100000</v>
      </c>
      <c r="F63" s="1298">
        <f>'Sewa Alat'!W65+'Sewa Alat'!Y65+'Sewa Alat'!AA65+'Sewa Alat'!AC65+'Sewa Alat'!AD65+'Sewa Alat'!AE65+'Sewa Alat'!AG65</f>
        <v>22233333.33</v>
      </c>
      <c r="G63" s="1298">
        <f>'Sewa Alat'!AJ65+'Sewa Alat'!AK65+'Sewa Alat'!AM65+'Sewa Alat'!AO65+'Sewa Alat'!AQ65+'Sewa Alat'!AR65+'Sewa Alat'!AS65</f>
        <v>28033333.33</v>
      </c>
      <c r="H63" s="1298">
        <f>+'Sewa Alat'!BZ65+'Sewa Alat'!CA65+'Sewa Alat'!CB65+'Sewa Alat'!CC65+'Sewa Alat'!CD65+'Sewa Alat'!CE65+'Sewa Alat'!CF65+'Sewa Alat'!CG65+'Sewa Alat'!CH65+'Sewa Alat'!CI65</f>
        <v>23200000</v>
      </c>
      <c r="I63" s="1298">
        <f>'Sewa Alat'!DN65+'Sewa Alat'!DO65+'Sewa Alat'!DP65+'Sewa Alat'!DQ65+'Sewa Alat'!DR65+'Sewa Alat'!DS65+'Sewa Alat'!DT65+'Sewa Alat'!DU65+'Sewa Alat'!DV65</f>
        <v>26100000</v>
      </c>
      <c r="J63" s="1298">
        <f>sum('Sewa Alat'!FD65:FO65)</f>
        <v>26100000</v>
      </c>
      <c r="K63" s="943"/>
      <c r="L63" s="1299">
        <f t="shared" si="1"/>
        <v>193333.3333</v>
      </c>
    </row>
    <row r="64" ht="14.25" customHeight="1">
      <c r="A64" s="943">
        <v>17.0</v>
      </c>
      <c r="B64" s="70" t="s">
        <v>2800</v>
      </c>
      <c r="C64" s="1298">
        <v>2.2604E7</v>
      </c>
      <c r="D64" s="1298">
        <v>2.9E7</v>
      </c>
      <c r="E64" s="1298">
        <f>'Sewa Alat'!J66+'Sewa Alat'!L66+'Sewa Alat'!N66+'Sewa Alat'!P66+'Sewa Alat'!Q66+'Sewa Alat'!R66+'Sewa Alat'!T66</f>
        <v>13533333.33</v>
      </c>
      <c r="F64" s="1298">
        <f>'Sewa Alat'!W66+'Sewa Alat'!Y66+'Sewa Alat'!AA66+'Sewa Alat'!AC66+'Sewa Alat'!AD66+'Sewa Alat'!AE66+'Sewa Alat'!AG66</f>
        <v>0</v>
      </c>
      <c r="G64" s="1298">
        <f>'Sewa Alat'!AJ66+'Sewa Alat'!AK66+'Sewa Alat'!AM66+'Sewa Alat'!AO66+'Sewa Alat'!AQ66+'Sewa Alat'!AR66+'Sewa Alat'!AS66</f>
        <v>0</v>
      </c>
      <c r="H64" s="1298">
        <f>+'Sewa Alat'!BZ66+'Sewa Alat'!CA66+'Sewa Alat'!CB66+'Sewa Alat'!CC66+'Sewa Alat'!CD66+'Sewa Alat'!CE66+'Sewa Alat'!CF66+'Sewa Alat'!CG66+'Sewa Alat'!CH66+'Sewa Alat'!CI66</f>
        <v>17400000</v>
      </c>
      <c r="I64" s="1298">
        <f>'Sewa Alat'!DN66+'Sewa Alat'!DO66+'Sewa Alat'!DP66+'Sewa Alat'!DQ66+'Sewa Alat'!DR66+'Sewa Alat'!DS66+'Sewa Alat'!DT66+'Sewa Alat'!DU66+'Sewa Alat'!DV66</f>
        <v>27066666.67</v>
      </c>
      <c r="J64" s="1298">
        <f>sum('Sewa Alat'!FD66:FO66)</f>
        <v>26100000</v>
      </c>
      <c r="K64" s="943"/>
      <c r="L64" s="1299">
        <f t="shared" si="1"/>
        <v>193333.3333</v>
      </c>
    </row>
    <row r="65" ht="14.25" customHeight="1">
      <c r="A65" s="943">
        <v>18.0</v>
      </c>
      <c r="B65" s="70" t="s">
        <v>2801</v>
      </c>
      <c r="C65" s="1298">
        <v>2.2604E7</v>
      </c>
      <c r="D65" s="1298">
        <v>2.9E7</v>
      </c>
      <c r="E65" s="1298">
        <f>'Sewa Alat'!J67+'Sewa Alat'!L67+'Sewa Alat'!N67+'Sewa Alat'!P67+'Sewa Alat'!Q67+'Sewa Alat'!R67+'Sewa Alat'!T67</f>
        <v>35766666.67</v>
      </c>
      <c r="F65" s="1298">
        <f>'Sewa Alat'!W67+'Sewa Alat'!Y67+'Sewa Alat'!AA67+'Sewa Alat'!AC67+'Sewa Alat'!AD67+'Sewa Alat'!AE67+'Sewa Alat'!AG67</f>
        <v>24166666.67</v>
      </c>
      <c r="G65" s="1298">
        <f>'Sewa Alat'!AJ67+'Sewa Alat'!AK67+'Sewa Alat'!AM67+'Sewa Alat'!AO67+'Sewa Alat'!AQ67+'Sewa Alat'!AR67+'Sewa Alat'!AS67</f>
        <v>29000000</v>
      </c>
      <c r="H65" s="1298">
        <f>+'Sewa Alat'!BZ67+'Sewa Alat'!CA67+'Sewa Alat'!CB67+'Sewa Alat'!CC67+'Sewa Alat'!CD67+'Sewa Alat'!CE67+'Sewa Alat'!CF67+'Sewa Alat'!CG67+'Sewa Alat'!CH67+'Sewa Alat'!CI67</f>
        <v>25133333.33</v>
      </c>
      <c r="I65" s="1298">
        <f>'Sewa Alat'!DN67+'Sewa Alat'!DO67+'Sewa Alat'!DP67+'Sewa Alat'!DQ67+'Sewa Alat'!DR67+'Sewa Alat'!DS67+'Sewa Alat'!DT67+'Sewa Alat'!DU67+'Sewa Alat'!DV67</f>
        <v>16433333.33</v>
      </c>
      <c r="J65" s="1298">
        <f>sum('Sewa Alat'!FD67:FO67)</f>
        <v>12566666.67</v>
      </c>
      <c r="K65" s="943"/>
      <c r="L65" s="1299">
        <f t="shared" si="1"/>
        <v>193333.3333</v>
      </c>
    </row>
    <row r="66" ht="14.25" customHeight="1">
      <c r="A66" s="943">
        <v>19.0</v>
      </c>
      <c r="B66" s="70" t="s">
        <v>2802</v>
      </c>
      <c r="C66" s="1298">
        <v>0.0</v>
      </c>
      <c r="D66" s="1298">
        <v>2.9E7</v>
      </c>
      <c r="E66" s="1298">
        <f>'Sewa Alat'!J68+'Sewa Alat'!L68+'Sewa Alat'!N68+'Sewa Alat'!P68+'Sewa Alat'!Q68+'Sewa Alat'!R68+'Sewa Alat'!T68</f>
        <v>29966666.67</v>
      </c>
      <c r="F66" s="1298">
        <f>'Sewa Alat'!W68+'Sewa Alat'!Y68+'Sewa Alat'!AA68+'Sewa Alat'!AC68+'Sewa Alat'!AD68+'Sewa Alat'!AE68+'Sewa Alat'!AG68</f>
        <v>23200000</v>
      </c>
      <c r="G66" s="1298">
        <f>'Sewa Alat'!AJ68+'Sewa Alat'!AK68+'Sewa Alat'!AM68+'Sewa Alat'!AO68+'Sewa Alat'!AQ68+'Sewa Alat'!AR68+'Sewa Alat'!AS68</f>
        <v>29000000</v>
      </c>
      <c r="H66" s="1298">
        <f>+'Sewa Alat'!BZ68+'Sewa Alat'!CA68+'Sewa Alat'!CB68+'Sewa Alat'!CC68+'Sewa Alat'!CD68+'Sewa Alat'!CE68+'Sewa Alat'!CF68+'Sewa Alat'!CG68+'Sewa Alat'!CH68+'Sewa Alat'!CI68</f>
        <v>25133333.33</v>
      </c>
      <c r="I66" s="1298">
        <f>'Sewa Alat'!DN68+'Sewa Alat'!DO68+'Sewa Alat'!DP68+'Sewa Alat'!DQ68+'Sewa Alat'!DR68+'Sewa Alat'!DS68+'Sewa Alat'!DT68+'Sewa Alat'!DU68+'Sewa Alat'!DV68</f>
        <v>21266666.67</v>
      </c>
      <c r="J66" s="1298">
        <f>sum('Sewa Alat'!FD68:FO68)</f>
        <v>26100000</v>
      </c>
      <c r="K66" s="943"/>
      <c r="L66" s="1299">
        <f t="shared" si="1"/>
        <v>193333.3333</v>
      </c>
    </row>
    <row r="67" ht="14.25" customHeight="1">
      <c r="A67" s="943">
        <v>20.0</v>
      </c>
      <c r="B67" s="70" t="s">
        <v>2803</v>
      </c>
      <c r="C67" s="1298">
        <v>0.0</v>
      </c>
      <c r="D67" s="1298">
        <v>2.9E7</v>
      </c>
      <c r="E67" s="1298">
        <f>'Sewa Alat'!J69+'Sewa Alat'!L69+'Sewa Alat'!N69+'Sewa Alat'!P69+'Sewa Alat'!Q69+'Sewa Alat'!R69+'Sewa Alat'!T69</f>
        <v>6766666.667</v>
      </c>
      <c r="F67" s="1298">
        <f>'Sewa Alat'!W69+'Sewa Alat'!Y69+'Sewa Alat'!AA69+'Sewa Alat'!AC69+'Sewa Alat'!AD69+'Sewa Alat'!AE69+'Sewa Alat'!AG69</f>
        <v>3866666.667</v>
      </c>
      <c r="G67" s="1298">
        <f>'Sewa Alat'!AJ69+'Sewa Alat'!AK69+'Sewa Alat'!AM69+'Sewa Alat'!AO69+'Sewa Alat'!AQ69+'Sewa Alat'!AR69+'Sewa Alat'!AS69</f>
        <v>24166666.67</v>
      </c>
      <c r="H67" s="1298">
        <f>+'Sewa Alat'!BZ69+'Sewa Alat'!CA69+'Sewa Alat'!CB69+'Sewa Alat'!CC69+'Sewa Alat'!CD69+'Sewa Alat'!CE69+'Sewa Alat'!CF69+'Sewa Alat'!CG69+'Sewa Alat'!CH69+'Sewa Alat'!CI69</f>
        <v>25133333.33</v>
      </c>
      <c r="I67" s="1298">
        <f>'Sewa Alat'!DN69+'Sewa Alat'!DO69+'Sewa Alat'!DP69+'Sewa Alat'!DQ69+'Sewa Alat'!DR69+'Sewa Alat'!DS69+'Sewa Alat'!DT69+'Sewa Alat'!DU69+'Sewa Alat'!DV69</f>
        <v>25133333.33</v>
      </c>
      <c r="J67" s="1298">
        <f>sum('Sewa Alat'!FD69:FO69)</f>
        <v>15466666.67</v>
      </c>
      <c r="K67" s="943"/>
      <c r="L67" s="1299">
        <f t="shared" si="1"/>
        <v>193333.3333</v>
      </c>
    </row>
    <row r="68" ht="14.25" customHeight="1">
      <c r="A68" s="943">
        <v>21.0</v>
      </c>
      <c r="B68" s="943" t="s">
        <v>2060</v>
      </c>
      <c r="C68" s="1298">
        <v>1.59862E7</v>
      </c>
      <c r="D68" s="1298">
        <v>2.9E7</v>
      </c>
      <c r="E68" s="1298">
        <f>'Sewa Alat'!J70+'Sewa Alat'!L70+'Sewa Alat'!N70+'Sewa Alat'!P70+'Sewa Alat'!Q70+'Sewa Alat'!R70+'Sewa Alat'!T70</f>
        <v>29000000</v>
      </c>
      <c r="F68" s="1298">
        <f>'Sewa Alat'!W70+'Sewa Alat'!Y70+'Sewa Alat'!AA70+'Sewa Alat'!AC70+'Sewa Alat'!AD70+'Sewa Alat'!AE70+'Sewa Alat'!AG70</f>
        <v>7733333.333</v>
      </c>
      <c r="G68" s="1298">
        <f>'Sewa Alat'!AJ70+'Sewa Alat'!AK70+'Sewa Alat'!AM70+'Sewa Alat'!AO70+'Sewa Alat'!AQ70+'Sewa Alat'!AR70+'Sewa Alat'!AS70</f>
        <v>29000000</v>
      </c>
      <c r="H68" s="1298">
        <f>+'Sewa Alat'!BZ70+'Sewa Alat'!CA70+'Sewa Alat'!CB70+'Sewa Alat'!CC70+'Sewa Alat'!CD70+'Sewa Alat'!CE70+'Sewa Alat'!CF70+'Sewa Alat'!CG70+'Sewa Alat'!CH70+'Sewa Alat'!CI70</f>
        <v>21266666.67</v>
      </c>
      <c r="I68" s="1298">
        <f>'Sewa Alat'!DN70+'Sewa Alat'!DO70+'Sewa Alat'!DP70+'Sewa Alat'!DQ70+'Sewa Alat'!DR70+'Sewa Alat'!DS70+'Sewa Alat'!DT70+'Sewa Alat'!DU70+'Sewa Alat'!DV70</f>
        <v>15466666.67</v>
      </c>
      <c r="J68" s="1298">
        <f>sum('Sewa Alat'!FD70:FO70)</f>
        <v>0</v>
      </c>
      <c r="K68" s="943"/>
      <c r="L68" s="1299">
        <f t="shared" si="1"/>
        <v>193333.3333</v>
      </c>
    </row>
    <row r="69" ht="14.25" customHeight="1">
      <c r="A69" s="943">
        <v>22.0</v>
      </c>
      <c r="B69" s="943" t="s">
        <v>2060</v>
      </c>
      <c r="C69" s="1298">
        <v>1.59862E7</v>
      </c>
      <c r="D69" s="1298">
        <v>2.9E7</v>
      </c>
      <c r="E69" s="1298">
        <f>'Sewa Alat'!J71+'Sewa Alat'!L71+'Sewa Alat'!N71+'Sewa Alat'!P71+'Sewa Alat'!Q71+'Sewa Alat'!R71+'Sewa Alat'!T71</f>
        <v>29966666.67</v>
      </c>
      <c r="F69" s="1298">
        <f>'Sewa Alat'!W71+'Sewa Alat'!Y71+'Sewa Alat'!AA71+'Sewa Alat'!AC71+'Sewa Alat'!AD71+'Sewa Alat'!AE71+'Sewa Alat'!AG71</f>
        <v>23200000</v>
      </c>
      <c r="G69" s="1298">
        <f>'Sewa Alat'!AJ71+'Sewa Alat'!AK71+'Sewa Alat'!AM71+'Sewa Alat'!AO71+'Sewa Alat'!AQ71+'Sewa Alat'!AR71+'Sewa Alat'!AS71</f>
        <v>29000000</v>
      </c>
      <c r="H69" s="1298">
        <f>+'Sewa Alat'!BZ71+'Sewa Alat'!CA71+'Sewa Alat'!CB71+'Sewa Alat'!CC71+'Sewa Alat'!CD71+'Sewa Alat'!CE71+'Sewa Alat'!CF71+'Sewa Alat'!CG71+'Sewa Alat'!CH71+'Sewa Alat'!CI71</f>
        <v>17400000</v>
      </c>
      <c r="I69" s="1298">
        <f>'Sewa Alat'!DN71+'Sewa Alat'!DO71+'Sewa Alat'!DP71+'Sewa Alat'!DQ71+'Sewa Alat'!DR71+'Sewa Alat'!DS71+'Sewa Alat'!DT71+'Sewa Alat'!DU71+'Sewa Alat'!DV71</f>
        <v>16433333.33</v>
      </c>
      <c r="J69" s="1298">
        <f>sum('Sewa Alat'!FD71:FO71)</f>
        <v>20300000</v>
      </c>
      <c r="K69" s="943"/>
      <c r="L69" s="1299">
        <f t="shared" si="1"/>
        <v>193333.3333</v>
      </c>
    </row>
    <row r="70" ht="14.25" customHeight="1">
      <c r="A70" s="943">
        <v>23.0</v>
      </c>
      <c r="B70" s="943" t="s">
        <v>2060</v>
      </c>
      <c r="C70" s="1298">
        <v>1.59862E7</v>
      </c>
      <c r="D70" s="1298">
        <v>2.9E7</v>
      </c>
      <c r="E70" s="1298">
        <f>'Sewa Alat'!J72+'Sewa Alat'!L72+'Sewa Alat'!N72+'Sewa Alat'!P72+'Sewa Alat'!Q72+'Sewa Alat'!R72+'Sewa Alat'!T72</f>
        <v>29000000</v>
      </c>
      <c r="F70" s="1298">
        <f>'Sewa Alat'!W72+'Sewa Alat'!Y72+'Sewa Alat'!AA72+'Sewa Alat'!AC72+'Sewa Alat'!AD72+'Sewa Alat'!AE72+'Sewa Alat'!AG72</f>
        <v>21266666.67</v>
      </c>
      <c r="G70" s="1298">
        <f>'Sewa Alat'!AJ72+'Sewa Alat'!AK72+'Sewa Alat'!AM72+'Sewa Alat'!AO72+'Sewa Alat'!AQ72+'Sewa Alat'!AR72+'Sewa Alat'!AS72</f>
        <v>25133333.33</v>
      </c>
      <c r="H70" s="1298">
        <f>+'Sewa Alat'!BZ72+'Sewa Alat'!CA72+'Sewa Alat'!CB72+'Sewa Alat'!CC72+'Sewa Alat'!CD72+'Sewa Alat'!CE72+'Sewa Alat'!CF72+'Sewa Alat'!CG72+'Sewa Alat'!CH72+'Sewa Alat'!CI72</f>
        <v>29000000</v>
      </c>
      <c r="I70" s="1298">
        <f>'Sewa Alat'!DN72+'Sewa Alat'!DO72+'Sewa Alat'!DP72+'Sewa Alat'!DQ72+'Sewa Alat'!DR72+'Sewa Alat'!DS72+'Sewa Alat'!DT72+'Sewa Alat'!DU72+'Sewa Alat'!DV72</f>
        <v>21266666.67</v>
      </c>
      <c r="J70" s="1298">
        <f>sum('Sewa Alat'!FD72:FO72)</f>
        <v>26100000</v>
      </c>
      <c r="K70" s="943"/>
      <c r="L70" s="1299">
        <f t="shared" si="1"/>
        <v>193333.3333</v>
      </c>
    </row>
    <row r="71" ht="14.25" customHeight="1">
      <c r="A71" s="943">
        <v>24.0</v>
      </c>
      <c r="B71" s="943" t="s">
        <v>2060</v>
      </c>
      <c r="C71" s="1298">
        <v>1.59862E7</v>
      </c>
      <c r="D71" s="1298">
        <v>2.9E7</v>
      </c>
      <c r="E71" s="1298">
        <f>'Sewa Alat'!J73+'Sewa Alat'!L73+'Sewa Alat'!N73+'Sewa Alat'!P73+'Sewa Alat'!Q73+'Sewa Alat'!R73+'Sewa Alat'!T73</f>
        <v>0</v>
      </c>
      <c r="F71" s="1298">
        <f>'Sewa Alat'!W73+'Sewa Alat'!Y73+'Sewa Alat'!AA73+'Sewa Alat'!AC73+'Sewa Alat'!AD73+'Sewa Alat'!AE73+'Sewa Alat'!AG73</f>
        <v>24166666.67</v>
      </c>
      <c r="G71" s="1298">
        <f>'Sewa Alat'!AJ73+'Sewa Alat'!AK73+'Sewa Alat'!AM73+'Sewa Alat'!AO73+'Sewa Alat'!AQ73+'Sewa Alat'!AR73+'Sewa Alat'!AS73</f>
        <v>29000000</v>
      </c>
      <c r="H71" s="1298">
        <f>+'Sewa Alat'!BZ73+'Sewa Alat'!CA73+'Sewa Alat'!CB73+'Sewa Alat'!CC73+'Sewa Alat'!CD73+'Sewa Alat'!CE73+'Sewa Alat'!CF73+'Sewa Alat'!CG73+'Sewa Alat'!CH73+'Sewa Alat'!CI73</f>
        <v>28033333.33</v>
      </c>
      <c r="I71" s="1298">
        <f>'Sewa Alat'!DN73+'Sewa Alat'!DO73+'Sewa Alat'!DP73+'Sewa Alat'!DQ73+'Sewa Alat'!DR73+'Sewa Alat'!DS73+'Sewa Alat'!DT73+'Sewa Alat'!DU73+'Sewa Alat'!DV73</f>
        <v>19333333.33</v>
      </c>
      <c r="J71" s="1298">
        <f>sum('Sewa Alat'!FD73:FO73)</f>
        <v>26100000</v>
      </c>
      <c r="K71" s="943"/>
      <c r="L71" s="1299">
        <f t="shared" si="1"/>
        <v>193333.3333</v>
      </c>
    </row>
    <row r="72" ht="14.25" customHeight="1">
      <c r="A72" s="943">
        <v>25.0</v>
      </c>
      <c r="B72" s="943" t="s">
        <v>2060</v>
      </c>
      <c r="C72" s="1298">
        <v>1.59862E7</v>
      </c>
      <c r="D72" s="1298">
        <v>2.9E7</v>
      </c>
      <c r="E72" s="1298">
        <f>'Sewa Alat'!J74+'Sewa Alat'!L74+'Sewa Alat'!N74+'Sewa Alat'!P74+'Sewa Alat'!Q74+'Sewa Alat'!R74+'Sewa Alat'!T74</f>
        <v>19333333.33</v>
      </c>
      <c r="F72" s="1298">
        <f>'Sewa Alat'!W74+'Sewa Alat'!Y74+'Sewa Alat'!AA74+'Sewa Alat'!AC74+'Sewa Alat'!AD74+'Sewa Alat'!AE74+'Sewa Alat'!AG74</f>
        <v>4833333.333</v>
      </c>
      <c r="G72" s="1298">
        <f>'Sewa Alat'!AJ74+'Sewa Alat'!AK74+'Sewa Alat'!AM74+'Sewa Alat'!AO74+'Sewa Alat'!AQ74+'Sewa Alat'!AR74+'Sewa Alat'!AS74</f>
        <v>29000000</v>
      </c>
      <c r="H72" s="1298">
        <f>+'Sewa Alat'!BZ74+'Sewa Alat'!CA74+'Sewa Alat'!CB74+'Sewa Alat'!CC74+'Sewa Alat'!CD74+'Sewa Alat'!CE74+'Sewa Alat'!CF74+'Sewa Alat'!CG74+'Sewa Alat'!CH74+'Sewa Alat'!CI74</f>
        <v>19816666.67</v>
      </c>
      <c r="I72" s="1298">
        <f>'Sewa Alat'!DN74+'Sewa Alat'!DO74+'Sewa Alat'!DP74+'Sewa Alat'!DQ74+'Sewa Alat'!DR74+'Sewa Alat'!DS74+'Sewa Alat'!DT74+'Sewa Alat'!DU74+'Sewa Alat'!DV74</f>
        <v>16433333.33</v>
      </c>
      <c r="J72" s="1298">
        <f>sum('Sewa Alat'!FD74:FO74)</f>
        <v>24166666.67</v>
      </c>
      <c r="K72" s="943"/>
      <c r="L72" s="1299">
        <f t="shared" si="1"/>
        <v>193333.3333</v>
      </c>
    </row>
    <row r="73" ht="14.25" customHeight="1">
      <c r="A73" s="943">
        <v>26.0</v>
      </c>
      <c r="B73" s="943" t="s">
        <v>2060</v>
      </c>
      <c r="C73" s="1298">
        <v>1.561875E7</v>
      </c>
      <c r="D73" s="1298">
        <v>2.9E7</v>
      </c>
      <c r="E73" s="1298">
        <f>'Sewa Alat'!J75+'Sewa Alat'!L75+'Sewa Alat'!N75+'Sewa Alat'!P75+'Sewa Alat'!Q75+'Sewa Alat'!R75+'Sewa Alat'!T75</f>
        <v>0</v>
      </c>
      <c r="F73" s="1298">
        <f>'Sewa Alat'!W75+'Sewa Alat'!Y75+'Sewa Alat'!AA75+'Sewa Alat'!AC75+'Sewa Alat'!AD75+'Sewa Alat'!AE75+'Sewa Alat'!AG75</f>
        <v>0</v>
      </c>
      <c r="G73" s="1298">
        <f>'Sewa Alat'!AJ75+'Sewa Alat'!AK75+'Sewa Alat'!AM75+'Sewa Alat'!AO75+'Sewa Alat'!AQ75+'Sewa Alat'!AR75+'Sewa Alat'!AS75</f>
        <v>11600000</v>
      </c>
      <c r="H73" s="1298">
        <f>+'Sewa Alat'!BZ75+'Sewa Alat'!CA75+'Sewa Alat'!CB75+'Sewa Alat'!CC75+'Sewa Alat'!CD75+'Sewa Alat'!CE75+'Sewa Alat'!CF75+'Sewa Alat'!CG75+'Sewa Alat'!CH75+'Sewa Alat'!CI75</f>
        <v>29966666.67</v>
      </c>
      <c r="I73" s="1298">
        <f>'Sewa Alat'!DN75+'Sewa Alat'!DO75+'Sewa Alat'!DP75+'Sewa Alat'!DQ75+'Sewa Alat'!DR75+'Sewa Alat'!DS75+'Sewa Alat'!DT75+'Sewa Alat'!DU75+'Sewa Alat'!DV75</f>
        <v>0</v>
      </c>
      <c r="J73" s="1298">
        <f>sum('Sewa Alat'!FD75:FO75)</f>
        <v>25133333.33</v>
      </c>
      <c r="K73" s="943"/>
      <c r="L73" s="1299">
        <f t="shared" si="1"/>
        <v>193333.3333</v>
      </c>
    </row>
    <row r="74" ht="14.25" customHeight="1">
      <c r="A74" s="943">
        <v>27.0</v>
      </c>
      <c r="B74" s="943" t="s">
        <v>2060</v>
      </c>
      <c r="C74" s="1298">
        <v>1.561875E7</v>
      </c>
      <c r="D74" s="1298">
        <v>2.9E7</v>
      </c>
      <c r="E74" s="1298">
        <f>'Sewa Alat'!J76+'Sewa Alat'!L76+'Sewa Alat'!N76+'Sewa Alat'!P76+'Sewa Alat'!Q76+'Sewa Alat'!R76+'Sewa Alat'!T76</f>
        <v>27066666.67</v>
      </c>
      <c r="F74" s="1298">
        <f>'Sewa Alat'!W76+'Sewa Alat'!Y76+'Sewa Alat'!AA76+'Sewa Alat'!AC76+'Sewa Alat'!AD76+'Sewa Alat'!AE76+'Sewa Alat'!AG76</f>
        <v>24166666.67</v>
      </c>
      <c r="G74" s="1298">
        <f>'Sewa Alat'!AJ76+'Sewa Alat'!AK76+'Sewa Alat'!AM76+'Sewa Alat'!AO76+'Sewa Alat'!AQ76+'Sewa Alat'!AR76+'Sewa Alat'!AS76</f>
        <v>29000000</v>
      </c>
      <c r="H74" s="1298">
        <f>+'Sewa Alat'!BZ76+'Sewa Alat'!CA76+'Sewa Alat'!CB76+'Sewa Alat'!CC76+'Sewa Alat'!CD76+'Sewa Alat'!CE76+'Sewa Alat'!CF76+'Sewa Alat'!CG76+'Sewa Alat'!CH76+'Sewa Alat'!CI76</f>
        <v>21266666.67</v>
      </c>
      <c r="I74" s="1298">
        <f>'Sewa Alat'!DN76+'Sewa Alat'!DO76+'Sewa Alat'!DP76+'Sewa Alat'!DQ76+'Sewa Alat'!DR76+'Sewa Alat'!DS76+'Sewa Alat'!DT76+'Sewa Alat'!DU76+'Sewa Alat'!DV76</f>
        <v>17400000</v>
      </c>
      <c r="J74" s="1298">
        <f>sum('Sewa Alat'!FD76:FO76)</f>
        <v>26100000</v>
      </c>
      <c r="K74" s="943"/>
      <c r="L74" s="1299">
        <f t="shared" si="1"/>
        <v>193333.3333</v>
      </c>
    </row>
    <row r="75" ht="14.25" customHeight="1">
      <c r="A75" s="943">
        <v>28.0</v>
      </c>
      <c r="B75" s="943" t="s">
        <v>2807</v>
      </c>
      <c r="C75" s="1298">
        <v>0.0</v>
      </c>
      <c r="D75" s="1298">
        <v>2.9E7</v>
      </c>
      <c r="E75" s="1298">
        <f>'Sewa Alat'!J77+'Sewa Alat'!L77+'Sewa Alat'!N77+'Sewa Alat'!P77+'Sewa Alat'!Q77+'Sewa Alat'!R77+'Sewa Alat'!T77</f>
        <v>0</v>
      </c>
      <c r="F75" s="1298">
        <f>'Sewa Alat'!W77+'Sewa Alat'!Y77+'Sewa Alat'!AA77+'Sewa Alat'!AC77+'Sewa Alat'!AD77+'Sewa Alat'!AE77+'Sewa Alat'!AG77</f>
        <v>0</v>
      </c>
      <c r="G75" s="1298">
        <f>'Sewa Alat'!AJ77+'Sewa Alat'!AK77+'Sewa Alat'!AM77+'Sewa Alat'!AO77+'Sewa Alat'!AQ77+'Sewa Alat'!AR77+'Sewa Alat'!AS77</f>
        <v>0</v>
      </c>
      <c r="H75" s="1298">
        <f>+'Sewa Alat'!BZ77+'Sewa Alat'!CA77+'Sewa Alat'!CB77+'Sewa Alat'!CC77+'Sewa Alat'!CD77+'Sewa Alat'!CE77+'Sewa Alat'!CF77+'Sewa Alat'!CG77+'Sewa Alat'!CH77+'Sewa Alat'!CI77</f>
        <v>23200000</v>
      </c>
      <c r="I75" s="1298">
        <f>'Sewa Alat'!DN77+'Sewa Alat'!DO77+'Sewa Alat'!DP77+'Sewa Alat'!DQ77+'Sewa Alat'!DR77+'Sewa Alat'!DS77+'Sewa Alat'!DT77+'Sewa Alat'!DU77+'Sewa Alat'!DV77</f>
        <v>27066666.67</v>
      </c>
      <c r="J75" s="1298">
        <f>sum('Sewa Alat'!FD77:FO77)</f>
        <v>17400000</v>
      </c>
      <c r="K75" s="943"/>
      <c r="L75" s="1299">
        <f t="shared" si="1"/>
        <v>193333.3333</v>
      </c>
    </row>
    <row r="76" ht="14.25" customHeight="1">
      <c r="A76" s="943">
        <v>29.0</v>
      </c>
      <c r="B76" s="943" t="s">
        <v>2808</v>
      </c>
      <c r="C76" s="1298"/>
      <c r="D76" s="1298">
        <v>2.9E7</v>
      </c>
      <c r="E76" s="1298"/>
      <c r="F76" s="1298"/>
      <c r="G76" s="1298"/>
      <c r="H76" s="1298">
        <f>+'Sewa Alat'!BZ78+'Sewa Alat'!CA78+'Sewa Alat'!CB78+'Sewa Alat'!CC78+'Sewa Alat'!CD78+'Sewa Alat'!CE78+'Sewa Alat'!CF78+'Sewa Alat'!CG78+'Sewa Alat'!CH78+'Sewa Alat'!CI78</f>
        <v>0</v>
      </c>
      <c r="I76" s="1298">
        <f>'Sewa Alat'!DN78+'Sewa Alat'!DO78+'Sewa Alat'!DP78+'Sewa Alat'!DQ78+'Sewa Alat'!DR78+'Sewa Alat'!DS78+'Sewa Alat'!DT78+'Sewa Alat'!DU78+'Sewa Alat'!DV78</f>
        <v>27066666.67</v>
      </c>
      <c r="J76" s="1298">
        <f>sum('Sewa Alat'!FD78:FO78)</f>
        <v>25133333.33</v>
      </c>
      <c r="K76" s="943"/>
      <c r="L76" s="1299">
        <f t="shared" si="1"/>
        <v>193333.3333</v>
      </c>
    </row>
    <row r="77" ht="14.25" customHeight="1">
      <c r="A77" s="943">
        <v>30.0</v>
      </c>
      <c r="B77" s="943" t="s">
        <v>2809</v>
      </c>
      <c r="C77" s="1298">
        <v>2.3909E7</v>
      </c>
      <c r="D77" s="1298">
        <v>2.9E7</v>
      </c>
      <c r="E77" s="1298"/>
      <c r="F77" s="1298"/>
      <c r="G77" s="1298"/>
      <c r="H77" s="1298">
        <f>+'Sewa Alat'!BZ79+'Sewa Alat'!CA79+'Sewa Alat'!CB79+'Sewa Alat'!CC79+'Sewa Alat'!CD79+'Sewa Alat'!CE79+'Sewa Alat'!CF79+'Sewa Alat'!CG79+'Sewa Alat'!CH79+'Sewa Alat'!CI79</f>
        <v>0</v>
      </c>
      <c r="I77" s="1298">
        <f>'Sewa Alat'!DN79+'Sewa Alat'!DO79+'Sewa Alat'!DP79+'Sewa Alat'!DQ79+'Sewa Alat'!DR79+'Sewa Alat'!DS79+'Sewa Alat'!DT79+'Sewa Alat'!DU79+'Sewa Alat'!DV79</f>
        <v>23200000</v>
      </c>
      <c r="J77" s="1298">
        <f>sum('Sewa Alat'!FD79:FO79)</f>
        <v>26100000</v>
      </c>
      <c r="K77" s="943"/>
      <c r="L77" s="1299">
        <f t="shared" si="1"/>
        <v>193333.3333</v>
      </c>
    </row>
    <row r="78" ht="14.25" customHeight="1">
      <c r="A78" s="943">
        <v>31.0</v>
      </c>
      <c r="B78" s="70" t="s">
        <v>2810</v>
      </c>
      <c r="C78" s="1298">
        <v>2.3909E7</v>
      </c>
      <c r="D78" s="1298">
        <v>2.9E7</v>
      </c>
      <c r="E78" s="1298"/>
      <c r="F78" s="1298"/>
      <c r="G78" s="1298"/>
      <c r="H78" s="1298">
        <f>+'Sewa Alat'!BZ80+'Sewa Alat'!CA80+'Sewa Alat'!CB80+'Sewa Alat'!CC80+'Sewa Alat'!CD80+'Sewa Alat'!CE80+'Sewa Alat'!CF80+'Sewa Alat'!CG80+'Sewa Alat'!CH80+'Sewa Alat'!CI80</f>
        <v>0</v>
      </c>
      <c r="I78" s="1298">
        <f>'Sewa Alat'!DN80+'Sewa Alat'!DO80+'Sewa Alat'!DP80+'Sewa Alat'!DQ80+'Sewa Alat'!DR80+'Sewa Alat'!DS80+'Sewa Alat'!DT80+'Sewa Alat'!DU80+'Sewa Alat'!DV80</f>
        <v>23200000</v>
      </c>
      <c r="J78" s="1298">
        <f>sum('Sewa Alat'!FD80:FO80)</f>
        <v>26100000</v>
      </c>
      <c r="K78" s="943"/>
      <c r="L78" s="1299">
        <f t="shared" si="1"/>
        <v>193333.3333</v>
      </c>
    </row>
    <row r="79" ht="14.25" customHeight="1">
      <c r="A79" s="1296"/>
      <c r="B79" s="1297" t="s">
        <v>2811</v>
      </c>
      <c r="C79" s="1340"/>
      <c r="D79" s="1340"/>
      <c r="E79" s="1341"/>
      <c r="F79" s="1296"/>
      <c r="G79" s="1296"/>
      <c r="H79" s="1296"/>
      <c r="I79" s="1296"/>
      <c r="J79" s="1296"/>
      <c r="K79" s="1296"/>
    </row>
    <row r="80" ht="14.25" customHeight="1">
      <c r="A80" s="943">
        <v>1.0</v>
      </c>
      <c r="B80" s="943" t="s">
        <v>963</v>
      </c>
      <c r="C80" s="1298"/>
      <c r="D80" s="1298">
        <v>2500000.0</v>
      </c>
      <c r="E80" s="1298">
        <f>'Sewa Alat'!J82+'Sewa Alat'!L82+'Sewa Alat'!N82+'Sewa Alat'!P82+'Sewa Alat'!Q82+'Sewa Alat'!R82+'Sewa Alat'!T82</f>
        <v>0</v>
      </c>
      <c r="F80" s="1298">
        <f>'Sewa Alat'!W82+'Sewa Alat'!Y82+'Sewa Alat'!AA82+'Sewa Alat'!AC82+'Sewa Alat'!AD82+'Sewa Alat'!AE82+'Sewa Alat'!AG82</f>
        <v>0</v>
      </c>
      <c r="G80" s="1298">
        <f>'Sewa Alat'!AJ82+'Sewa Alat'!AK82+'Sewa Alat'!AM82+'Sewa Alat'!AO82+'Sewa Alat'!AQ82+'Sewa Alat'!AR82+'Sewa Alat'!AS82</f>
        <v>0</v>
      </c>
      <c r="H80" s="1298">
        <f>+'Sewa Alat'!BZ82+'Sewa Alat'!CA82+'Sewa Alat'!CB82+'Sewa Alat'!CC82+'Sewa Alat'!CD82+'Sewa Alat'!CE82+'Sewa Alat'!CF82+'Sewa Alat'!CG82+'Sewa Alat'!CH82+'Sewa Alat'!CI82+'Sewa Alat'!CJ82</f>
        <v>0</v>
      </c>
      <c r="I80" s="1298">
        <f>'Sewa Alat'!DN82+'Sewa Alat'!DO82+'Sewa Alat'!DP82+'Sewa Alat'!DQ82+'Sewa Alat'!DR82+'Sewa Alat'!DS82+'Sewa Alat'!DT82+'Sewa Alat'!DU82+'Sewa Alat'!DV82</f>
        <v>0</v>
      </c>
      <c r="J80" s="1298">
        <f>sum('Sewa Alat'!FD82:FO82)</f>
        <v>0</v>
      </c>
      <c r="K80" s="943"/>
    </row>
    <row r="81" ht="14.25" customHeight="1">
      <c r="A81" s="943">
        <v>2.0</v>
      </c>
      <c r="B81" s="943" t="s">
        <v>850</v>
      </c>
      <c r="C81" s="1298"/>
      <c r="D81" s="1298">
        <v>7000000.0</v>
      </c>
      <c r="E81" s="1298">
        <f>'Sewa Alat'!J83+'Sewa Alat'!L83+'Sewa Alat'!N83+'Sewa Alat'!P83+'Sewa Alat'!Q83+'Sewa Alat'!R83+'Sewa Alat'!T83</f>
        <v>7233333.333</v>
      </c>
      <c r="F81" s="1298">
        <f>'Sewa Alat'!W83+'Sewa Alat'!Y83+'Sewa Alat'!AA83+'Sewa Alat'!AC83+'Sewa Alat'!AD83+'Sewa Alat'!AE83+'Sewa Alat'!AG83</f>
        <v>7233333.333</v>
      </c>
      <c r="G81" s="1298">
        <f>'Sewa Alat'!AJ83+'Sewa Alat'!AK83+'Sewa Alat'!AM83+'Sewa Alat'!AO83+'Sewa Alat'!AQ83+'Sewa Alat'!AR83+'Sewa Alat'!AS83</f>
        <v>7000000</v>
      </c>
      <c r="H81" s="1298">
        <f>+'Sewa Alat'!BZ83+'Sewa Alat'!CA83+'Sewa Alat'!CB83+'Sewa Alat'!CC83+'Sewa Alat'!CD83+'Sewa Alat'!CE83+'Sewa Alat'!CF83+'Sewa Alat'!CG83+'Sewa Alat'!CH83+'Sewa Alat'!CI83</f>
        <v>7233333.333</v>
      </c>
      <c r="I81" s="1298">
        <f>'Sewa Alat'!DN83+'Sewa Alat'!DO83+'Sewa Alat'!DP83+'Sewa Alat'!DQ83+'Sewa Alat'!DR83+'Sewa Alat'!DS83+'Sewa Alat'!DT83+'Sewa Alat'!DU83+'Sewa Alat'!DV83</f>
        <v>0</v>
      </c>
      <c r="J81" s="1298">
        <f>sum('Sewa Alat'!FD83:FO83)</f>
        <v>0</v>
      </c>
      <c r="K81" s="943"/>
    </row>
    <row r="82" ht="14.25" customHeight="1">
      <c r="A82" s="943">
        <v>3.0</v>
      </c>
      <c r="B82" s="943" t="s">
        <v>2140</v>
      </c>
      <c r="C82" s="1298"/>
      <c r="D82" s="1298">
        <v>7000000.0</v>
      </c>
      <c r="E82" s="1298">
        <f>'Sewa Alat'!J84+'Sewa Alat'!L84+'Sewa Alat'!N84+'Sewa Alat'!P84+'Sewa Alat'!Q84+'Sewa Alat'!R84+'Sewa Alat'!T84</f>
        <v>0</v>
      </c>
      <c r="F82" s="1298">
        <f>'Sewa Alat'!W84+'Sewa Alat'!Y84+'Sewa Alat'!AA84+'Sewa Alat'!AC84+'Sewa Alat'!AD84+'Sewa Alat'!AE84+'Sewa Alat'!AG84</f>
        <v>0</v>
      </c>
      <c r="G82" s="1298">
        <f>'Sewa Alat'!AJ84+'Sewa Alat'!AK84+'Sewa Alat'!AM84+'Sewa Alat'!AO84+'Sewa Alat'!AQ84+'Sewa Alat'!AR84+'Sewa Alat'!AS84</f>
        <v>0</v>
      </c>
      <c r="H82" s="1298">
        <f>+'Sewa Alat'!BZ84+'Sewa Alat'!CA84+'Sewa Alat'!CB84+'Sewa Alat'!CC84+'Sewa Alat'!CD84+'Sewa Alat'!CE84+'Sewa Alat'!CF84+'Sewa Alat'!CG84+'Sewa Alat'!CH84+'Sewa Alat'!CI84</f>
        <v>0</v>
      </c>
      <c r="I82" s="1298">
        <f>'Sewa Alat'!DN84+'Sewa Alat'!DO84+'Sewa Alat'!DP84+'Sewa Alat'!DQ84+'Sewa Alat'!DR84+'Sewa Alat'!DS84+'Sewa Alat'!DT84+'Sewa Alat'!DU84+'Sewa Alat'!DV84</f>
        <v>0</v>
      </c>
      <c r="J82" s="1298">
        <f>sum('Sewa Alat'!FD84:FO84)</f>
        <v>0</v>
      </c>
      <c r="K82" s="943"/>
    </row>
    <row r="83" ht="14.25" customHeight="1">
      <c r="A83" s="1405">
        <v>4.0</v>
      </c>
      <c r="B83" s="1405" t="s">
        <v>2813</v>
      </c>
      <c r="C83" s="1406" t="s">
        <v>1686</v>
      </c>
      <c r="D83" s="1406">
        <v>5000000.0</v>
      </c>
      <c r="E83" s="1406">
        <f>'Sewa Alat'!J85+'Sewa Alat'!L85+'Sewa Alat'!N85+'Sewa Alat'!P85+'Sewa Alat'!Q85+'Sewa Alat'!R85+'Sewa Alat'!T85</f>
        <v>5166666.667</v>
      </c>
      <c r="F83" s="1406">
        <f>'Sewa Alat'!W85+'Sewa Alat'!Y85+'Sewa Alat'!AA85+'Sewa Alat'!AC85+'Sewa Alat'!AD85+'Sewa Alat'!AE85+'Sewa Alat'!AG85</f>
        <v>4166666.667</v>
      </c>
      <c r="G83" s="1406">
        <f>'Sewa Alat'!AJ85+'Sewa Alat'!AK85+'Sewa Alat'!AM85+'Sewa Alat'!AO85+'Sewa Alat'!AQ85+'Sewa Alat'!AR85+'Sewa Alat'!AS85</f>
        <v>5000000</v>
      </c>
      <c r="H83" s="1406">
        <f>+'Sewa Alat'!BZ85+'Sewa Alat'!CA85+'Sewa Alat'!CB85+'Sewa Alat'!CC85+'Sewa Alat'!CD85+'Sewa Alat'!CE85+'Sewa Alat'!CF85+'Sewa Alat'!CG85+'Sewa Alat'!CH85+'Sewa Alat'!CI85</f>
        <v>0</v>
      </c>
      <c r="I83" s="1406">
        <f>'Sewa Alat'!DN85+'Sewa Alat'!DO85+'Sewa Alat'!DP85+'Sewa Alat'!DQ85+'Sewa Alat'!DR85+'Sewa Alat'!DS85+'Sewa Alat'!DT85+'Sewa Alat'!DU85+'Sewa Alat'!DV85</f>
        <v>0</v>
      </c>
      <c r="J83" s="1405"/>
      <c r="K83" s="1405"/>
    </row>
    <row r="84" ht="14.25" customHeight="1">
      <c r="A84" s="943">
        <v>5.0</v>
      </c>
      <c r="B84" s="943" t="s">
        <v>2814</v>
      </c>
      <c r="C84" s="1298"/>
      <c r="D84" s="1298">
        <v>5000000.0</v>
      </c>
      <c r="E84" s="1298">
        <f>'Sewa Alat'!J86+'Sewa Alat'!L86+'Sewa Alat'!N86+'Sewa Alat'!P86+'Sewa Alat'!Q86+'Sewa Alat'!R86+'Sewa Alat'!T86</f>
        <v>5166666.667</v>
      </c>
      <c r="F84" s="1298">
        <f>'Sewa Alat'!W86+'Sewa Alat'!Y86+'Sewa Alat'!AA86+'Sewa Alat'!AC86+'Sewa Alat'!AD86+'Sewa Alat'!AE86+'Sewa Alat'!AG86</f>
        <v>4166666.667</v>
      </c>
      <c r="G84" s="1298">
        <f>'Sewa Alat'!AJ86+'Sewa Alat'!AK86+'Sewa Alat'!AM86+'Sewa Alat'!AO86+'Sewa Alat'!AQ86+'Sewa Alat'!AR86+'Sewa Alat'!AS86</f>
        <v>5000000</v>
      </c>
      <c r="H84" s="1298">
        <f>+'Sewa Alat'!BZ86+'Sewa Alat'!CA86+'Sewa Alat'!CB86+'Sewa Alat'!CC86+'Sewa Alat'!CD86+'Sewa Alat'!CE86+'Sewa Alat'!CF86+'Sewa Alat'!CG86+'Sewa Alat'!CH86+'Sewa Alat'!CI86+'Sewa Alat'!CJ86</f>
        <v>5166666.667</v>
      </c>
      <c r="I84" s="1298">
        <f>'Sewa Alat'!DN86+'Sewa Alat'!DO86+'Sewa Alat'!DP86+'Sewa Alat'!DQ86+'Sewa Alat'!DR86+'Sewa Alat'!DS86+'Sewa Alat'!DT86+'Sewa Alat'!DU86+'Sewa Alat'!DV86</f>
        <v>4666666.667</v>
      </c>
      <c r="J84" s="1298">
        <f>sum('Sewa Alat'!FD86:FO86)</f>
        <v>4500000</v>
      </c>
      <c r="K84" s="943"/>
    </row>
    <row r="85" ht="14.25" customHeight="1">
      <c r="A85" s="943">
        <v>6.0</v>
      </c>
      <c r="B85" s="943" t="s">
        <v>2815</v>
      </c>
      <c r="C85" s="1298"/>
      <c r="D85" s="1298">
        <v>1.5E7</v>
      </c>
      <c r="E85" s="1298">
        <f>'Sewa Alat'!J87+'Sewa Alat'!L87+'Sewa Alat'!N87+'Sewa Alat'!P87+'Sewa Alat'!Q87+'Sewa Alat'!R87+'Sewa Alat'!T87</f>
        <v>15500000</v>
      </c>
      <c r="F85" s="1298">
        <f>'Sewa Alat'!W87+'Sewa Alat'!Y87+'Sewa Alat'!AA87+'Sewa Alat'!AC87+'Sewa Alat'!AD87+'Sewa Alat'!AE87+'Sewa Alat'!AG87</f>
        <v>12500000</v>
      </c>
      <c r="G85" s="1298">
        <f>'Sewa Alat'!AJ87+'Sewa Alat'!AK87+'Sewa Alat'!AM87+'Sewa Alat'!AO87+'Sewa Alat'!AQ87+'Sewa Alat'!AR87+'Sewa Alat'!AS87</f>
        <v>15000000</v>
      </c>
      <c r="H85" s="1298">
        <f>+'Sewa Alat'!BZ87+'Sewa Alat'!CA87+'Sewa Alat'!CB87+'Sewa Alat'!CC87+'Sewa Alat'!CD87+'Sewa Alat'!CE87+'Sewa Alat'!CF87+'Sewa Alat'!CG87+'Sewa Alat'!CH87+'Sewa Alat'!CI87</f>
        <v>12250000</v>
      </c>
      <c r="I85" s="1298">
        <f>'Sewa Alat'!DN87+'Sewa Alat'!DO87+'Sewa Alat'!DP87+'Sewa Alat'!DQ87+'Sewa Alat'!DR87+'Sewa Alat'!DS87+'Sewa Alat'!DT87+'Sewa Alat'!DU87+'Sewa Alat'!DV87</f>
        <v>4500000</v>
      </c>
      <c r="J85" s="1298">
        <f>sum('Sewa Alat'!FD87:FO87)</f>
        <v>13500000</v>
      </c>
      <c r="K85" s="943"/>
    </row>
    <row r="86" ht="14.25" customHeight="1">
      <c r="A86" s="943">
        <v>7.0</v>
      </c>
      <c r="B86" s="943" t="s">
        <v>2816</v>
      </c>
      <c r="C86" s="1298"/>
      <c r="D86" s="1298">
        <v>3000000.0</v>
      </c>
      <c r="E86" s="1298">
        <f>'Sewa Alat'!J88+'Sewa Alat'!L88+'Sewa Alat'!N88+'Sewa Alat'!P88+'Sewa Alat'!Q88+'Sewa Alat'!R88+'Sewa Alat'!T88</f>
        <v>0</v>
      </c>
      <c r="F86" s="1298">
        <f>'Sewa Alat'!W88+'Sewa Alat'!Y88+'Sewa Alat'!AA88+'Sewa Alat'!AC88+'Sewa Alat'!AD88+'Sewa Alat'!AE88+'Sewa Alat'!AG88</f>
        <v>0</v>
      </c>
      <c r="G86" s="1298">
        <f>'Sewa Alat'!AJ88+'Sewa Alat'!AK88+'Sewa Alat'!AM88+'Sewa Alat'!AO88+'Sewa Alat'!AQ88+'Sewa Alat'!AR88+'Sewa Alat'!AS88</f>
        <v>0</v>
      </c>
      <c r="H86" s="1298">
        <f>+'Sewa Alat'!BZ88+'Sewa Alat'!CA88+'Sewa Alat'!CB88+'Sewa Alat'!CC88+'Sewa Alat'!CD88+'Sewa Alat'!CE88+'Sewa Alat'!CF88+'Sewa Alat'!CG88+'Sewa Alat'!CH88+'Sewa Alat'!CI88</f>
        <v>0</v>
      </c>
      <c r="I86" s="1298">
        <f>'Sewa Alat'!DN88+'Sewa Alat'!DO88+'Sewa Alat'!DP88+'Sewa Alat'!DQ88+'Sewa Alat'!DR88+'Sewa Alat'!DS88+'Sewa Alat'!DT88+'Sewa Alat'!DU88+'Sewa Alat'!DV88</f>
        <v>0</v>
      </c>
      <c r="J86" s="1298">
        <f>sum('Sewa Alat'!FD88:FO88)</f>
        <v>0</v>
      </c>
      <c r="K86" s="943"/>
    </row>
    <row r="87" ht="14.25" customHeight="1">
      <c r="A87" s="943">
        <v>8.0</v>
      </c>
      <c r="B87" s="943" t="s">
        <v>2817</v>
      </c>
      <c r="C87" s="1298">
        <v>1.55015E7</v>
      </c>
      <c r="D87" s="1298">
        <v>7000000.0</v>
      </c>
      <c r="E87" s="1298">
        <f>'Sewa Alat'!J89+'Sewa Alat'!L89+'Sewa Alat'!N89+'Sewa Alat'!P89+'Sewa Alat'!Q89+'Sewa Alat'!R89+'Sewa Alat'!T89</f>
        <v>7233333.333</v>
      </c>
      <c r="F87" s="1298">
        <f>'Sewa Alat'!W89+'Sewa Alat'!Y89+'Sewa Alat'!AA89+'Sewa Alat'!AC89+'Sewa Alat'!AD89+'Sewa Alat'!AE89+'Sewa Alat'!AG89</f>
        <v>7233333.333</v>
      </c>
      <c r="G87" s="1298">
        <f>'Sewa Alat'!AJ89+'Sewa Alat'!AK89+'Sewa Alat'!AM89+'Sewa Alat'!AO89+'Sewa Alat'!AQ89+'Sewa Alat'!AR89+'Sewa Alat'!AS89</f>
        <v>7000000</v>
      </c>
      <c r="H87" s="1298">
        <f>+'Sewa Alat'!BZ89+'Sewa Alat'!CA89+'Sewa Alat'!CB89+'Sewa Alat'!CC89+'Sewa Alat'!CD89+'Sewa Alat'!CE89+'Sewa Alat'!CF89+'Sewa Alat'!CG89+'Sewa Alat'!CH89+'Sewa Alat'!CI89</f>
        <v>7233333.333</v>
      </c>
      <c r="I87" s="1298">
        <f>'Sewa Alat'!DN89+'Sewa Alat'!DO89+'Sewa Alat'!DP89+'Sewa Alat'!DQ89+'Sewa Alat'!DR89+'Sewa Alat'!DS89+'Sewa Alat'!DT89+'Sewa Alat'!DU89+'Sewa Alat'!DV89</f>
        <v>6533333.333</v>
      </c>
      <c r="J87" s="1298">
        <f>sum('Sewa Alat'!FD89:FO89)</f>
        <v>6300000</v>
      </c>
      <c r="K87" s="943"/>
    </row>
    <row r="88" ht="14.25" customHeight="1">
      <c r="A88" s="943">
        <v>9.0</v>
      </c>
      <c r="B88" s="943" t="s">
        <v>2818</v>
      </c>
      <c r="C88" s="1298">
        <v>1.63E7</v>
      </c>
      <c r="D88" s="1298">
        <v>7000000.0</v>
      </c>
      <c r="E88" s="1298">
        <f>'Sewa Alat'!J90+'Sewa Alat'!L90+'Sewa Alat'!N90+'Sewa Alat'!P90+'Sewa Alat'!Q90+'Sewa Alat'!R90+'Sewa Alat'!T90</f>
        <v>0</v>
      </c>
      <c r="F88" s="1298">
        <f>'Sewa Alat'!W90+'Sewa Alat'!Y90+'Sewa Alat'!AA90+'Sewa Alat'!AC90+'Sewa Alat'!AD90+'Sewa Alat'!AE90+'Sewa Alat'!AG90</f>
        <v>0</v>
      </c>
      <c r="G88" s="1298">
        <f>'Sewa Alat'!AJ90+'Sewa Alat'!AK90+'Sewa Alat'!AM90+'Sewa Alat'!AO90+'Sewa Alat'!AQ90+'Sewa Alat'!AR90+'Sewa Alat'!AS90</f>
        <v>0</v>
      </c>
      <c r="H88" s="1298">
        <f>+'Sewa Alat'!BZ90+'Sewa Alat'!CA90+'Sewa Alat'!CB90+'Sewa Alat'!CC90+'Sewa Alat'!CD90+'Sewa Alat'!CE90+'Sewa Alat'!CF90+'Sewa Alat'!CG90+'Sewa Alat'!CH90+'Sewa Alat'!CI90</f>
        <v>0</v>
      </c>
      <c r="I88" s="1298">
        <f>'Sewa Alat'!DN90+'Sewa Alat'!DO90+'Sewa Alat'!DP90+'Sewa Alat'!DQ90+'Sewa Alat'!DR90+'Sewa Alat'!DS90+'Sewa Alat'!DT90+'Sewa Alat'!DU90+'Sewa Alat'!DV90</f>
        <v>0</v>
      </c>
      <c r="J88" s="1298">
        <f>sum('Sewa Alat'!FD90:FO90)</f>
        <v>0</v>
      </c>
      <c r="K88" s="943"/>
    </row>
    <row r="89" ht="14.25" customHeight="1">
      <c r="A89" s="943">
        <v>10.0</v>
      </c>
      <c r="B89" s="943" t="s">
        <v>2819</v>
      </c>
      <c r="C89" s="1298"/>
      <c r="D89" s="1298">
        <v>22000.0</v>
      </c>
      <c r="E89" s="1298">
        <f>'Sewa Alat'!J91+'Sewa Alat'!L91+'Sewa Alat'!N91+'Sewa Alat'!P91+'Sewa Alat'!Q91+'Sewa Alat'!R91+'Sewa Alat'!T91</f>
        <v>22733.33333</v>
      </c>
      <c r="F89" s="1298">
        <f>'Sewa Alat'!W91+'Sewa Alat'!Y91+'Sewa Alat'!AA91+'Sewa Alat'!AC91+'Sewa Alat'!AD91+'Sewa Alat'!AE91+'Sewa Alat'!AG91</f>
        <v>22733.33333</v>
      </c>
      <c r="G89" s="1298">
        <f>'Sewa Alat'!AJ91+'Sewa Alat'!AK91+'Sewa Alat'!AM91+'Sewa Alat'!AO91+'Sewa Alat'!AQ91+'Sewa Alat'!AR91+'Sewa Alat'!AS91</f>
        <v>22733.33333</v>
      </c>
      <c r="H89" s="1298">
        <f>+'Sewa Alat'!BZ91+'Sewa Alat'!CA91+'Sewa Alat'!CB91+'Sewa Alat'!CC91+'Sewa Alat'!CD91+'Sewa Alat'!CE91+'Sewa Alat'!CF91+'Sewa Alat'!CG91+'Sewa Alat'!CH91+'Sewa Alat'!CI91</f>
        <v>0</v>
      </c>
      <c r="I89" s="1298">
        <f>'Sewa Alat'!DN91+'Sewa Alat'!DO91+'Sewa Alat'!DP91+'Sewa Alat'!DQ91+'Sewa Alat'!DR91+'Sewa Alat'!DS91+'Sewa Alat'!DT91+'Sewa Alat'!DU91+'Sewa Alat'!DV91</f>
        <v>0</v>
      </c>
      <c r="J89" s="1298">
        <f>sum('Sewa Alat'!FD91:FO91)</f>
        <v>0</v>
      </c>
      <c r="K89" s="943"/>
    </row>
    <row r="90" ht="14.25" customHeight="1">
      <c r="A90" s="943">
        <v>11.0</v>
      </c>
      <c r="B90" s="943" t="s">
        <v>2820</v>
      </c>
      <c r="C90" s="1298"/>
      <c r="D90" s="1298">
        <v>5000000.0</v>
      </c>
      <c r="E90" s="1298">
        <f>'Sewa Alat'!J92+'Sewa Alat'!L92+'Sewa Alat'!N92+'Sewa Alat'!P92+'Sewa Alat'!Q92+'Sewa Alat'!R92+'Sewa Alat'!T92</f>
        <v>5166666.667</v>
      </c>
      <c r="F90" s="1298">
        <f>'Sewa Alat'!W92+'Sewa Alat'!Y92+'Sewa Alat'!AA92+'Sewa Alat'!AC92+'Sewa Alat'!AD92+'Sewa Alat'!AE92+'Sewa Alat'!AG92</f>
        <v>5166666.667</v>
      </c>
      <c r="G90" s="1298">
        <f>'Sewa Alat'!AJ92+'Sewa Alat'!AK92+'Sewa Alat'!AM92+'Sewa Alat'!AO92+'Sewa Alat'!AQ92+'Sewa Alat'!AR92+'Sewa Alat'!AS92</f>
        <v>5000000</v>
      </c>
      <c r="H90" s="1298">
        <f>+'Sewa Alat'!BZ92+'Sewa Alat'!CA92+'Sewa Alat'!CB92+'Sewa Alat'!CC92+'Sewa Alat'!CD92+'Sewa Alat'!CE92+'Sewa Alat'!CF92+'Sewa Alat'!CG92+'Sewa Alat'!CH92+'Sewa Alat'!CI92</f>
        <v>5166666.667</v>
      </c>
      <c r="I90" s="1298">
        <f>'Sewa Alat'!DN92+'Sewa Alat'!DO92+'Sewa Alat'!DP92+'Sewa Alat'!DQ92+'Sewa Alat'!DR92+'Sewa Alat'!DS92+'Sewa Alat'!DT92+'Sewa Alat'!DU92+'Sewa Alat'!DV92</f>
        <v>4666666.667</v>
      </c>
      <c r="J90" s="1298">
        <f>sum('Sewa Alat'!FD92:FO92)</f>
        <v>4500000</v>
      </c>
      <c r="K90" s="943"/>
    </row>
    <row r="91" ht="14.25" customHeight="1">
      <c r="A91" s="943">
        <v>12.0</v>
      </c>
      <c r="B91" s="943" t="s">
        <v>2821</v>
      </c>
      <c r="C91" s="1298"/>
      <c r="D91" s="1298">
        <v>7000000.0</v>
      </c>
      <c r="E91" s="1298">
        <f>'Sewa Alat'!J93+'Sewa Alat'!L93+'Sewa Alat'!N93+'Sewa Alat'!P93+'Sewa Alat'!Q93+'Sewa Alat'!R93+'Sewa Alat'!T93</f>
        <v>0</v>
      </c>
      <c r="F91" s="1298">
        <f>'Sewa Alat'!W93+'Sewa Alat'!Y93+'Sewa Alat'!AA93+'Sewa Alat'!AC93+'Sewa Alat'!AD93+'Sewa Alat'!AE93+'Sewa Alat'!AG93</f>
        <v>0</v>
      </c>
      <c r="G91" s="1298">
        <f>'Sewa Alat'!AJ93+'Sewa Alat'!AK93+'Sewa Alat'!AM93+'Sewa Alat'!AO93+'Sewa Alat'!AQ93+'Sewa Alat'!AR93+'Sewa Alat'!AS93</f>
        <v>0</v>
      </c>
      <c r="H91" s="1298">
        <f>+'Sewa Alat'!BZ93+'Sewa Alat'!CA93+'Sewa Alat'!CB93+'Sewa Alat'!CC93+'Sewa Alat'!CD93+'Sewa Alat'!CE93+'Sewa Alat'!CF93+'Sewa Alat'!CG93+'Sewa Alat'!CH93+'Sewa Alat'!CI93</f>
        <v>0</v>
      </c>
      <c r="I91" s="1298">
        <f>'Sewa Alat'!DN93+'Sewa Alat'!DO93+'Sewa Alat'!DP93+'Sewa Alat'!DQ93+'Sewa Alat'!DR93+'Sewa Alat'!DS93+'Sewa Alat'!DT93+'Sewa Alat'!DU93+'Sewa Alat'!DV93</f>
        <v>0</v>
      </c>
      <c r="J91" s="1298">
        <f>sum('Sewa Alat'!FD93:FO93)</f>
        <v>0</v>
      </c>
      <c r="K91" s="943"/>
    </row>
    <row r="92" ht="14.25" customHeight="1">
      <c r="A92" s="943">
        <v>13.0</v>
      </c>
      <c r="B92" s="943" t="s">
        <v>2822</v>
      </c>
      <c r="C92" s="1298"/>
      <c r="D92" s="1298">
        <v>500000.0</v>
      </c>
      <c r="E92" s="1298"/>
      <c r="F92" s="1298"/>
      <c r="G92" s="1298"/>
      <c r="H92" s="1298">
        <f>+'Sewa Alat'!BZ94+'Sewa Alat'!CA94+'Sewa Alat'!CB94+'Sewa Alat'!CC94+'Sewa Alat'!CD94+'Sewa Alat'!CE94+'Sewa Alat'!CF94+'Sewa Alat'!CG94+'Sewa Alat'!CH94+'Sewa Alat'!CI94</f>
        <v>466666.6667</v>
      </c>
      <c r="I92" s="1298">
        <f>'Sewa Alat'!DN94+'Sewa Alat'!DO94+'Sewa Alat'!DP94+'Sewa Alat'!DQ94+'Sewa Alat'!DR94+'Sewa Alat'!DS94+'Sewa Alat'!DT94+'Sewa Alat'!DU94+'Sewa Alat'!DV94</f>
        <v>0</v>
      </c>
      <c r="J92" s="1298">
        <f>sum('Sewa Alat'!FD94:FO94)</f>
        <v>0</v>
      </c>
      <c r="K92" s="943"/>
    </row>
    <row r="93" ht="14.25" hidden="1" customHeight="1">
      <c r="A93" s="1296"/>
      <c r="B93" s="1297" t="s">
        <v>2823</v>
      </c>
      <c r="C93" s="1340"/>
      <c r="D93" s="1340"/>
      <c r="E93" s="1341"/>
      <c r="F93" s="1296"/>
      <c r="G93" s="1296"/>
      <c r="H93" s="1296"/>
      <c r="I93" s="1296"/>
      <c r="J93" s="1296"/>
      <c r="K93" s="1296"/>
    </row>
    <row r="94" ht="14.25" hidden="1" customHeight="1">
      <c r="A94" s="943">
        <v>1.0</v>
      </c>
      <c r="B94" s="943" t="s">
        <v>2824</v>
      </c>
      <c r="C94" s="1298">
        <v>2.2985E7</v>
      </c>
      <c r="D94" s="1298"/>
      <c r="E94" s="1298">
        <f>'Sewa Alat'!J98+'Sewa Alat'!L98+'Sewa Alat'!N98+'Sewa Alat'!P98+'Sewa Alat'!Q98+'Sewa Alat'!R98+'Sewa Alat'!T98</f>
        <v>0</v>
      </c>
      <c r="F94" s="1298">
        <f>'Sewa Alat'!W98+'Sewa Alat'!Y98+'Sewa Alat'!AA98+'Sewa Alat'!AC98+'Sewa Alat'!AD98+'Sewa Alat'!AE98+'Sewa Alat'!AG98</f>
        <v>0</v>
      </c>
      <c r="G94" s="1298">
        <f>'Sewa Alat'!AJ98+'Sewa Alat'!AK98+'Sewa Alat'!AM98+'Sewa Alat'!AO98+'Sewa Alat'!AQ98+'Sewa Alat'!AR98+'Sewa Alat'!AS98</f>
        <v>0</v>
      </c>
      <c r="H94" s="1298">
        <f>+'Sewa Alat'!BZ98+'Sewa Alat'!CA98+'Sewa Alat'!CB98+'Sewa Alat'!CC98+'Sewa Alat'!CD98+'Sewa Alat'!CE98+'Sewa Alat'!CF98</f>
        <v>0</v>
      </c>
      <c r="I94" s="1298">
        <f>'Sewa Alat'!DN98+'Sewa Alat'!DO98+'Sewa Alat'!DP98+'Sewa Alat'!DQ98+'Sewa Alat'!DR98+'Sewa Alat'!DS98+'Sewa Alat'!DT98+'Sewa Alat'!DU98</f>
        <v>0</v>
      </c>
      <c r="J94" s="943"/>
      <c r="K94" s="943"/>
    </row>
    <row r="95" ht="14.25" hidden="1" customHeight="1">
      <c r="A95" s="943">
        <v>2.0</v>
      </c>
      <c r="B95" s="943" t="s">
        <v>2824</v>
      </c>
      <c r="C95" s="1298">
        <v>2.2985E7</v>
      </c>
      <c r="D95" s="1298"/>
      <c r="E95" s="1298">
        <f>'Sewa Alat'!J99+'Sewa Alat'!L99+'Sewa Alat'!N99+'Sewa Alat'!P99+'Sewa Alat'!Q99+'Sewa Alat'!R99+'Sewa Alat'!T99</f>
        <v>0</v>
      </c>
      <c r="F95" s="1298">
        <f>'Sewa Alat'!W99+'Sewa Alat'!Y99+'Sewa Alat'!AA99+'Sewa Alat'!AC99+'Sewa Alat'!AD99+'Sewa Alat'!AE99+'Sewa Alat'!AG99</f>
        <v>0</v>
      </c>
      <c r="G95" s="1298">
        <f>'Sewa Alat'!AJ99+'Sewa Alat'!AK99+'Sewa Alat'!AM99+'Sewa Alat'!AO99+'Sewa Alat'!AQ99+'Sewa Alat'!AR99+'Sewa Alat'!AS99</f>
        <v>0</v>
      </c>
      <c r="H95" s="1298">
        <f>+'Sewa Alat'!BZ99+'Sewa Alat'!CA99+'Sewa Alat'!CB99+'Sewa Alat'!CC99+'Sewa Alat'!CD99+'Sewa Alat'!CE99+'Sewa Alat'!CF99</f>
        <v>0</v>
      </c>
      <c r="I95" s="1298">
        <f>'Sewa Alat'!DN99+'Sewa Alat'!DO99+'Sewa Alat'!DP99+'Sewa Alat'!DQ99+'Sewa Alat'!DR99+'Sewa Alat'!DS99+'Sewa Alat'!DT99+'Sewa Alat'!DU99</f>
        <v>0</v>
      </c>
      <c r="J95" s="943"/>
      <c r="K95" s="943"/>
    </row>
    <row r="96" ht="14.25" hidden="1" customHeight="1">
      <c r="A96" s="943">
        <v>3.0</v>
      </c>
      <c r="B96" s="943" t="s">
        <v>2824</v>
      </c>
      <c r="C96" s="1298">
        <v>2.2985E7</v>
      </c>
      <c r="D96" s="1298"/>
      <c r="E96" s="1298">
        <f>'Sewa Alat'!J100+'Sewa Alat'!L100+'Sewa Alat'!N100+'Sewa Alat'!P100+'Sewa Alat'!Q100+'Sewa Alat'!R100+'Sewa Alat'!T100</f>
        <v>0</v>
      </c>
      <c r="F96" s="1298">
        <f>'Sewa Alat'!W100+'Sewa Alat'!Y100+'Sewa Alat'!AA100+'Sewa Alat'!AC100+'Sewa Alat'!AD100+'Sewa Alat'!AE100+'Sewa Alat'!AG100</f>
        <v>0</v>
      </c>
      <c r="G96" s="1298">
        <f>'Sewa Alat'!AJ100+'Sewa Alat'!AK100+'Sewa Alat'!AM100+'Sewa Alat'!AO100+'Sewa Alat'!AQ100+'Sewa Alat'!AR100+'Sewa Alat'!AS100</f>
        <v>0</v>
      </c>
      <c r="H96" s="1298">
        <f>+'Sewa Alat'!BZ100+'Sewa Alat'!CA100+'Sewa Alat'!CB100+'Sewa Alat'!CC100+'Sewa Alat'!CD100+'Sewa Alat'!CE100+'Sewa Alat'!CF100</f>
        <v>0</v>
      </c>
      <c r="I96" s="1298">
        <f>'Sewa Alat'!DN100+'Sewa Alat'!DO100+'Sewa Alat'!DP100+'Sewa Alat'!DQ100+'Sewa Alat'!DR100+'Sewa Alat'!DS100+'Sewa Alat'!DT100+'Sewa Alat'!DU100</f>
        <v>0</v>
      </c>
      <c r="J96" s="943"/>
      <c r="K96" s="943"/>
    </row>
    <row r="97" ht="14.25" hidden="1" customHeight="1">
      <c r="A97" s="943">
        <v>4.0</v>
      </c>
      <c r="B97" s="943" t="s">
        <v>2824</v>
      </c>
      <c r="C97" s="1298">
        <v>2.2985E7</v>
      </c>
      <c r="D97" s="1298"/>
      <c r="E97" s="1298">
        <f>'Sewa Alat'!J101+'Sewa Alat'!L101+'Sewa Alat'!N101+'Sewa Alat'!P101+'Sewa Alat'!Q101+'Sewa Alat'!R101+'Sewa Alat'!T101</f>
        <v>0</v>
      </c>
      <c r="F97" s="1298">
        <f>'Sewa Alat'!W101+'Sewa Alat'!Y101+'Sewa Alat'!AA101+'Sewa Alat'!AC101+'Sewa Alat'!AD101+'Sewa Alat'!AE101+'Sewa Alat'!AG101</f>
        <v>0</v>
      </c>
      <c r="G97" s="1298">
        <f>'Sewa Alat'!AJ101+'Sewa Alat'!AK101+'Sewa Alat'!AM101+'Sewa Alat'!AO101+'Sewa Alat'!AQ101+'Sewa Alat'!AR101+'Sewa Alat'!AS101</f>
        <v>0</v>
      </c>
      <c r="H97" s="1298">
        <f>+'Sewa Alat'!BZ101+'Sewa Alat'!CA101+'Sewa Alat'!CB101+'Sewa Alat'!CC101+'Sewa Alat'!CD101+'Sewa Alat'!CE101+'Sewa Alat'!CF101</f>
        <v>0</v>
      </c>
      <c r="I97" s="1298">
        <f>'Sewa Alat'!DN101+'Sewa Alat'!DO101+'Sewa Alat'!DP101+'Sewa Alat'!DQ101+'Sewa Alat'!DR101+'Sewa Alat'!DS101+'Sewa Alat'!DT101+'Sewa Alat'!DU101</f>
        <v>0</v>
      </c>
      <c r="J97" s="943"/>
      <c r="K97" s="943"/>
    </row>
    <row r="98" ht="14.25" hidden="1" customHeight="1">
      <c r="A98" s="943">
        <v>5.0</v>
      </c>
      <c r="B98" s="943" t="s">
        <v>2825</v>
      </c>
      <c r="C98" s="1298">
        <v>2.157E7</v>
      </c>
      <c r="D98" s="1298"/>
      <c r="E98" s="1298">
        <f>'Sewa Alat'!J102+'Sewa Alat'!L102+'Sewa Alat'!N102+'Sewa Alat'!P102+'Sewa Alat'!Q102+'Sewa Alat'!R102+'Sewa Alat'!T102</f>
        <v>0</v>
      </c>
      <c r="F98" s="1298">
        <f>'Sewa Alat'!W102+'Sewa Alat'!Y102+'Sewa Alat'!AA102+'Sewa Alat'!AC102+'Sewa Alat'!AD102+'Sewa Alat'!AE102+'Sewa Alat'!AG102</f>
        <v>0</v>
      </c>
      <c r="G98" s="1298">
        <f>'Sewa Alat'!AJ102+'Sewa Alat'!AK102+'Sewa Alat'!AM102+'Sewa Alat'!AO102+'Sewa Alat'!AQ102+'Sewa Alat'!AR102+'Sewa Alat'!AS102</f>
        <v>0</v>
      </c>
      <c r="H98" s="1298">
        <f>+'Sewa Alat'!BZ102+'Sewa Alat'!CA102+'Sewa Alat'!CB102+'Sewa Alat'!CC102+'Sewa Alat'!CD102+'Sewa Alat'!CE102+'Sewa Alat'!CF102</f>
        <v>0</v>
      </c>
      <c r="I98" s="1298">
        <f>'Sewa Alat'!DN102+'Sewa Alat'!DO102+'Sewa Alat'!DP102+'Sewa Alat'!DQ102+'Sewa Alat'!DR102+'Sewa Alat'!DS102+'Sewa Alat'!DT102+'Sewa Alat'!DU102</f>
        <v>0</v>
      </c>
      <c r="J98" s="943"/>
      <c r="K98" s="943"/>
    </row>
    <row r="99" ht="14.25" hidden="1" customHeight="1">
      <c r="A99" s="943">
        <v>6.0</v>
      </c>
      <c r="B99" s="943" t="s">
        <v>2825</v>
      </c>
      <c r="C99" s="1298">
        <v>2.157E7</v>
      </c>
      <c r="D99" s="1298"/>
      <c r="E99" s="1298">
        <f>'Sewa Alat'!J103+'Sewa Alat'!L103+'Sewa Alat'!N103+'Sewa Alat'!P103+'Sewa Alat'!Q103+'Sewa Alat'!R103+'Sewa Alat'!T103</f>
        <v>0</v>
      </c>
      <c r="F99" s="1298">
        <f>'Sewa Alat'!W103+'Sewa Alat'!Y103+'Sewa Alat'!AA103+'Sewa Alat'!AC103+'Sewa Alat'!AD103+'Sewa Alat'!AE103+'Sewa Alat'!AG103</f>
        <v>0</v>
      </c>
      <c r="G99" s="1298">
        <f>'Sewa Alat'!AJ103+'Sewa Alat'!AK103+'Sewa Alat'!AM103+'Sewa Alat'!AO103+'Sewa Alat'!AQ103+'Sewa Alat'!AR103+'Sewa Alat'!AS103</f>
        <v>0</v>
      </c>
      <c r="H99" s="1298">
        <f>+'Sewa Alat'!BZ103+'Sewa Alat'!CA103+'Sewa Alat'!CB103+'Sewa Alat'!CC103+'Sewa Alat'!CD103+'Sewa Alat'!CE103+'Sewa Alat'!CF103</f>
        <v>0</v>
      </c>
      <c r="I99" s="1298">
        <f>'Sewa Alat'!DN103+'Sewa Alat'!DO103+'Sewa Alat'!DP103+'Sewa Alat'!DQ103+'Sewa Alat'!DR103+'Sewa Alat'!DS103+'Sewa Alat'!DT103+'Sewa Alat'!DU103</f>
        <v>0</v>
      </c>
      <c r="J99" s="943"/>
      <c r="K99" s="943"/>
    </row>
    <row r="100" ht="14.25" hidden="1" customHeight="1">
      <c r="A100" s="943">
        <v>7.0</v>
      </c>
      <c r="B100" s="943" t="s">
        <v>2825</v>
      </c>
      <c r="C100" s="1298">
        <v>2.157E7</v>
      </c>
      <c r="D100" s="1298"/>
      <c r="E100" s="1298">
        <f>'Sewa Alat'!J104+'Sewa Alat'!L104+'Sewa Alat'!N104+'Sewa Alat'!P104+'Sewa Alat'!Q104+'Sewa Alat'!R104+'Sewa Alat'!T104</f>
        <v>0</v>
      </c>
      <c r="F100" s="1298">
        <f>'Sewa Alat'!W104+'Sewa Alat'!Y104+'Sewa Alat'!AA104+'Sewa Alat'!AC104+'Sewa Alat'!AD104+'Sewa Alat'!AE104+'Sewa Alat'!AG104</f>
        <v>0</v>
      </c>
      <c r="G100" s="1298">
        <f>'Sewa Alat'!AJ104+'Sewa Alat'!AK104+'Sewa Alat'!AM104+'Sewa Alat'!AO104+'Sewa Alat'!AQ104+'Sewa Alat'!AR104+'Sewa Alat'!AS104</f>
        <v>0</v>
      </c>
      <c r="H100" s="1298">
        <f>+'Sewa Alat'!BZ104+'Sewa Alat'!CA104+'Sewa Alat'!CB104+'Sewa Alat'!CC104+'Sewa Alat'!CD104+'Sewa Alat'!CE104+'Sewa Alat'!CF104</f>
        <v>0</v>
      </c>
      <c r="I100" s="1298">
        <f>'Sewa Alat'!DN104+'Sewa Alat'!DO104+'Sewa Alat'!DP104+'Sewa Alat'!DQ104+'Sewa Alat'!DR104+'Sewa Alat'!DS104+'Sewa Alat'!DT104+'Sewa Alat'!DU104</f>
        <v>0</v>
      </c>
      <c r="J100" s="943"/>
      <c r="K100" s="943"/>
    </row>
    <row r="101" ht="14.25" hidden="1" customHeight="1">
      <c r="A101" s="943">
        <v>8.0</v>
      </c>
      <c r="B101" s="943" t="s">
        <v>2825</v>
      </c>
      <c r="C101" s="1298">
        <v>2.157E7</v>
      </c>
      <c r="D101" s="1298"/>
      <c r="E101" s="1298">
        <f>'Sewa Alat'!J105+'Sewa Alat'!L105+'Sewa Alat'!N105+'Sewa Alat'!P105+'Sewa Alat'!Q105+'Sewa Alat'!R105+'Sewa Alat'!T105</f>
        <v>0</v>
      </c>
      <c r="F101" s="1298">
        <f>'Sewa Alat'!W105+'Sewa Alat'!Y105+'Sewa Alat'!AA105+'Sewa Alat'!AC105+'Sewa Alat'!AD105+'Sewa Alat'!AE105+'Sewa Alat'!AG105</f>
        <v>0</v>
      </c>
      <c r="G101" s="1298">
        <f>'Sewa Alat'!AJ105+'Sewa Alat'!AK105+'Sewa Alat'!AM105+'Sewa Alat'!AO105+'Sewa Alat'!AQ105+'Sewa Alat'!AR105+'Sewa Alat'!AS105</f>
        <v>0</v>
      </c>
      <c r="H101" s="1298">
        <f>+'Sewa Alat'!BZ105+'Sewa Alat'!CA105+'Sewa Alat'!CB105+'Sewa Alat'!CC105+'Sewa Alat'!CD105+'Sewa Alat'!CE105+'Sewa Alat'!CF105</f>
        <v>0</v>
      </c>
      <c r="I101" s="1298">
        <f>'Sewa Alat'!DN105+'Sewa Alat'!DO105+'Sewa Alat'!DP105+'Sewa Alat'!DQ105+'Sewa Alat'!DR105+'Sewa Alat'!DS105+'Sewa Alat'!DT105+'Sewa Alat'!DU105</f>
        <v>0</v>
      </c>
      <c r="J101" s="943"/>
      <c r="K101" s="943"/>
    </row>
    <row r="102" ht="14.25" hidden="1" customHeight="1">
      <c r="A102" s="943">
        <v>9.0</v>
      </c>
      <c r="B102" s="943" t="s">
        <v>2826</v>
      </c>
      <c r="C102" s="1298">
        <v>2.1924E7</v>
      </c>
      <c r="D102" s="1298"/>
      <c r="E102" s="1298">
        <f>'Sewa Alat'!J106+'Sewa Alat'!L106+'Sewa Alat'!N106+'Sewa Alat'!P106+'Sewa Alat'!Q106+'Sewa Alat'!R106+'Sewa Alat'!T106</f>
        <v>0</v>
      </c>
      <c r="F102" s="1298">
        <f>'Sewa Alat'!W106+'Sewa Alat'!Y106+'Sewa Alat'!AA106+'Sewa Alat'!AC106+'Sewa Alat'!AD106+'Sewa Alat'!AE106+'Sewa Alat'!AG106</f>
        <v>0</v>
      </c>
      <c r="G102" s="1298">
        <f>'Sewa Alat'!AJ106+'Sewa Alat'!AK106+'Sewa Alat'!AM106+'Sewa Alat'!AO106+'Sewa Alat'!AQ106+'Sewa Alat'!AR106+'Sewa Alat'!AS106</f>
        <v>0</v>
      </c>
      <c r="H102" s="1298">
        <f>+'Sewa Alat'!BZ106+'Sewa Alat'!CA106+'Sewa Alat'!CB106+'Sewa Alat'!CC106+'Sewa Alat'!CD106+'Sewa Alat'!CE106+'Sewa Alat'!CF106</f>
        <v>0</v>
      </c>
      <c r="I102" s="1298">
        <f>'Sewa Alat'!DN106+'Sewa Alat'!DO106+'Sewa Alat'!DP106+'Sewa Alat'!DQ106+'Sewa Alat'!DR106+'Sewa Alat'!DS106+'Sewa Alat'!DT106+'Sewa Alat'!DU106</f>
        <v>0</v>
      </c>
      <c r="J102" s="943"/>
      <c r="K102" s="943"/>
    </row>
    <row r="103" ht="14.25" hidden="1" customHeight="1">
      <c r="A103" s="943">
        <v>10.0</v>
      </c>
      <c r="B103" s="943" t="s">
        <v>2826</v>
      </c>
      <c r="C103" s="1298">
        <v>2.1924E7</v>
      </c>
      <c r="D103" s="1298"/>
      <c r="E103" s="1298">
        <f>'Sewa Alat'!J107+'Sewa Alat'!L107+'Sewa Alat'!N107+'Sewa Alat'!P107+'Sewa Alat'!Q107+'Sewa Alat'!R107+'Sewa Alat'!T107</f>
        <v>0</v>
      </c>
      <c r="F103" s="1298">
        <f>'Sewa Alat'!W107+'Sewa Alat'!Y107+'Sewa Alat'!AA107+'Sewa Alat'!AC107+'Sewa Alat'!AD107+'Sewa Alat'!AE107+'Sewa Alat'!AG107</f>
        <v>0</v>
      </c>
      <c r="G103" s="1298">
        <f>'Sewa Alat'!AJ107+'Sewa Alat'!AK107+'Sewa Alat'!AM107+'Sewa Alat'!AO107+'Sewa Alat'!AQ107+'Sewa Alat'!AR107+'Sewa Alat'!AS107</f>
        <v>0</v>
      </c>
      <c r="H103" s="1298">
        <f>+'Sewa Alat'!BZ107+'Sewa Alat'!CA107+'Sewa Alat'!CB107+'Sewa Alat'!CC107+'Sewa Alat'!CD107+'Sewa Alat'!CE107+'Sewa Alat'!CF107</f>
        <v>0</v>
      </c>
      <c r="I103" s="1298">
        <f>'Sewa Alat'!DN107+'Sewa Alat'!DO107+'Sewa Alat'!DP107+'Sewa Alat'!DQ107+'Sewa Alat'!DR107+'Sewa Alat'!DS107+'Sewa Alat'!DT107+'Sewa Alat'!DU107</f>
        <v>0</v>
      </c>
      <c r="J103" s="943"/>
      <c r="K103" s="943"/>
    </row>
    <row r="104" ht="14.25" hidden="1" customHeight="1">
      <c r="A104" s="943">
        <v>11.0</v>
      </c>
      <c r="B104" s="943" t="s">
        <v>2826</v>
      </c>
      <c r="C104" s="1298">
        <v>2.1924E7</v>
      </c>
      <c r="D104" s="1298"/>
      <c r="E104" s="1298">
        <f>'Sewa Alat'!J108+'Sewa Alat'!L108+'Sewa Alat'!N108+'Sewa Alat'!P108+'Sewa Alat'!Q108+'Sewa Alat'!R108+'Sewa Alat'!T108</f>
        <v>0</v>
      </c>
      <c r="F104" s="1298">
        <f>'Sewa Alat'!W108+'Sewa Alat'!Y108+'Sewa Alat'!AA108+'Sewa Alat'!AC108+'Sewa Alat'!AD108+'Sewa Alat'!AE108+'Sewa Alat'!AG108</f>
        <v>0</v>
      </c>
      <c r="G104" s="1298">
        <f>'Sewa Alat'!AJ108+'Sewa Alat'!AK108+'Sewa Alat'!AM108+'Sewa Alat'!AO108+'Sewa Alat'!AQ108+'Sewa Alat'!AR108+'Sewa Alat'!AS108</f>
        <v>0</v>
      </c>
      <c r="H104" s="1298">
        <f>+'Sewa Alat'!BZ108+'Sewa Alat'!CA108+'Sewa Alat'!CB108+'Sewa Alat'!CC108+'Sewa Alat'!CD108+'Sewa Alat'!CE108+'Sewa Alat'!CF108</f>
        <v>0</v>
      </c>
      <c r="I104" s="1298">
        <f>'Sewa Alat'!DN108+'Sewa Alat'!DO108+'Sewa Alat'!DP108+'Sewa Alat'!DQ108+'Sewa Alat'!DR108+'Sewa Alat'!DS108+'Sewa Alat'!DT108+'Sewa Alat'!DU108</f>
        <v>0</v>
      </c>
      <c r="J104" s="943"/>
      <c r="K104" s="943"/>
    </row>
    <row r="105" ht="14.25" hidden="1" customHeight="1">
      <c r="A105" s="943">
        <v>12.0</v>
      </c>
      <c r="B105" s="943" t="s">
        <v>2826</v>
      </c>
      <c r="C105" s="1298">
        <v>2.1924E7</v>
      </c>
      <c r="D105" s="1298"/>
      <c r="E105" s="1298">
        <f>'Sewa Alat'!J109+'Sewa Alat'!L109+'Sewa Alat'!N109+'Sewa Alat'!P109+'Sewa Alat'!Q109+'Sewa Alat'!R109+'Sewa Alat'!T109</f>
        <v>0</v>
      </c>
      <c r="F105" s="1298">
        <f>'Sewa Alat'!W109+'Sewa Alat'!Y109+'Sewa Alat'!AA109+'Sewa Alat'!AC109+'Sewa Alat'!AD109+'Sewa Alat'!AE109+'Sewa Alat'!AG109</f>
        <v>0</v>
      </c>
      <c r="G105" s="1298">
        <f>'Sewa Alat'!AJ109+'Sewa Alat'!AK109+'Sewa Alat'!AM109+'Sewa Alat'!AO109+'Sewa Alat'!AQ109+'Sewa Alat'!AR109+'Sewa Alat'!AS109</f>
        <v>0</v>
      </c>
      <c r="H105" s="1298">
        <f>+'Sewa Alat'!BZ109+'Sewa Alat'!CA109+'Sewa Alat'!CB109+'Sewa Alat'!CC109+'Sewa Alat'!CD109+'Sewa Alat'!CE109+'Sewa Alat'!CF109</f>
        <v>0</v>
      </c>
      <c r="I105" s="1298">
        <f>'Sewa Alat'!DN109+'Sewa Alat'!DO109+'Sewa Alat'!DP109+'Sewa Alat'!DQ109+'Sewa Alat'!DR109+'Sewa Alat'!DS109+'Sewa Alat'!DT109+'Sewa Alat'!DU109</f>
        <v>0</v>
      </c>
      <c r="J105" s="943"/>
      <c r="K105" s="943"/>
    </row>
    <row r="106" ht="14.25" hidden="1" customHeight="1">
      <c r="A106" s="943">
        <v>13.0</v>
      </c>
      <c r="B106" s="943" t="s">
        <v>2826</v>
      </c>
      <c r="C106" s="1298">
        <v>2.1924E7</v>
      </c>
      <c r="D106" s="1298"/>
      <c r="E106" s="1298">
        <f>'Sewa Alat'!J110+'Sewa Alat'!L110+'Sewa Alat'!N110+'Sewa Alat'!P110+'Sewa Alat'!Q110+'Sewa Alat'!R110+'Sewa Alat'!T110</f>
        <v>0</v>
      </c>
      <c r="F106" s="1298">
        <f>'Sewa Alat'!W110+'Sewa Alat'!Y110+'Sewa Alat'!AA110+'Sewa Alat'!AC110+'Sewa Alat'!AD110+'Sewa Alat'!AE110+'Sewa Alat'!AG110</f>
        <v>0</v>
      </c>
      <c r="G106" s="1298">
        <f>'Sewa Alat'!AJ110+'Sewa Alat'!AK110+'Sewa Alat'!AM110+'Sewa Alat'!AO110+'Sewa Alat'!AQ110+'Sewa Alat'!AR110+'Sewa Alat'!AS110</f>
        <v>0</v>
      </c>
      <c r="H106" s="1298">
        <f>+'Sewa Alat'!BZ110+'Sewa Alat'!CA110+'Sewa Alat'!CB110+'Sewa Alat'!CC110+'Sewa Alat'!CD110+'Sewa Alat'!CE110+'Sewa Alat'!CF110</f>
        <v>0</v>
      </c>
      <c r="I106" s="1298">
        <f>'Sewa Alat'!DN110+'Sewa Alat'!DO110+'Sewa Alat'!DP110+'Sewa Alat'!DQ110+'Sewa Alat'!DR110+'Sewa Alat'!DS110+'Sewa Alat'!DT110+'Sewa Alat'!DU110</f>
        <v>0</v>
      </c>
      <c r="J106" s="943"/>
      <c r="K106" s="943"/>
    </row>
    <row r="107" ht="14.25" hidden="1" customHeight="1">
      <c r="A107" s="943">
        <v>14.0</v>
      </c>
      <c r="B107" s="943" t="s">
        <v>2826</v>
      </c>
      <c r="C107" s="1298">
        <v>2.1924E7</v>
      </c>
      <c r="D107" s="1298"/>
      <c r="E107" s="1298">
        <f>'Sewa Alat'!J111+'Sewa Alat'!L111+'Sewa Alat'!N111+'Sewa Alat'!P111+'Sewa Alat'!Q111+'Sewa Alat'!R111+'Sewa Alat'!T111</f>
        <v>0</v>
      </c>
      <c r="F107" s="1298">
        <f>'Sewa Alat'!W111+'Sewa Alat'!Y111+'Sewa Alat'!AA111+'Sewa Alat'!AC111+'Sewa Alat'!AD111+'Sewa Alat'!AE111+'Sewa Alat'!AG111</f>
        <v>0</v>
      </c>
      <c r="G107" s="1298">
        <f>'Sewa Alat'!AJ111+'Sewa Alat'!AK111+'Sewa Alat'!AM111+'Sewa Alat'!AO111+'Sewa Alat'!AQ111+'Sewa Alat'!AR111+'Sewa Alat'!AS111</f>
        <v>0</v>
      </c>
      <c r="H107" s="1298">
        <f>+'Sewa Alat'!BZ111+'Sewa Alat'!CA111+'Sewa Alat'!CB111+'Sewa Alat'!CC111+'Sewa Alat'!CD111+'Sewa Alat'!CE111+'Sewa Alat'!CF111</f>
        <v>0</v>
      </c>
      <c r="I107" s="1298">
        <f>'Sewa Alat'!DN111+'Sewa Alat'!DO111+'Sewa Alat'!DP111+'Sewa Alat'!DQ111+'Sewa Alat'!DR111+'Sewa Alat'!DS111+'Sewa Alat'!DT111+'Sewa Alat'!DU111</f>
        <v>0</v>
      </c>
      <c r="J107" s="943"/>
      <c r="K107" s="943"/>
    </row>
    <row r="108" ht="14.25" hidden="1" customHeight="1">
      <c r="A108" s="943">
        <v>15.0</v>
      </c>
      <c r="B108" s="943" t="s">
        <v>2826</v>
      </c>
      <c r="C108" s="1298">
        <v>2.1924E7</v>
      </c>
      <c r="D108" s="1298"/>
      <c r="E108" s="1298">
        <f>'Sewa Alat'!J112+'Sewa Alat'!L112+'Sewa Alat'!N112+'Sewa Alat'!P112+'Sewa Alat'!Q112+'Sewa Alat'!R112+'Sewa Alat'!T112</f>
        <v>0</v>
      </c>
      <c r="F108" s="1298">
        <f>'Sewa Alat'!W112+'Sewa Alat'!Y112+'Sewa Alat'!AA112+'Sewa Alat'!AC112+'Sewa Alat'!AD112+'Sewa Alat'!AE112+'Sewa Alat'!AG112</f>
        <v>0</v>
      </c>
      <c r="G108" s="1298">
        <f>'Sewa Alat'!AJ112+'Sewa Alat'!AK112+'Sewa Alat'!AM112+'Sewa Alat'!AO112+'Sewa Alat'!AQ112+'Sewa Alat'!AR112+'Sewa Alat'!AS112</f>
        <v>0</v>
      </c>
      <c r="H108" s="1298">
        <f>+'Sewa Alat'!BZ112+'Sewa Alat'!CA112+'Sewa Alat'!CB112+'Sewa Alat'!CC112+'Sewa Alat'!CD112+'Sewa Alat'!CE112+'Sewa Alat'!CF112</f>
        <v>0</v>
      </c>
      <c r="I108" s="1298">
        <f>'Sewa Alat'!DN112+'Sewa Alat'!DO112+'Sewa Alat'!DP112+'Sewa Alat'!DQ112+'Sewa Alat'!DR112+'Sewa Alat'!DS112+'Sewa Alat'!DT112+'Sewa Alat'!DU112</f>
        <v>0</v>
      </c>
      <c r="J108" s="943"/>
      <c r="K108" s="943"/>
    </row>
    <row r="109" ht="14.25" hidden="1" customHeight="1">
      <c r="A109" s="943">
        <v>16.0</v>
      </c>
      <c r="B109" s="943" t="s">
        <v>2826</v>
      </c>
      <c r="C109" s="1298">
        <v>2.1924E7</v>
      </c>
      <c r="D109" s="1298"/>
      <c r="E109" s="1298">
        <f>'Sewa Alat'!J113+'Sewa Alat'!L113+'Sewa Alat'!N113+'Sewa Alat'!P113+'Sewa Alat'!Q113+'Sewa Alat'!R113+'Sewa Alat'!T113</f>
        <v>0</v>
      </c>
      <c r="F109" s="1298">
        <f>'Sewa Alat'!W113+'Sewa Alat'!Y113+'Sewa Alat'!AA113+'Sewa Alat'!AC113+'Sewa Alat'!AD113+'Sewa Alat'!AE113+'Sewa Alat'!AG113</f>
        <v>0</v>
      </c>
      <c r="G109" s="1298">
        <f>'Sewa Alat'!AJ113+'Sewa Alat'!AK113+'Sewa Alat'!AM113+'Sewa Alat'!AO113+'Sewa Alat'!AQ113+'Sewa Alat'!AR113+'Sewa Alat'!AS113</f>
        <v>0</v>
      </c>
      <c r="H109" s="1298">
        <f>+'Sewa Alat'!BZ113+'Sewa Alat'!CA113+'Sewa Alat'!CB113+'Sewa Alat'!CC113+'Sewa Alat'!CD113+'Sewa Alat'!CE113+'Sewa Alat'!CF113</f>
        <v>0</v>
      </c>
      <c r="I109" s="1298">
        <f>'Sewa Alat'!DN113+'Sewa Alat'!DO113+'Sewa Alat'!DP113+'Sewa Alat'!DQ113+'Sewa Alat'!DR113+'Sewa Alat'!DS113+'Sewa Alat'!DT113+'Sewa Alat'!DU113</f>
        <v>0</v>
      </c>
      <c r="J109" s="943"/>
      <c r="K109" s="943"/>
    </row>
    <row r="110" ht="14.25" hidden="1" customHeight="1">
      <c r="A110" s="943">
        <v>17.0</v>
      </c>
      <c r="B110" s="943" t="s">
        <v>2826</v>
      </c>
      <c r="C110" s="1298">
        <v>2.1924E7</v>
      </c>
      <c r="D110" s="1298"/>
      <c r="E110" s="1298">
        <f>'Sewa Alat'!J114+'Sewa Alat'!L114+'Sewa Alat'!N114+'Sewa Alat'!P114+'Sewa Alat'!Q114+'Sewa Alat'!R114+'Sewa Alat'!T114</f>
        <v>0</v>
      </c>
      <c r="F110" s="1298">
        <f>'Sewa Alat'!W114+'Sewa Alat'!Y114+'Sewa Alat'!AA114+'Sewa Alat'!AC114+'Sewa Alat'!AD114+'Sewa Alat'!AE114+'Sewa Alat'!AG114</f>
        <v>0</v>
      </c>
      <c r="G110" s="1298">
        <f>'Sewa Alat'!AJ114+'Sewa Alat'!AK114+'Sewa Alat'!AM114+'Sewa Alat'!AO114+'Sewa Alat'!AQ114+'Sewa Alat'!AR114+'Sewa Alat'!AS114</f>
        <v>0</v>
      </c>
      <c r="H110" s="1298">
        <f>+'Sewa Alat'!BZ114+'Sewa Alat'!CA114+'Sewa Alat'!CB114+'Sewa Alat'!CC114+'Sewa Alat'!CD114+'Sewa Alat'!CE114+'Sewa Alat'!CF114</f>
        <v>0</v>
      </c>
      <c r="I110" s="1298">
        <f>'Sewa Alat'!DN114+'Sewa Alat'!DO114+'Sewa Alat'!DP114+'Sewa Alat'!DQ114+'Sewa Alat'!DR114+'Sewa Alat'!DS114+'Sewa Alat'!DT114+'Sewa Alat'!DU114</f>
        <v>0</v>
      </c>
      <c r="J110" s="943"/>
      <c r="K110" s="943"/>
    </row>
    <row r="111" ht="14.25" hidden="1" customHeight="1">
      <c r="A111" s="943">
        <v>18.0</v>
      </c>
      <c r="B111" s="943" t="s">
        <v>2826</v>
      </c>
      <c r="C111" s="1298">
        <v>2.1924E7</v>
      </c>
      <c r="D111" s="1298"/>
      <c r="E111" s="1298">
        <f>'Sewa Alat'!J115+'Sewa Alat'!L115+'Sewa Alat'!N115+'Sewa Alat'!P115+'Sewa Alat'!Q115+'Sewa Alat'!R115+'Sewa Alat'!T115</f>
        <v>0</v>
      </c>
      <c r="F111" s="1298">
        <f>'Sewa Alat'!W115+'Sewa Alat'!Y115+'Sewa Alat'!AA115+'Sewa Alat'!AC115+'Sewa Alat'!AD115+'Sewa Alat'!AE115+'Sewa Alat'!AG115</f>
        <v>0</v>
      </c>
      <c r="G111" s="1298">
        <f>'Sewa Alat'!AJ115+'Sewa Alat'!AK115+'Sewa Alat'!AM115+'Sewa Alat'!AO115+'Sewa Alat'!AQ115+'Sewa Alat'!AR115+'Sewa Alat'!AS115</f>
        <v>0</v>
      </c>
      <c r="H111" s="1298">
        <f>+'Sewa Alat'!BZ115+'Sewa Alat'!CA115+'Sewa Alat'!CB115+'Sewa Alat'!CC115+'Sewa Alat'!CD115+'Sewa Alat'!CE115+'Sewa Alat'!CF115</f>
        <v>0</v>
      </c>
      <c r="I111" s="1298">
        <f>'Sewa Alat'!DN115+'Sewa Alat'!DO115+'Sewa Alat'!DP115+'Sewa Alat'!DQ115+'Sewa Alat'!DR115+'Sewa Alat'!DS115+'Sewa Alat'!DT115+'Sewa Alat'!DU115</f>
        <v>0</v>
      </c>
      <c r="J111" s="943"/>
      <c r="K111" s="943"/>
    </row>
    <row r="112" ht="14.25" hidden="1" customHeight="1">
      <c r="A112" s="943">
        <v>19.0</v>
      </c>
      <c r="B112" s="943" t="s">
        <v>2828</v>
      </c>
      <c r="C112" s="1298">
        <v>5870000.0</v>
      </c>
      <c r="D112" s="1298"/>
      <c r="E112" s="1298">
        <f>'Sewa Alat'!J116+'Sewa Alat'!L116+'Sewa Alat'!N116+'Sewa Alat'!P116+'Sewa Alat'!Q116+'Sewa Alat'!R116+'Sewa Alat'!T116</f>
        <v>0</v>
      </c>
      <c r="F112" s="1298">
        <f>'Sewa Alat'!W116+'Sewa Alat'!Y116+'Sewa Alat'!AA116+'Sewa Alat'!AC116+'Sewa Alat'!AD116+'Sewa Alat'!AE116+'Sewa Alat'!AG116</f>
        <v>0</v>
      </c>
      <c r="G112" s="1298">
        <f>'Sewa Alat'!AJ116+'Sewa Alat'!AK116+'Sewa Alat'!AM116+'Sewa Alat'!AO116+'Sewa Alat'!AQ116+'Sewa Alat'!AR116+'Sewa Alat'!AS116</f>
        <v>0</v>
      </c>
      <c r="H112" s="1298">
        <f>+'Sewa Alat'!BZ116+'Sewa Alat'!CA116+'Sewa Alat'!CB116+'Sewa Alat'!CC116+'Sewa Alat'!CD116+'Sewa Alat'!CE116+'Sewa Alat'!CF116</f>
        <v>0</v>
      </c>
      <c r="I112" s="1298">
        <f>'Sewa Alat'!DN116+'Sewa Alat'!DO116+'Sewa Alat'!DP116+'Sewa Alat'!DQ116+'Sewa Alat'!DR116+'Sewa Alat'!DS116+'Sewa Alat'!DT116+'Sewa Alat'!DU116</f>
        <v>0</v>
      </c>
      <c r="J112" s="943"/>
      <c r="K112" s="943"/>
    </row>
    <row r="113" ht="14.25" hidden="1" customHeight="1">
      <c r="A113" s="943">
        <v>20.0</v>
      </c>
      <c r="B113" s="943" t="s">
        <v>2828</v>
      </c>
      <c r="C113" s="1298">
        <v>5870000.0</v>
      </c>
      <c r="D113" s="1298"/>
      <c r="E113" s="1298">
        <f>'Sewa Alat'!J117+'Sewa Alat'!L117+'Sewa Alat'!N117+'Sewa Alat'!P117+'Sewa Alat'!Q117+'Sewa Alat'!R117+'Sewa Alat'!T117</f>
        <v>0</v>
      </c>
      <c r="F113" s="1298">
        <f>'Sewa Alat'!W117+'Sewa Alat'!Y117+'Sewa Alat'!AA117+'Sewa Alat'!AC117+'Sewa Alat'!AD117+'Sewa Alat'!AE117+'Sewa Alat'!AG117</f>
        <v>0</v>
      </c>
      <c r="G113" s="1298">
        <f>'Sewa Alat'!AJ117+'Sewa Alat'!AK117+'Sewa Alat'!AM117+'Sewa Alat'!AO117+'Sewa Alat'!AQ117+'Sewa Alat'!AR117+'Sewa Alat'!AS117</f>
        <v>0</v>
      </c>
      <c r="H113" s="1298">
        <f>+'Sewa Alat'!BZ117+'Sewa Alat'!CA117+'Sewa Alat'!CB117+'Sewa Alat'!CC117+'Sewa Alat'!CD117+'Sewa Alat'!CE117+'Sewa Alat'!CF117</f>
        <v>0</v>
      </c>
      <c r="I113" s="1298">
        <f>'Sewa Alat'!DN117+'Sewa Alat'!DO117+'Sewa Alat'!DP117+'Sewa Alat'!DQ117+'Sewa Alat'!DR117+'Sewa Alat'!DS117+'Sewa Alat'!DT117+'Sewa Alat'!DU117</f>
        <v>0</v>
      </c>
      <c r="J113" s="943"/>
      <c r="K113" s="943"/>
    </row>
    <row r="114" ht="14.25" hidden="1" customHeight="1">
      <c r="A114" s="943">
        <v>21.0</v>
      </c>
      <c r="B114" s="943" t="s">
        <v>2828</v>
      </c>
      <c r="C114" s="1298">
        <v>5870000.0</v>
      </c>
      <c r="D114" s="1298"/>
      <c r="E114" s="1298">
        <f>'Sewa Alat'!J118+'Sewa Alat'!L118+'Sewa Alat'!N118+'Sewa Alat'!P118+'Sewa Alat'!Q118+'Sewa Alat'!R118+'Sewa Alat'!T118</f>
        <v>0</v>
      </c>
      <c r="F114" s="1298">
        <f>'Sewa Alat'!W118+'Sewa Alat'!Y118+'Sewa Alat'!AA118+'Sewa Alat'!AC118+'Sewa Alat'!AD118+'Sewa Alat'!AE118+'Sewa Alat'!AG118</f>
        <v>0</v>
      </c>
      <c r="G114" s="1298">
        <f>'Sewa Alat'!AJ118+'Sewa Alat'!AK118+'Sewa Alat'!AM118+'Sewa Alat'!AO118+'Sewa Alat'!AQ118+'Sewa Alat'!AR118+'Sewa Alat'!AS118</f>
        <v>0</v>
      </c>
      <c r="H114" s="1298">
        <f>+'Sewa Alat'!BZ118+'Sewa Alat'!CA118+'Sewa Alat'!CB118+'Sewa Alat'!CC118+'Sewa Alat'!CD118+'Sewa Alat'!CE118+'Sewa Alat'!CF118</f>
        <v>0</v>
      </c>
      <c r="I114" s="1298">
        <f>'Sewa Alat'!DN118+'Sewa Alat'!DO118+'Sewa Alat'!DP118+'Sewa Alat'!DQ118+'Sewa Alat'!DR118+'Sewa Alat'!DS118+'Sewa Alat'!DT118+'Sewa Alat'!DU118</f>
        <v>0</v>
      </c>
      <c r="J114" s="943"/>
      <c r="K114" s="943"/>
    </row>
    <row r="115" ht="14.25" hidden="1" customHeight="1">
      <c r="A115" s="943">
        <v>22.0</v>
      </c>
      <c r="B115" s="943" t="s">
        <v>2828</v>
      </c>
      <c r="C115" s="1298">
        <v>5870000.0</v>
      </c>
      <c r="D115" s="1298"/>
      <c r="E115" s="1298">
        <f>'Sewa Alat'!J119+'Sewa Alat'!L119+'Sewa Alat'!N119+'Sewa Alat'!P119+'Sewa Alat'!Q119+'Sewa Alat'!R119+'Sewa Alat'!T119</f>
        <v>0</v>
      </c>
      <c r="F115" s="1298">
        <f>'Sewa Alat'!W119+'Sewa Alat'!Y119+'Sewa Alat'!AA119+'Sewa Alat'!AC119+'Sewa Alat'!AD119+'Sewa Alat'!AE119+'Sewa Alat'!AG119</f>
        <v>0</v>
      </c>
      <c r="G115" s="1298">
        <f>'Sewa Alat'!AJ119+'Sewa Alat'!AK119+'Sewa Alat'!AM119+'Sewa Alat'!AO119+'Sewa Alat'!AQ119+'Sewa Alat'!AR119+'Sewa Alat'!AS119</f>
        <v>0</v>
      </c>
      <c r="H115" s="1298">
        <f>+'Sewa Alat'!BZ119+'Sewa Alat'!CA119+'Sewa Alat'!CB119+'Sewa Alat'!CC119+'Sewa Alat'!CD119+'Sewa Alat'!CE119+'Sewa Alat'!CF119</f>
        <v>0</v>
      </c>
      <c r="I115" s="1298">
        <f>'Sewa Alat'!DN119+'Sewa Alat'!DO119+'Sewa Alat'!DP119+'Sewa Alat'!DQ119+'Sewa Alat'!DR119+'Sewa Alat'!DS119+'Sewa Alat'!DT119+'Sewa Alat'!DU119</f>
        <v>0</v>
      </c>
      <c r="J115" s="943"/>
      <c r="K115" s="943"/>
    </row>
    <row r="116" ht="14.25" hidden="1" customHeight="1">
      <c r="A116" s="943">
        <v>23.0</v>
      </c>
      <c r="B116" s="943" t="s">
        <v>2829</v>
      </c>
      <c r="C116" s="1298">
        <v>1.938E7</v>
      </c>
      <c r="D116" s="1298"/>
      <c r="E116" s="1298">
        <f>'Sewa Alat'!J120+'Sewa Alat'!L120+'Sewa Alat'!N120+'Sewa Alat'!P120+'Sewa Alat'!Q120+'Sewa Alat'!R120+'Sewa Alat'!T120</f>
        <v>0</v>
      </c>
      <c r="F116" s="1298">
        <f>'Sewa Alat'!W120+'Sewa Alat'!Y120+'Sewa Alat'!AA120+'Sewa Alat'!AC120+'Sewa Alat'!AD120+'Sewa Alat'!AE120+'Sewa Alat'!AG120</f>
        <v>0</v>
      </c>
      <c r="G116" s="1298">
        <f>'Sewa Alat'!AJ120+'Sewa Alat'!AK120+'Sewa Alat'!AM120+'Sewa Alat'!AO120+'Sewa Alat'!AQ120+'Sewa Alat'!AR120+'Sewa Alat'!AS120</f>
        <v>0</v>
      </c>
      <c r="H116" s="1298">
        <f>+'Sewa Alat'!BZ120+'Sewa Alat'!CA120+'Sewa Alat'!CB120+'Sewa Alat'!CC120+'Sewa Alat'!CD120+'Sewa Alat'!CE120+'Sewa Alat'!CF120</f>
        <v>0</v>
      </c>
      <c r="I116" s="1298">
        <f>'Sewa Alat'!DN120+'Sewa Alat'!DO120+'Sewa Alat'!DP120+'Sewa Alat'!DQ120+'Sewa Alat'!DR120+'Sewa Alat'!DS120+'Sewa Alat'!DT120+'Sewa Alat'!DU120</f>
        <v>0</v>
      </c>
      <c r="J116" s="943"/>
      <c r="K116" s="943"/>
    </row>
    <row r="117" ht="14.25" hidden="1" customHeight="1">
      <c r="A117" s="943">
        <v>24.0</v>
      </c>
      <c r="B117" s="943" t="s">
        <v>2829</v>
      </c>
      <c r="C117" s="1298">
        <v>1.938E7</v>
      </c>
      <c r="D117" s="1298"/>
      <c r="E117" s="1298">
        <f>'Sewa Alat'!J121+'Sewa Alat'!L121+'Sewa Alat'!N121+'Sewa Alat'!P121+'Sewa Alat'!Q121+'Sewa Alat'!R121+'Sewa Alat'!T121</f>
        <v>0</v>
      </c>
      <c r="F117" s="1298">
        <f>'Sewa Alat'!W121+'Sewa Alat'!Y121+'Sewa Alat'!AA121+'Sewa Alat'!AC121+'Sewa Alat'!AD121+'Sewa Alat'!AE121+'Sewa Alat'!AG121</f>
        <v>0</v>
      </c>
      <c r="G117" s="1298">
        <f>'Sewa Alat'!AJ121+'Sewa Alat'!AK121+'Sewa Alat'!AM121+'Sewa Alat'!AO121+'Sewa Alat'!AQ121+'Sewa Alat'!AR121+'Sewa Alat'!AS121</f>
        <v>0</v>
      </c>
      <c r="H117" s="1298">
        <f>+'Sewa Alat'!BZ121+'Sewa Alat'!CA121+'Sewa Alat'!CB121+'Sewa Alat'!CC121+'Sewa Alat'!CD121+'Sewa Alat'!CE121+'Sewa Alat'!CF121</f>
        <v>0</v>
      </c>
      <c r="I117" s="1298">
        <f>'Sewa Alat'!DN121+'Sewa Alat'!DO121+'Sewa Alat'!DP121+'Sewa Alat'!DQ121+'Sewa Alat'!DR121+'Sewa Alat'!DS121+'Sewa Alat'!DT121+'Sewa Alat'!DU121</f>
        <v>0</v>
      </c>
      <c r="J117" s="943"/>
      <c r="K117" s="943"/>
    </row>
    <row r="118" ht="14.25" hidden="1" customHeight="1">
      <c r="A118" s="943">
        <v>25.0</v>
      </c>
      <c r="B118" s="70" t="s">
        <v>2830</v>
      </c>
      <c r="C118" s="1298">
        <v>1.2044E7</v>
      </c>
      <c r="D118" s="1298"/>
      <c r="E118" s="1298">
        <f>'Sewa Alat'!J122+'Sewa Alat'!L122+'Sewa Alat'!N122+'Sewa Alat'!P122+'Sewa Alat'!Q122+'Sewa Alat'!R122+'Sewa Alat'!T122</f>
        <v>0</v>
      </c>
      <c r="F118" s="1298">
        <f>'Sewa Alat'!W122+'Sewa Alat'!Y122+'Sewa Alat'!AA122+'Sewa Alat'!AC122+'Sewa Alat'!AD122+'Sewa Alat'!AE122+'Sewa Alat'!AG122</f>
        <v>0</v>
      </c>
      <c r="G118" s="1298">
        <f>'Sewa Alat'!AJ122+'Sewa Alat'!AK122+'Sewa Alat'!AM122+'Sewa Alat'!AO122+'Sewa Alat'!AQ122+'Sewa Alat'!AR122+'Sewa Alat'!AS122</f>
        <v>0</v>
      </c>
      <c r="H118" s="1298">
        <f>+'Sewa Alat'!BZ122+'Sewa Alat'!CA122+'Sewa Alat'!CB122+'Sewa Alat'!CC122+'Sewa Alat'!CD122+'Sewa Alat'!CE122+'Sewa Alat'!CF122</f>
        <v>0</v>
      </c>
      <c r="I118" s="1298">
        <f>'Sewa Alat'!DN122+'Sewa Alat'!DO122+'Sewa Alat'!DP122+'Sewa Alat'!DQ122+'Sewa Alat'!DR122+'Sewa Alat'!DS122+'Sewa Alat'!DT122+'Sewa Alat'!DU122</f>
        <v>0</v>
      </c>
      <c r="J118" s="943"/>
      <c r="K118" s="943"/>
    </row>
    <row r="119" ht="14.25" hidden="1" customHeight="1">
      <c r="A119" s="943">
        <v>26.0</v>
      </c>
      <c r="B119" s="70" t="s">
        <v>2830</v>
      </c>
      <c r="C119" s="1298">
        <v>1.2044E7</v>
      </c>
      <c r="D119" s="1298"/>
      <c r="E119" s="1298">
        <f>'Sewa Alat'!J123+'Sewa Alat'!L123+'Sewa Alat'!N123+'Sewa Alat'!P123+'Sewa Alat'!Q123+'Sewa Alat'!R123+'Sewa Alat'!T123</f>
        <v>0</v>
      </c>
      <c r="F119" s="1298">
        <f>'Sewa Alat'!W123+'Sewa Alat'!Y123+'Sewa Alat'!AA123+'Sewa Alat'!AC123+'Sewa Alat'!AD123+'Sewa Alat'!AE123+'Sewa Alat'!AG123</f>
        <v>0</v>
      </c>
      <c r="G119" s="1298">
        <f>'Sewa Alat'!AJ123+'Sewa Alat'!AK123+'Sewa Alat'!AM123+'Sewa Alat'!AO123+'Sewa Alat'!AQ123+'Sewa Alat'!AR123+'Sewa Alat'!AS123</f>
        <v>0</v>
      </c>
      <c r="H119" s="1298">
        <f>+'Sewa Alat'!BZ123+'Sewa Alat'!CA123+'Sewa Alat'!CB123+'Sewa Alat'!CC123+'Sewa Alat'!CD123+'Sewa Alat'!CE123+'Sewa Alat'!CF123</f>
        <v>0</v>
      </c>
      <c r="I119" s="1298">
        <f>'Sewa Alat'!DN123+'Sewa Alat'!DO123+'Sewa Alat'!DP123+'Sewa Alat'!DQ123+'Sewa Alat'!DR123+'Sewa Alat'!DS123+'Sewa Alat'!DT123+'Sewa Alat'!DU123</f>
        <v>0</v>
      </c>
      <c r="J119" s="943"/>
      <c r="K119" s="943"/>
    </row>
    <row r="120" ht="14.25" hidden="1" customHeight="1">
      <c r="A120" s="943">
        <v>27.0</v>
      </c>
      <c r="B120" s="70" t="s">
        <v>2830</v>
      </c>
      <c r="C120" s="1298">
        <v>1.2044E7</v>
      </c>
      <c r="D120" s="1298"/>
      <c r="E120" s="1298">
        <f>'Sewa Alat'!J124+'Sewa Alat'!L124+'Sewa Alat'!N124+'Sewa Alat'!P124+'Sewa Alat'!Q124+'Sewa Alat'!R124+'Sewa Alat'!T124</f>
        <v>0</v>
      </c>
      <c r="F120" s="1298">
        <f>'Sewa Alat'!W124+'Sewa Alat'!Y124+'Sewa Alat'!AA124+'Sewa Alat'!AC124+'Sewa Alat'!AD124+'Sewa Alat'!AE124+'Sewa Alat'!AG124</f>
        <v>0</v>
      </c>
      <c r="G120" s="1298">
        <f>'Sewa Alat'!AJ124+'Sewa Alat'!AK124+'Sewa Alat'!AM124+'Sewa Alat'!AO124+'Sewa Alat'!AQ124+'Sewa Alat'!AR124+'Sewa Alat'!AS124</f>
        <v>0</v>
      </c>
      <c r="H120" s="1298">
        <f>+'Sewa Alat'!BZ124+'Sewa Alat'!CA124+'Sewa Alat'!CB124+'Sewa Alat'!CC124+'Sewa Alat'!CD124+'Sewa Alat'!CE124+'Sewa Alat'!CF124</f>
        <v>0</v>
      </c>
      <c r="I120" s="1298">
        <f>'Sewa Alat'!DN124+'Sewa Alat'!DO124+'Sewa Alat'!DP124+'Sewa Alat'!DQ124+'Sewa Alat'!DR124+'Sewa Alat'!DS124+'Sewa Alat'!DT124+'Sewa Alat'!DU124</f>
        <v>0</v>
      </c>
      <c r="J120" s="943"/>
      <c r="K120" s="943"/>
    </row>
    <row r="121" ht="14.25" hidden="1" customHeight="1">
      <c r="A121" s="943">
        <v>28.0</v>
      </c>
      <c r="B121" s="70" t="s">
        <v>2830</v>
      </c>
      <c r="C121" s="1298">
        <v>1.2044E7</v>
      </c>
      <c r="D121" s="1298"/>
      <c r="E121" s="1298">
        <f>'Sewa Alat'!J125+'Sewa Alat'!L125+'Sewa Alat'!N125+'Sewa Alat'!P125+'Sewa Alat'!Q125+'Sewa Alat'!R125+'Sewa Alat'!T125</f>
        <v>0</v>
      </c>
      <c r="F121" s="1298">
        <f>'Sewa Alat'!W125+'Sewa Alat'!Y125+'Sewa Alat'!AA125+'Sewa Alat'!AC125+'Sewa Alat'!AD125+'Sewa Alat'!AE125+'Sewa Alat'!AG125</f>
        <v>0</v>
      </c>
      <c r="G121" s="1298">
        <f>'Sewa Alat'!AJ125+'Sewa Alat'!AK125+'Sewa Alat'!AM125+'Sewa Alat'!AO125+'Sewa Alat'!AQ125+'Sewa Alat'!AR125+'Sewa Alat'!AS125</f>
        <v>0</v>
      </c>
      <c r="H121" s="1298">
        <f>+'Sewa Alat'!BZ125+'Sewa Alat'!CA125+'Sewa Alat'!CB125+'Sewa Alat'!CC125+'Sewa Alat'!CD125+'Sewa Alat'!CE125+'Sewa Alat'!CF125</f>
        <v>0</v>
      </c>
      <c r="I121" s="1298">
        <f>'Sewa Alat'!DN125+'Sewa Alat'!DO125+'Sewa Alat'!DP125+'Sewa Alat'!DQ125+'Sewa Alat'!DR125+'Sewa Alat'!DS125+'Sewa Alat'!DT125+'Sewa Alat'!DU125</f>
        <v>0</v>
      </c>
      <c r="J121" s="943"/>
      <c r="K121" s="943"/>
    </row>
    <row r="122" ht="14.25" hidden="1" customHeight="1">
      <c r="A122" s="943">
        <v>29.0</v>
      </c>
      <c r="B122" s="70" t="s">
        <v>2830</v>
      </c>
      <c r="C122" s="1298">
        <v>1.2044E7</v>
      </c>
      <c r="D122" s="1298"/>
      <c r="E122" s="1298">
        <f>'Sewa Alat'!J126+'Sewa Alat'!L126+'Sewa Alat'!N126+'Sewa Alat'!P126+'Sewa Alat'!Q126+'Sewa Alat'!R126+'Sewa Alat'!T126</f>
        <v>0</v>
      </c>
      <c r="F122" s="1298">
        <f>'Sewa Alat'!W126+'Sewa Alat'!Y126+'Sewa Alat'!AA126+'Sewa Alat'!AC126+'Sewa Alat'!AD126+'Sewa Alat'!AE126+'Sewa Alat'!AG126</f>
        <v>0</v>
      </c>
      <c r="G122" s="1298">
        <f>'Sewa Alat'!AJ126+'Sewa Alat'!AK126+'Sewa Alat'!AM126+'Sewa Alat'!AO126+'Sewa Alat'!AQ126+'Sewa Alat'!AR126+'Sewa Alat'!AS126</f>
        <v>0</v>
      </c>
      <c r="H122" s="1298">
        <f>+'Sewa Alat'!BZ126+'Sewa Alat'!CA126+'Sewa Alat'!CB126+'Sewa Alat'!CC126+'Sewa Alat'!CD126+'Sewa Alat'!CE126+'Sewa Alat'!CF126</f>
        <v>0</v>
      </c>
      <c r="I122" s="1298">
        <f>'Sewa Alat'!DN126+'Sewa Alat'!DO126+'Sewa Alat'!DP126+'Sewa Alat'!DQ126+'Sewa Alat'!DR126+'Sewa Alat'!DS126+'Sewa Alat'!DT126+'Sewa Alat'!DU126</f>
        <v>0</v>
      </c>
      <c r="J122" s="943"/>
      <c r="K122" s="943"/>
    </row>
    <row r="123" ht="14.25" hidden="1" customHeight="1">
      <c r="A123" s="943">
        <v>30.0</v>
      </c>
      <c r="B123" s="70" t="s">
        <v>2830</v>
      </c>
      <c r="C123" s="1298">
        <v>1.2044E7</v>
      </c>
      <c r="D123" s="1298"/>
      <c r="E123" s="1298">
        <f>'Sewa Alat'!J127+'Sewa Alat'!L127+'Sewa Alat'!N127+'Sewa Alat'!P127+'Sewa Alat'!Q127+'Sewa Alat'!R127+'Sewa Alat'!T127</f>
        <v>0</v>
      </c>
      <c r="F123" s="1298">
        <f>'Sewa Alat'!W127+'Sewa Alat'!Y127+'Sewa Alat'!AA127+'Sewa Alat'!AC127+'Sewa Alat'!AD127+'Sewa Alat'!AE127+'Sewa Alat'!AG127</f>
        <v>0</v>
      </c>
      <c r="G123" s="1298">
        <f>'Sewa Alat'!AJ127+'Sewa Alat'!AK127+'Sewa Alat'!AM127+'Sewa Alat'!AO127+'Sewa Alat'!AQ127+'Sewa Alat'!AR127+'Sewa Alat'!AS127</f>
        <v>0</v>
      </c>
      <c r="H123" s="1298">
        <f>+'Sewa Alat'!BZ127+'Sewa Alat'!CA127+'Sewa Alat'!CB127+'Sewa Alat'!CC127+'Sewa Alat'!CD127+'Sewa Alat'!CE127+'Sewa Alat'!CF127</f>
        <v>0</v>
      </c>
      <c r="I123" s="1298">
        <f>'Sewa Alat'!DN127+'Sewa Alat'!DO127+'Sewa Alat'!DP127+'Sewa Alat'!DQ127+'Sewa Alat'!DR127+'Sewa Alat'!DS127+'Sewa Alat'!DT127+'Sewa Alat'!DU127</f>
        <v>0</v>
      </c>
      <c r="J123" s="943"/>
      <c r="K123" s="943"/>
    </row>
    <row r="124" ht="14.25" hidden="1" customHeight="1">
      <c r="A124" s="943">
        <v>31.0</v>
      </c>
      <c r="B124" s="70" t="s">
        <v>2830</v>
      </c>
      <c r="C124" s="1298">
        <v>1.2044E7</v>
      </c>
      <c r="D124" s="1298"/>
      <c r="E124" s="1298">
        <f>'Sewa Alat'!J128+'Sewa Alat'!L128+'Sewa Alat'!N128+'Sewa Alat'!P128+'Sewa Alat'!Q128+'Sewa Alat'!R128+'Sewa Alat'!T128</f>
        <v>0</v>
      </c>
      <c r="F124" s="1298">
        <f>'Sewa Alat'!W128+'Sewa Alat'!Y128+'Sewa Alat'!AA128+'Sewa Alat'!AC128+'Sewa Alat'!AD128+'Sewa Alat'!AE128+'Sewa Alat'!AG128</f>
        <v>0</v>
      </c>
      <c r="G124" s="1298">
        <f>'Sewa Alat'!AJ128+'Sewa Alat'!AK128+'Sewa Alat'!AM128+'Sewa Alat'!AO128+'Sewa Alat'!AQ128+'Sewa Alat'!AR128+'Sewa Alat'!AS128</f>
        <v>0</v>
      </c>
      <c r="H124" s="1298">
        <f>+'Sewa Alat'!BZ128+'Sewa Alat'!CA128+'Sewa Alat'!CB128+'Sewa Alat'!CC128+'Sewa Alat'!CD128+'Sewa Alat'!CE128+'Sewa Alat'!CF128</f>
        <v>0</v>
      </c>
      <c r="I124" s="1298">
        <f>'Sewa Alat'!DN128+'Sewa Alat'!DO128+'Sewa Alat'!DP128+'Sewa Alat'!DQ128+'Sewa Alat'!DR128+'Sewa Alat'!DS128+'Sewa Alat'!DT128+'Sewa Alat'!DU128</f>
        <v>0</v>
      </c>
      <c r="J124" s="943"/>
      <c r="K124" s="943"/>
    </row>
    <row r="125" ht="14.25" hidden="1" customHeight="1">
      <c r="A125" s="943">
        <v>32.0</v>
      </c>
      <c r="B125" s="70" t="s">
        <v>2830</v>
      </c>
      <c r="C125" s="1298">
        <v>1.2044E7</v>
      </c>
      <c r="D125" s="1298"/>
      <c r="E125" s="1298">
        <f>'Sewa Alat'!J129+'Sewa Alat'!L129+'Sewa Alat'!N129+'Sewa Alat'!P129+'Sewa Alat'!Q129+'Sewa Alat'!R129+'Sewa Alat'!T129</f>
        <v>0</v>
      </c>
      <c r="F125" s="1298">
        <f>'Sewa Alat'!W129+'Sewa Alat'!Y129+'Sewa Alat'!AA129+'Sewa Alat'!AC129+'Sewa Alat'!AD129+'Sewa Alat'!AE129+'Sewa Alat'!AG129</f>
        <v>0</v>
      </c>
      <c r="G125" s="1298">
        <f>'Sewa Alat'!AJ129+'Sewa Alat'!AK129+'Sewa Alat'!AM129+'Sewa Alat'!AO129+'Sewa Alat'!AQ129+'Sewa Alat'!AR129+'Sewa Alat'!AS129</f>
        <v>0</v>
      </c>
      <c r="H125" s="1298">
        <f>+'Sewa Alat'!BZ129+'Sewa Alat'!CA129+'Sewa Alat'!CB129+'Sewa Alat'!CC129+'Sewa Alat'!CD129+'Sewa Alat'!CE129+'Sewa Alat'!CF129</f>
        <v>0</v>
      </c>
      <c r="I125" s="1298">
        <f>'Sewa Alat'!DN129+'Sewa Alat'!DO129+'Sewa Alat'!DP129+'Sewa Alat'!DQ129+'Sewa Alat'!DR129+'Sewa Alat'!DS129+'Sewa Alat'!DT129+'Sewa Alat'!DU129</f>
        <v>0</v>
      </c>
      <c r="J125" s="943"/>
      <c r="K125" s="943"/>
    </row>
    <row r="126" ht="14.25" hidden="1" customHeight="1">
      <c r="A126" s="943">
        <v>33.0</v>
      </c>
      <c r="B126" s="70" t="s">
        <v>2830</v>
      </c>
      <c r="C126" s="1298">
        <v>1.2044E7</v>
      </c>
      <c r="D126" s="1298"/>
      <c r="E126" s="1298">
        <f>'Sewa Alat'!J130+'Sewa Alat'!L130+'Sewa Alat'!N130+'Sewa Alat'!P130+'Sewa Alat'!Q130+'Sewa Alat'!R130+'Sewa Alat'!T130</f>
        <v>0</v>
      </c>
      <c r="F126" s="1298">
        <f>'Sewa Alat'!W130+'Sewa Alat'!Y130+'Sewa Alat'!AA130+'Sewa Alat'!AC130+'Sewa Alat'!AD130+'Sewa Alat'!AE130+'Sewa Alat'!AG130</f>
        <v>0</v>
      </c>
      <c r="G126" s="1298">
        <f>'Sewa Alat'!AJ130+'Sewa Alat'!AK130+'Sewa Alat'!AM130+'Sewa Alat'!AO130+'Sewa Alat'!AQ130+'Sewa Alat'!AR130+'Sewa Alat'!AS130</f>
        <v>0</v>
      </c>
      <c r="H126" s="1298">
        <f>+'Sewa Alat'!BZ130+'Sewa Alat'!CA130+'Sewa Alat'!CB130+'Sewa Alat'!CC130+'Sewa Alat'!CD130+'Sewa Alat'!CE130+'Sewa Alat'!CF130</f>
        <v>0</v>
      </c>
      <c r="I126" s="1298">
        <f>'Sewa Alat'!DN130+'Sewa Alat'!DO130+'Sewa Alat'!DP130+'Sewa Alat'!DQ130+'Sewa Alat'!DR130+'Sewa Alat'!DS130+'Sewa Alat'!DT130+'Sewa Alat'!DU130</f>
        <v>0</v>
      </c>
      <c r="J126" s="943"/>
      <c r="K126" s="943"/>
    </row>
    <row r="127" ht="14.25" hidden="1" customHeight="1">
      <c r="A127" s="943">
        <v>34.0</v>
      </c>
      <c r="B127" s="70" t="s">
        <v>2830</v>
      </c>
      <c r="C127" s="1298">
        <v>1.2044E7</v>
      </c>
      <c r="D127" s="1298"/>
      <c r="E127" s="1298">
        <f>'Sewa Alat'!J131+'Sewa Alat'!L131+'Sewa Alat'!N131+'Sewa Alat'!P131+'Sewa Alat'!Q131+'Sewa Alat'!R131+'Sewa Alat'!T131</f>
        <v>0</v>
      </c>
      <c r="F127" s="1298">
        <f>'Sewa Alat'!W131+'Sewa Alat'!Y131+'Sewa Alat'!AA131+'Sewa Alat'!AC131+'Sewa Alat'!AD131+'Sewa Alat'!AE131+'Sewa Alat'!AG131</f>
        <v>0</v>
      </c>
      <c r="G127" s="1298">
        <f>'Sewa Alat'!AJ131+'Sewa Alat'!AK131+'Sewa Alat'!AM131+'Sewa Alat'!AO131+'Sewa Alat'!AQ131+'Sewa Alat'!AR131+'Sewa Alat'!AS131</f>
        <v>0</v>
      </c>
      <c r="H127" s="1298">
        <f>+'Sewa Alat'!BZ131+'Sewa Alat'!CA131+'Sewa Alat'!CB131+'Sewa Alat'!CC131+'Sewa Alat'!CD131+'Sewa Alat'!CE131+'Sewa Alat'!CF131</f>
        <v>0</v>
      </c>
      <c r="I127" s="1298">
        <f>'Sewa Alat'!DN131+'Sewa Alat'!DO131+'Sewa Alat'!DP131+'Sewa Alat'!DQ131+'Sewa Alat'!DR131+'Sewa Alat'!DS131+'Sewa Alat'!DT131+'Sewa Alat'!DU131</f>
        <v>0</v>
      </c>
      <c r="J127" s="943"/>
      <c r="K127" s="943"/>
    </row>
    <row r="128" ht="14.25" hidden="1" customHeight="1">
      <c r="A128" s="943">
        <v>35.0</v>
      </c>
      <c r="B128" s="70" t="s">
        <v>2830</v>
      </c>
      <c r="C128" s="1298">
        <v>1.2044E7</v>
      </c>
      <c r="D128" s="1298"/>
      <c r="E128" s="1298">
        <f>'Sewa Alat'!J132+'Sewa Alat'!L132+'Sewa Alat'!N132+'Sewa Alat'!P132+'Sewa Alat'!Q132+'Sewa Alat'!R132+'Sewa Alat'!T132</f>
        <v>0</v>
      </c>
      <c r="F128" s="1298">
        <f>'Sewa Alat'!W132+'Sewa Alat'!Y132+'Sewa Alat'!AA132+'Sewa Alat'!AC132+'Sewa Alat'!AD132+'Sewa Alat'!AE132+'Sewa Alat'!AG132</f>
        <v>0</v>
      </c>
      <c r="G128" s="1298">
        <f>'Sewa Alat'!AJ132+'Sewa Alat'!AK132+'Sewa Alat'!AM132+'Sewa Alat'!AO132+'Sewa Alat'!AQ132+'Sewa Alat'!AR132+'Sewa Alat'!AS132</f>
        <v>0</v>
      </c>
      <c r="H128" s="1298">
        <f>+'Sewa Alat'!BZ132+'Sewa Alat'!CA132+'Sewa Alat'!CB132+'Sewa Alat'!CC132+'Sewa Alat'!CD132+'Sewa Alat'!CE132+'Sewa Alat'!CF132</f>
        <v>0</v>
      </c>
      <c r="I128" s="1298">
        <f>'Sewa Alat'!DN132+'Sewa Alat'!DO132+'Sewa Alat'!DP132+'Sewa Alat'!DQ132+'Sewa Alat'!DR132+'Sewa Alat'!DS132+'Sewa Alat'!DT132+'Sewa Alat'!DU132</f>
        <v>0</v>
      </c>
      <c r="J128" s="943"/>
      <c r="K128" s="943"/>
    </row>
    <row r="129" ht="14.25" hidden="1" customHeight="1">
      <c r="A129" s="943">
        <v>36.0</v>
      </c>
      <c r="B129" s="70" t="s">
        <v>2830</v>
      </c>
      <c r="C129" s="1298">
        <v>1.2044E7</v>
      </c>
      <c r="D129" s="1298"/>
      <c r="E129" s="1298">
        <f>'Sewa Alat'!J133+'Sewa Alat'!L133+'Sewa Alat'!N133+'Sewa Alat'!P133+'Sewa Alat'!Q133+'Sewa Alat'!R133+'Sewa Alat'!T133</f>
        <v>0</v>
      </c>
      <c r="F129" s="1298">
        <f>'Sewa Alat'!W133+'Sewa Alat'!Y133+'Sewa Alat'!AA133+'Sewa Alat'!AC133+'Sewa Alat'!AD133+'Sewa Alat'!AE133+'Sewa Alat'!AG133</f>
        <v>0</v>
      </c>
      <c r="G129" s="1298">
        <f>'Sewa Alat'!AJ133+'Sewa Alat'!AK133+'Sewa Alat'!AM133+'Sewa Alat'!AO133+'Sewa Alat'!AQ133+'Sewa Alat'!AR133+'Sewa Alat'!AS133</f>
        <v>0</v>
      </c>
      <c r="H129" s="1298">
        <f>+'Sewa Alat'!BZ133+'Sewa Alat'!CA133+'Sewa Alat'!CB133+'Sewa Alat'!CC133+'Sewa Alat'!CD133+'Sewa Alat'!CE133+'Sewa Alat'!CF133</f>
        <v>0</v>
      </c>
      <c r="I129" s="1298">
        <f>'Sewa Alat'!DN133+'Sewa Alat'!DO133+'Sewa Alat'!DP133+'Sewa Alat'!DQ133+'Sewa Alat'!DR133+'Sewa Alat'!DS133+'Sewa Alat'!DT133+'Sewa Alat'!DU133</f>
        <v>0</v>
      </c>
      <c r="J129" s="943"/>
      <c r="K129" s="943"/>
    </row>
    <row r="130" ht="14.25" hidden="1" customHeight="1">
      <c r="A130" s="943">
        <v>37.0</v>
      </c>
      <c r="B130" s="70" t="s">
        <v>2830</v>
      </c>
      <c r="C130" s="1298">
        <v>1.2044E7</v>
      </c>
      <c r="D130" s="1298"/>
      <c r="E130" s="1298">
        <f>'Sewa Alat'!J134+'Sewa Alat'!L134+'Sewa Alat'!N134+'Sewa Alat'!P134+'Sewa Alat'!Q134+'Sewa Alat'!R134+'Sewa Alat'!T134</f>
        <v>0</v>
      </c>
      <c r="F130" s="1298">
        <f>'Sewa Alat'!W134+'Sewa Alat'!Y134+'Sewa Alat'!AA134+'Sewa Alat'!AC134+'Sewa Alat'!AD134+'Sewa Alat'!AE134+'Sewa Alat'!AG134</f>
        <v>0</v>
      </c>
      <c r="G130" s="1298">
        <f>'Sewa Alat'!AJ134+'Sewa Alat'!AK134+'Sewa Alat'!AM134+'Sewa Alat'!AO134+'Sewa Alat'!AQ134+'Sewa Alat'!AR134+'Sewa Alat'!AS134</f>
        <v>0</v>
      </c>
      <c r="H130" s="1298">
        <f>+'Sewa Alat'!BZ134+'Sewa Alat'!CA134+'Sewa Alat'!CB134+'Sewa Alat'!CC134+'Sewa Alat'!CD134+'Sewa Alat'!CE134+'Sewa Alat'!CF134</f>
        <v>0</v>
      </c>
      <c r="I130" s="1298">
        <f>'Sewa Alat'!DN134+'Sewa Alat'!DO134+'Sewa Alat'!DP134+'Sewa Alat'!DQ134+'Sewa Alat'!DR134+'Sewa Alat'!DS134+'Sewa Alat'!DT134+'Sewa Alat'!DU134</f>
        <v>0</v>
      </c>
      <c r="J130" s="943"/>
      <c r="K130" s="943"/>
    </row>
    <row r="131" ht="14.25" hidden="1" customHeight="1">
      <c r="A131" s="943">
        <v>38.0</v>
      </c>
      <c r="B131" s="70" t="s">
        <v>2830</v>
      </c>
      <c r="C131" s="1298">
        <v>1.2044E7</v>
      </c>
      <c r="D131" s="1298"/>
      <c r="E131" s="1298">
        <f>'Sewa Alat'!J135+'Sewa Alat'!L135+'Sewa Alat'!N135+'Sewa Alat'!P135+'Sewa Alat'!Q135+'Sewa Alat'!R135+'Sewa Alat'!T135</f>
        <v>0</v>
      </c>
      <c r="F131" s="1298">
        <f>'Sewa Alat'!W135+'Sewa Alat'!Y135+'Sewa Alat'!AA135+'Sewa Alat'!AC135+'Sewa Alat'!AD135+'Sewa Alat'!AE135+'Sewa Alat'!AG135</f>
        <v>0</v>
      </c>
      <c r="G131" s="1298">
        <f>'Sewa Alat'!AJ135+'Sewa Alat'!AK135+'Sewa Alat'!AM135+'Sewa Alat'!AO135+'Sewa Alat'!AQ135+'Sewa Alat'!AR135+'Sewa Alat'!AS135</f>
        <v>0</v>
      </c>
      <c r="H131" s="1298">
        <f>+'Sewa Alat'!BZ135+'Sewa Alat'!CA135+'Sewa Alat'!CB135+'Sewa Alat'!CC135+'Sewa Alat'!CD135+'Sewa Alat'!CE135+'Sewa Alat'!CF135</f>
        <v>0</v>
      </c>
      <c r="I131" s="1298">
        <f>'Sewa Alat'!DN135+'Sewa Alat'!DO135+'Sewa Alat'!DP135+'Sewa Alat'!DQ135+'Sewa Alat'!DR135+'Sewa Alat'!DS135+'Sewa Alat'!DT135+'Sewa Alat'!DU135</f>
        <v>0</v>
      </c>
      <c r="J131" s="943"/>
      <c r="K131" s="943"/>
    </row>
    <row r="132" ht="14.25" hidden="1" customHeight="1">
      <c r="A132" s="943">
        <v>39.0</v>
      </c>
      <c r="B132" s="70" t="s">
        <v>2830</v>
      </c>
      <c r="C132" s="1298">
        <v>1.2044E7</v>
      </c>
      <c r="D132" s="1298"/>
      <c r="E132" s="1298">
        <f>'Sewa Alat'!J136+'Sewa Alat'!L136+'Sewa Alat'!N136+'Sewa Alat'!P136+'Sewa Alat'!Q136+'Sewa Alat'!R136+'Sewa Alat'!T136</f>
        <v>0</v>
      </c>
      <c r="F132" s="1298">
        <f>'Sewa Alat'!W136+'Sewa Alat'!Y136+'Sewa Alat'!AA136+'Sewa Alat'!AC136+'Sewa Alat'!AD136+'Sewa Alat'!AE136+'Sewa Alat'!AG136</f>
        <v>0</v>
      </c>
      <c r="G132" s="1298">
        <f>'Sewa Alat'!AJ136+'Sewa Alat'!AK136+'Sewa Alat'!AM136+'Sewa Alat'!AO136+'Sewa Alat'!AQ136+'Sewa Alat'!AR136+'Sewa Alat'!AS136</f>
        <v>0</v>
      </c>
      <c r="H132" s="1298">
        <f>+'Sewa Alat'!BZ136+'Sewa Alat'!CA136+'Sewa Alat'!CB136+'Sewa Alat'!CC136+'Sewa Alat'!CD136+'Sewa Alat'!CE136+'Sewa Alat'!CF136</f>
        <v>0</v>
      </c>
      <c r="I132" s="1298">
        <f>'Sewa Alat'!DN136+'Sewa Alat'!DO136+'Sewa Alat'!DP136+'Sewa Alat'!DQ136+'Sewa Alat'!DR136+'Sewa Alat'!DS136+'Sewa Alat'!DT136+'Sewa Alat'!DU136</f>
        <v>0</v>
      </c>
      <c r="J132" s="943"/>
      <c r="K132" s="943"/>
    </row>
    <row r="133" ht="14.25" customHeight="1">
      <c r="A133" s="1296"/>
      <c r="B133" s="1297" t="s">
        <v>2831</v>
      </c>
      <c r="C133" s="1340"/>
      <c r="D133" s="1340"/>
      <c r="E133" s="1341"/>
      <c r="F133" s="1296"/>
      <c r="G133" s="1296"/>
      <c r="H133" s="1296"/>
      <c r="I133" s="1296"/>
      <c r="J133" s="1296"/>
      <c r="K133" s="1296"/>
    </row>
    <row r="134" ht="14.25" customHeight="1">
      <c r="A134" s="943">
        <v>1.0</v>
      </c>
      <c r="B134" s="943" t="s">
        <v>1144</v>
      </c>
      <c r="C134" s="1298"/>
      <c r="D134" s="1298">
        <v>4500000.0</v>
      </c>
      <c r="E134" s="1298">
        <f>'Sewa Alat'!J138+'Sewa Alat'!L138+'Sewa Alat'!N138+'Sewa Alat'!P138+'Sewa Alat'!Q138+'Sewa Alat'!R138+'Sewa Alat'!T138</f>
        <v>4650000</v>
      </c>
      <c r="F134" s="1298">
        <f>'Sewa Alat'!W138+'Sewa Alat'!Y138+'Sewa Alat'!AA138+'Sewa Alat'!AC138+'Sewa Alat'!AD138+'Sewa Alat'!AE138+'Sewa Alat'!AG138</f>
        <v>3750000</v>
      </c>
      <c r="G134" s="1298">
        <f>'Sewa Alat'!AJ138+'Sewa Alat'!AK138+'Sewa Alat'!AM138+'Sewa Alat'!AO138+'Sewa Alat'!AQ138+'Sewa Alat'!AR138+'Sewa Alat'!AS138</f>
        <v>4500000</v>
      </c>
      <c r="H134" s="1298">
        <f>+'Sewa Alat'!BZ138+'Sewa Alat'!CA138+'Sewa Alat'!CB138+'Sewa Alat'!CC138+'Sewa Alat'!CD138+'Sewa Alat'!CE138+'Sewa Alat'!CF138+'Sewa Alat'!CG138+'Sewa Alat'!CH138+'Sewa Alat'!CI138+'Sewa Alat'!CJ138</f>
        <v>4125000</v>
      </c>
      <c r="I134" s="1298">
        <f>'Sewa Alat'!DN138+'Sewa Alat'!DO138+'Sewa Alat'!DP138+'Sewa Alat'!DQ138+'Sewa Alat'!DR138+'Sewa Alat'!DS138+'Sewa Alat'!DT138+'Sewa Alat'!DU138+'Sewa Alat'!DV138</f>
        <v>4200000</v>
      </c>
      <c r="J134" s="1298">
        <f>sum('Sewa Alat'!FD136:FO136)</f>
        <v>0</v>
      </c>
      <c r="K134" s="943"/>
    </row>
    <row r="135" ht="14.25" customHeight="1">
      <c r="A135" s="943">
        <v>2.0</v>
      </c>
      <c r="B135" s="943" t="s">
        <v>1144</v>
      </c>
      <c r="C135" s="1298"/>
      <c r="D135" s="1298">
        <v>4500000.0</v>
      </c>
      <c r="E135" s="1298">
        <f>'Sewa Alat'!J139+'Sewa Alat'!L139+'Sewa Alat'!N139+'Sewa Alat'!P139+'Sewa Alat'!Q139+'Sewa Alat'!R139+'Sewa Alat'!T139</f>
        <v>4650000</v>
      </c>
      <c r="F135" s="1298">
        <f>'Sewa Alat'!W139+'Sewa Alat'!Y139+'Sewa Alat'!AA139+'Sewa Alat'!AC139+'Sewa Alat'!AD139+'Sewa Alat'!AE139+'Sewa Alat'!AG139</f>
        <v>3750000</v>
      </c>
      <c r="G135" s="1298">
        <f>'Sewa Alat'!AJ139+'Sewa Alat'!AK139+'Sewa Alat'!AM139+'Sewa Alat'!AO139+'Sewa Alat'!AQ139+'Sewa Alat'!AR139+'Sewa Alat'!AS139</f>
        <v>4500000</v>
      </c>
      <c r="H135" s="1298">
        <f>+'Sewa Alat'!BZ139+'Sewa Alat'!CA139+'Sewa Alat'!CB139+'Sewa Alat'!CC139+'Sewa Alat'!CD139+'Sewa Alat'!CE139+'Sewa Alat'!CF139+'Sewa Alat'!CG139+'Sewa Alat'!CH139+'Sewa Alat'!CI139+'Sewa Alat'!CJ139</f>
        <v>4650000</v>
      </c>
      <c r="I135" s="1298">
        <f>'Sewa Alat'!DN139+'Sewa Alat'!DO139+'Sewa Alat'!DP139+'Sewa Alat'!DQ139+'Sewa Alat'!DR139+'Sewa Alat'!DS139+'Sewa Alat'!DT139+'Sewa Alat'!DU139+'Sewa Alat'!DV139</f>
        <v>0</v>
      </c>
      <c r="J135" s="1298">
        <f>sum('Sewa Alat'!FD137:FO137)</f>
        <v>0</v>
      </c>
      <c r="K135" s="943"/>
    </row>
    <row r="136" ht="14.25" customHeight="1">
      <c r="A136" s="943">
        <v>3.0</v>
      </c>
      <c r="B136" s="943" t="s">
        <v>1144</v>
      </c>
      <c r="C136" s="1298"/>
      <c r="D136" s="1298">
        <v>4500000.0</v>
      </c>
      <c r="E136" s="1298">
        <f>'Sewa Alat'!J140+'Sewa Alat'!L140+'Sewa Alat'!N140+'Sewa Alat'!P140+'Sewa Alat'!Q140+'Sewa Alat'!R140+'Sewa Alat'!T140</f>
        <v>4650000</v>
      </c>
      <c r="F136" s="1298">
        <f>'Sewa Alat'!W140+'Sewa Alat'!Y140+'Sewa Alat'!AA140+'Sewa Alat'!AC140+'Sewa Alat'!AD140+'Sewa Alat'!AE140+'Sewa Alat'!AG140</f>
        <v>3750000</v>
      </c>
      <c r="G136" s="1298">
        <f>'Sewa Alat'!AJ140+'Sewa Alat'!AK140+'Sewa Alat'!AM140+'Sewa Alat'!AO140+'Sewa Alat'!AQ140+'Sewa Alat'!AR140+'Sewa Alat'!AS140</f>
        <v>0</v>
      </c>
      <c r="H136" s="1298">
        <f>+'Sewa Alat'!BZ140+'Sewa Alat'!CA140+'Sewa Alat'!CB140+'Sewa Alat'!CC140+'Sewa Alat'!CD140+'Sewa Alat'!CE140+'Sewa Alat'!CF140+'Sewa Alat'!CG140+'Sewa Alat'!CH140+'Sewa Alat'!CI140+'Sewa Alat'!CJ140</f>
        <v>4650000</v>
      </c>
      <c r="I136" s="1298">
        <f>'Sewa Alat'!DN140+'Sewa Alat'!DO140+'Sewa Alat'!DP140+'Sewa Alat'!DQ140+'Sewa Alat'!DR140+'Sewa Alat'!DS140+'Sewa Alat'!DT140+'Sewa Alat'!DU140+'Sewa Alat'!DV140</f>
        <v>4200000</v>
      </c>
      <c r="J136" s="1298">
        <f>sum('Sewa Alat'!FD138:FO138)</f>
        <v>4050000</v>
      </c>
      <c r="K136" s="943"/>
    </row>
    <row r="137" ht="14.25" customHeight="1">
      <c r="A137" s="943">
        <v>4.0</v>
      </c>
      <c r="B137" s="943" t="s">
        <v>1164</v>
      </c>
      <c r="C137" s="1298"/>
      <c r="D137" s="1298">
        <v>500000.0</v>
      </c>
      <c r="E137" s="1298">
        <f>'Sewa Alat'!J141+'Sewa Alat'!L141+'Sewa Alat'!N141+'Sewa Alat'!P141+'Sewa Alat'!Q141+'Sewa Alat'!R141+'Sewa Alat'!T141</f>
        <v>516666.6667</v>
      </c>
      <c r="F137" s="1298">
        <f>'Sewa Alat'!W141+'Sewa Alat'!Y141+'Sewa Alat'!AA141+'Sewa Alat'!AC141+'Sewa Alat'!AD141+'Sewa Alat'!AE141+'Sewa Alat'!AG141</f>
        <v>416666.6667</v>
      </c>
      <c r="G137" s="1298">
        <f>'Sewa Alat'!AJ141+'Sewa Alat'!AK141+'Sewa Alat'!AM141+'Sewa Alat'!AO141+'Sewa Alat'!AQ141+'Sewa Alat'!AR141+'Sewa Alat'!AS141</f>
        <v>500000</v>
      </c>
      <c r="H137" s="1298">
        <f>+'Sewa Alat'!BZ141+'Sewa Alat'!CA141+'Sewa Alat'!CB141+'Sewa Alat'!CC141+'Sewa Alat'!CD141+'Sewa Alat'!CE141+'Sewa Alat'!CF141+'Sewa Alat'!CG141+'Sewa Alat'!CH141+'Sewa Alat'!CI141+'Sewa Alat'!CJ141</f>
        <v>458333.3333</v>
      </c>
      <c r="I137" s="1298">
        <f>'Sewa Alat'!DN141+'Sewa Alat'!DO141+'Sewa Alat'!DP141+'Sewa Alat'!DQ141+'Sewa Alat'!DR141+'Sewa Alat'!DS141+'Sewa Alat'!DT141+'Sewa Alat'!DU141+'Sewa Alat'!DV141</f>
        <v>466666.6667</v>
      </c>
      <c r="J137" s="1298">
        <f>sum('Sewa Alat'!FD139:FO139)</f>
        <v>4050000</v>
      </c>
      <c r="K137" s="943"/>
    </row>
    <row r="138" ht="14.25" customHeight="1">
      <c r="A138" s="943">
        <v>5.0</v>
      </c>
      <c r="B138" s="943" t="s">
        <v>1164</v>
      </c>
      <c r="C138" s="1298"/>
      <c r="D138" s="1298">
        <v>500000.0</v>
      </c>
      <c r="E138" s="1298">
        <f>'Sewa Alat'!J142+'Sewa Alat'!L142+'Sewa Alat'!N142+'Sewa Alat'!P142+'Sewa Alat'!Q142+'Sewa Alat'!R142+'Sewa Alat'!T142</f>
        <v>516666.6667</v>
      </c>
      <c r="F138" s="1298">
        <f>'Sewa Alat'!W142+'Sewa Alat'!Y142+'Sewa Alat'!AA142+'Sewa Alat'!AC142+'Sewa Alat'!AD142+'Sewa Alat'!AE142+'Sewa Alat'!AG142</f>
        <v>416666.6667</v>
      </c>
      <c r="G138" s="1298">
        <f>'Sewa Alat'!AJ142+'Sewa Alat'!AK142+'Sewa Alat'!AM142+'Sewa Alat'!AO142+'Sewa Alat'!AQ142+'Sewa Alat'!AR142+'Sewa Alat'!AS142</f>
        <v>0</v>
      </c>
      <c r="H138" s="1298">
        <f>+'Sewa Alat'!BZ142+'Sewa Alat'!CA142+'Sewa Alat'!CB142+'Sewa Alat'!CC142+'Sewa Alat'!CD142+'Sewa Alat'!CE142+'Sewa Alat'!CF142+'Sewa Alat'!CG142+'Sewa Alat'!CH142+'Sewa Alat'!CI142+'Sewa Alat'!CJ142</f>
        <v>483333.3333</v>
      </c>
      <c r="I138" s="1298">
        <f>'Sewa Alat'!DN142+'Sewa Alat'!DO142+'Sewa Alat'!DP142+'Sewa Alat'!DQ142+'Sewa Alat'!DR142+'Sewa Alat'!DS142+'Sewa Alat'!DT142+'Sewa Alat'!DU142+'Sewa Alat'!DV142</f>
        <v>0</v>
      </c>
      <c r="J138" s="1298">
        <f>sum('Sewa Alat'!FD140:FO140)</f>
        <v>0</v>
      </c>
      <c r="K138" s="943"/>
    </row>
    <row r="139" ht="14.25" customHeight="1"/>
    <row r="140" ht="14.25" customHeight="1">
      <c r="A140" s="1409"/>
      <c r="B140" s="1410" t="s">
        <v>2833</v>
      </c>
      <c r="C140" s="1411">
        <f>SUM(C6:C91)+C134+C135+C136+C137+C138</f>
        <v>1683687632</v>
      </c>
      <c r="D140" s="1411"/>
      <c r="E140" s="1411">
        <f t="shared" ref="E140:K140" si="2">SUM(E6:E91)+E134+E135+E136+E137+E138</f>
        <v>1799072733</v>
      </c>
      <c r="F140" s="1411">
        <f t="shared" si="2"/>
        <v>1384172733</v>
      </c>
      <c r="G140" s="1411">
        <f t="shared" si="2"/>
        <v>1729722733</v>
      </c>
      <c r="H140" s="1411">
        <f t="shared" si="2"/>
        <v>1988166667</v>
      </c>
      <c r="I140" s="1411">
        <f t="shared" si="2"/>
        <v>1897033333</v>
      </c>
      <c r="J140" s="1411">
        <f t="shared" si="2"/>
        <v>1972633333</v>
      </c>
      <c r="K140" s="1411">
        <f t="shared" si="2"/>
        <v>0</v>
      </c>
    </row>
    <row r="141" ht="14.25" hidden="1" customHeight="1">
      <c r="A141" s="1409"/>
      <c r="B141" s="1410" t="s">
        <v>2834</v>
      </c>
      <c r="C141" s="1411">
        <f>SUM(C94:C132)</f>
        <v>640360000</v>
      </c>
      <c r="D141" s="1411"/>
      <c r="E141" s="1411">
        <f t="shared" ref="E141:H141" si="3">SUM(E94:E132)</f>
        <v>0</v>
      </c>
      <c r="F141" s="1411">
        <f t="shared" si="3"/>
        <v>0</v>
      </c>
      <c r="G141" s="1411">
        <f t="shared" si="3"/>
        <v>0</v>
      </c>
      <c r="H141" s="1411">
        <f t="shared" si="3"/>
        <v>0</v>
      </c>
      <c r="I141" s="70" t="s">
        <v>2810</v>
      </c>
      <c r="J141" s="1411">
        <f t="shared" ref="J141:K141" si="4">SUM(J94:J132)</f>
        <v>0</v>
      </c>
      <c r="K141" s="1411">
        <f t="shared" si="4"/>
        <v>0</v>
      </c>
    </row>
    <row r="142" ht="14.25" customHeight="1">
      <c r="A142" s="1412"/>
      <c r="B142" s="1412" t="s">
        <v>2835</v>
      </c>
      <c r="C142" s="1413"/>
      <c r="D142" s="1413"/>
      <c r="E142" s="1412"/>
      <c r="F142" s="1412"/>
      <c r="G142" s="1413"/>
      <c r="H142" s="1413">
        <f>'Sewa Alat'!CK144</f>
        <v>251566666.7</v>
      </c>
      <c r="I142" s="1413">
        <f>'Sewa Alat'!DX144</f>
        <v>366000000</v>
      </c>
      <c r="J142" s="1413">
        <f>'Sewa Alat'!FP144</f>
        <v>179933333.3</v>
      </c>
      <c r="K142" s="1412"/>
    </row>
    <row r="143" ht="14.25" customHeight="1">
      <c r="A143" s="1414"/>
      <c r="B143" s="1414" t="s">
        <v>2836</v>
      </c>
      <c r="C143" s="1414"/>
      <c r="D143" s="1414"/>
      <c r="E143" s="1414"/>
      <c r="F143" s="1414"/>
      <c r="G143" s="1414"/>
      <c r="H143" s="1414"/>
      <c r="I143" s="1414"/>
      <c r="J143" s="1414"/>
      <c r="K143" s="1414"/>
    </row>
    <row r="144" ht="14.25" customHeight="1">
      <c r="A144" s="1415"/>
      <c r="B144" s="1415" t="s">
        <v>2837</v>
      </c>
      <c r="C144" s="1415"/>
      <c r="D144" s="1415"/>
      <c r="E144" s="1415"/>
      <c r="F144" s="1415"/>
      <c r="G144" s="1415"/>
      <c r="H144" s="1415"/>
      <c r="I144" s="1415"/>
      <c r="J144" s="1415"/>
      <c r="K144" s="1415"/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 outlineLevelCol="1"/>
  <cols>
    <col customWidth="1" min="1" max="1" width="5.57"/>
    <col customWidth="1" hidden="1" min="2" max="2" width="45.29"/>
    <col customWidth="1" min="3" max="3" width="45.86"/>
    <col customWidth="1" min="4" max="4" width="14.0"/>
    <col customWidth="1" min="5" max="5" width="17.0"/>
    <col customWidth="1" min="6" max="6" width="12.29"/>
    <col customWidth="1" min="7" max="7" width="13.0"/>
    <col customWidth="1" min="8" max="8" width="1.71"/>
    <col customWidth="1" min="9" max="9" width="8.86"/>
    <col customWidth="1" min="10" max="10" width="13.29"/>
    <col customWidth="1" min="11" max="11" width="8.86"/>
    <col customWidth="1" min="12" max="12" width="13.29"/>
    <col customWidth="1" min="13" max="13" width="8.71"/>
    <col customWidth="1" min="14" max="15" width="12.29"/>
    <col customWidth="1" min="16" max="16" width="13.29"/>
    <col customWidth="1" min="17" max="17" width="12.29"/>
    <col customWidth="1" min="18" max="19" width="8.71"/>
    <col customWidth="1" min="20" max="20" width="13.29"/>
    <col customWidth="1" min="21" max="21" width="15.0"/>
    <col customWidth="1" hidden="1" min="22" max="22" width="8.86" outlineLevel="1"/>
    <col customWidth="1" min="23" max="23" width="15.0"/>
    <col customWidth="1" min="24" max="24" width="8.71"/>
    <col customWidth="1" min="25" max="25" width="13.29"/>
    <col customWidth="1" min="26" max="26" width="8.71"/>
    <col customWidth="1" min="27" max="27" width="15.0"/>
    <col customWidth="1" min="28" max="28" width="8.86"/>
    <col customWidth="1" min="29" max="29" width="13.29"/>
    <col customWidth="1" min="30" max="32" width="8.71"/>
    <col customWidth="1" min="33" max="33" width="11.14"/>
    <col customWidth="1" min="34" max="34" width="15.0"/>
    <col customWidth="1" hidden="1" min="35" max="35" width="8.86" outlineLevel="1"/>
    <col customWidth="1" min="36" max="36" width="13.29"/>
    <col customWidth="1" min="37" max="38" width="8.71"/>
    <col customWidth="1" min="39" max="39" width="12.29"/>
    <col customWidth="1" min="40" max="40" width="8.71"/>
    <col customWidth="1" min="41" max="41" width="15.0"/>
    <col customWidth="1" min="42" max="42" width="8.71"/>
    <col customWidth="1" min="43" max="43" width="12.29"/>
    <col customWidth="1" min="44" max="45" width="8.71"/>
    <col customWidth="1" min="46" max="46" width="15.0"/>
    <col customWidth="1" min="47" max="47" width="5.86" outlineLevel="1"/>
    <col customWidth="1" min="48" max="48" width="10.71" outlineLevel="1"/>
    <col customWidth="1" min="49" max="50" width="5.86" outlineLevel="1"/>
    <col customWidth="1" min="51" max="51" width="10.71" outlineLevel="1"/>
    <col customWidth="1" min="52" max="64" width="5.86" outlineLevel="1"/>
    <col customWidth="1" min="65" max="65" width="9.71" outlineLevel="1"/>
    <col customWidth="1" min="66" max="77" width="5.86" outlineLevel="1"/>
    <col customWidth="1" min="78" max="89" width="11.43"/>
    <col customWidth="1" hidden="1" min="90" max="117" width="5.86" outlineLevel="1"/>
    <col customWidth="1" min="118" max="118" width="8.86"/>
    <col customWidth="1" min="119" max="119" width="11.14"/>
    <col customWidth="1" min="120" max="120" width="8.71"/>
    <col customWidth="1" min="121" max="121" width="12.29"/>
    <col customWidth="1" min="122" max="122" width="11.14"/>
    <col customWidth="1" min="123" max="127" width="12.14"/>
    <col customWidth="1" min="128" max="128" width="11.57"/>
    <col customWidth="1" min="129" max="129" width="5.86" outlineLevel="1"/>
    <col customWidth="1" min="130" max="130" width="10.71" outlineLevel="1"/>
    <col customWidth="1" min="131" max="132" width="5.86" outlineLevel="1"/>
    <col customWidth="1" min="133" max="133" width="10.71" outlineLevel="1"/>
    <col customWidth="1" min="134" max="146" width="5.86" outlineLevel="1"/>
    <col customWidth="1" min="147" max="147" width="9.71" outlineLevel="1"/>
    <col customWidth="1" min="148" max="159" width="5.86" outlineLevel="1"/>
    <col customWidth="1" min="160" max="172" width="11.43"/>
    <col customWidth="1" min="173" max="173" width="5.86" outlineLevel="1"/>
    <col customWidth="1" min="174" max="174" width="10.71" outlineLevel="1"/>
    <col customWidth="1" min="175" max="176" width="5.86" outlineLevel="1"/>
    <col customWidth="1" min="177" max="177" width="10.71" outlineLevel="1"/>
    <col customWidth="1" min="178" max="190" width="5.86" outlineLevel="1"/>
    <col customWidth="1" min="191" max="191" width="9.71" outlineLevel="1"/>
    <col customWidth="1" min="192" max="202" width="5.86" outlineLevel="1"/>
    <col customWidth="1" min="203" max="207" width="11.43"/>
    <col customWidth="1" min="208" max="238" width="6.57"/>
    <col customWidth="1" min="239" max="244" width="11.43"/>
    <col customWidth="1" min="245" max="274" width="6.57"/>
    <col customWidth="1" min="275" max="280" width="11.43"/>
    <col customWidth="1" min="281" max="311" width="6.57"/>
    <col customWidth="1" min="312" max="317" width="11.43"/>
    <col customWidth="1" min="318" max="348" width="6.57"/>
    <col customWidth="1" min="349" max="469" width="11.43"/>
  </cols>
  <sheetData>
    <row r="1" ht="14.25" customHeight="1">
      <c r="D1" s="1312"/>
      <c r="E1" s="1313"/>
      <c r="F1" s="1314"/>
      <c r="AG1" s="1314"/>
      <c r="BT1" s="1316"/>
      <c r="BU1" s="1316"/>
      <c r="BV1" s="1316"/>
      <c r="BW1" s="1316"/>
      <c r="BX1" s="1316"/>
      <c r="BY1" s="1316"/>
      <c r="EX1" s="1316"/>
      <c r="EY1" s="1316"/>
      <c r="EZ1" s="1316"/>
      <c r="FA1" s="1316"/>
      <c r="FB1" s="1316"/>
      <c r="FC1" s="1316"/>
      <c r="GP1" s="1316"/>
      <c r="GQ1" s="1316"/>
      <c r="GR1" s="1316"/>
      <c r="GS1" s="1316"/>
      <c r="GT1" s="1316"/>
    </row>
    <row r="2" ht="14.25" customHeight="1">
      <c r="D2" s="1312"/>
      <c r="E2" s="1313"/>
      <c r="F2" s="1314"/>
      <c r="AG2" s="1314"/>
      <c r="BT2" s="1316"/>
      <c r="BU2" s="1316"/>
      <c r="BV2" s="1316"/>
      <c r="BW2" s="1316"/>
      <c r="BX2" s="1316"/>
      <c r="BY2" s="1316"/>
      <c r="EX2" s="1316"/>
      <c r="EY2" s="1316"/>
      <c r="EZ2" s="1316"/>
      <c r="FA2" s="1316"/>
      <c r="FB2" s="1316"/>
      <c r="FC2" s="1316"/>
      <c r="GP2" s="1316"/>
      <c r="GQ2" s="1316"/>
      <c r="GR2" s="1316"/>
      <c r="GS2" s="1316"/>
      <c r="GT2" s="1316"/>
    </row>
    <row r="3" ht="28.5" customHeight="1">
      <c r="A3" s="1295" t="s">
        <v>8</v>
      </c>
      <c r="B3" s="1295"/>
      <c r="C3" s="1295" t="s">
        <v>2637</v>
      </c>
      <c r="D3" s="1295" t="s">
        <v>10</v>
      </c>
      <c r="E3" s="1321" t="s">
        <v>2708</v>
      </c>
      <c r="F3" s="1322" t="s">
        <v>2709</v>
      </c>
      <c r="G3" s="1295" t="s">
        <v>2710</v>
      </c>
      <c r="H3" s="1295"/>
      <c r="I3" s="1323" t="s">
        <v>2711</v>
      </c>
      <c r="J3" s="353"/>
      <c r="K3" s="353"/>
      <c r="L3" s="353"/>
      <c r="M3" s="353"/>
      <c r="N3" s="353"/>
      <c r="O3" s="353"/>
      <c r="P3" s="353"/>
      <c r="Q3" s="353"/>
      <c r="R3" s="353"/>
      <c r="S3" s="354"/>
      <c r="T3" s="1324"/>
      <c r="U3" s="1325" t="s">
        <v>2642</v>
      </c>
      <c r="V3" s="1326" t="s">
        <v>2712</v>
      </c>
      <c r="W3" s="353"/>
      <c r="X3" s="353"/>
      <c r="Y3" s="353"/>
      <c r="Z3" s="353"/>
      <c r="AA3" s="353"/>
      <c r="AB3" s="353"/>
      <c r="AC3" s="353"/>
      <c r="AD3" s="353"/>
      <c r="AE3" s="353"/>
      <c r="AF3" s="353"/>
      <c r="AG3" s="354"/>
      <c r="AH3" s="1327" t="s">
        <v>2644</v>
      </c>
      <c r="AI3" s="1323" t="s">
        <v>2713</v>
      </c>
      <c r="AJ3" s="353"/>
      <c r="AK3" s="353"/>
      <c r="AL3" s="353"/>
      <c r="AM3" s="353"/>
      <c r="AN3" s="353"/>
      <c r="AO3" s="353"/>
      <c r="AP3" s="353"/>
      <c r="AQ3" s="353"/>
      <c r="AR3" s="353"/>
      <c r="AS3" s="354"/>
      <c r="AT3" s="1328" t="s">
        <v>2645</v>
      </c>
      <c r="AU3" s="1329" t="s">
        <v>2646</v>
      </c>
      <c r="AV3" s="353"/>
      <c r="AW3" s="353"/>
      <c r="AX3" s="353"/>
      <c r="AY3" s="353"/>
      <c r="AZ3" s="353"/>
      <c r="BA3" s="353"/>
      <c r="BB3" s="353"/>
      <c r="BC3" s="353"/>
      <c r="BD3" s="353"/>
      <c r="BE3" s="353"/>
      <c r="BF3" s="353"/>
      <c r="BG3" s="353"/>
      <c r="BH3" s="353"/>
      <c r="BI3" s="353"/>
      <c r="BJ3" s="353"/>
      <c r="BK3" s="353"/>
      <c r="BL3" s="353"/>
      <c r="BM3" s="353"/>
      <c r="BN3" s="353"/>
      <c r="BO3" s="353"/>
      <c r="BP3" s="353"/>
      <c r="BQ3" s="353"/>
      <c r="BR3" s="353"/>
      <c r="BS3" s="353"/>
      <c r="BT3" s="353"/>
      <c r="BU3" s="353"/>
      <c r="BV3" s="353"/>
      <c r="BW3" s="353"/>
      <c r="BX3" s="353"/>
      <c r="BY3" s="354"/>
      <c r="BZ3" s="1326" t="s">
        <v>2714</v>
      </c>
      <c r="CA3" s="353"/>
      <c r="CB3" s="353"/>
      <c r="CC3" s="353"/>
      <c r="CD3" s="353"/>
      <c r="CE3" s="353"/>
      <c r="CF3" s="353"/>
      <c r="CG3" s="353"/>
      <c r="CH3" s="353"/>
      <c r="CI3" s="353"/>
      <c r="CJ3" s="353"/>
      <c r="CK3" s="354"/>
      <c r="CL3" s="1329" t="s">
        <v>2648</v>
      </c>
      <c r="CM3" s="353"/>
      <c r="CN3" s="353"/>
      <c r="CO3" s="353"/>
      <c r="CP3" s="353"/>
      <c r="CQ3" s="353"/>
      <c r="CR3" s="353"/>
      <c r="CS3" s="353"/>
      <c r="CT3" s="353"/>
      <c r="CU3" s="353"/>
      <c r="CV3" s="353"/>
      <c r="CW3" s="353"/>
      <c r="CX3" s="353"/>
      <c r="CY3" s="353"/>
      <c r="CZ3" s="353"/>
      <c r="DA3" s="353"/>
      <c r="DB3" s="353"/>
      <c r="DC3" s="353"/>
      <c r="DD3" s="353"/>
      <c r="DE3" s="353"/>
      <c r="DF3" s="353"/>
      <c r="DG3" s="353"/>
      <c r="DH3" s="353"/>
      <c r="DI3" s="353"/>
      <c r="DJ3" s="353"/>
      <c r="DK3" s="353"/>
      <c r="DL3" s="353"/>
      <c r="DM3" s="354"/>
      <c r="DN3" s="1323" t="s">
        <v>2715</v>
      </c>
      <c r="DO3" s="353"/>
      <c r="DP3" s="353"/>
      <c r="DQ3" s="353"/>
      <c r="DR3" s="353"/>
      <c r="DS3" s="353"/>
      <c r="DT3" s="353"/>
      <c r="DU3" s="353"/>
      <c r="DV3" s="353"/>
      <c r="DW3" s="353"/>
      <c r="DX3" s="354"/>
      <c r="DY3" s="1329" t="s">
        <v>2649</v>
      </c>
      <c r="DZ3" s="353"/>
      <c r="EA3" s="353"/>
      <c r="EB3" s="353"/>
      <c r="EC3" s="353"/>
      <c r="ED3" s="353"/>
      <c r="EE3" s="353"/>
      <c r="EF3" s="353"/>
      <c r="EG3" s="353"/>
      <c r="EH3" s="353"/>
      <c r="EI3" s="353"/>
      <c r="EJ3" s="353"/>
      <c r="EK3" s="353"/>
      <c r="EL3" s="353"/>
      <c r="EM3" s="353"/>
      <c r="EN3" s="353"/>
      <c r="EO3" s="353"/>
      <c r="EP3" s="353"/>
      <c r="EQ3" s="353"/>
      <c r="ER3" s="353"/>
      <c r="ES3" s="353"/>
      <c r="ET3" s="353"/>
      <c r="EU3" s="353"/>
      <c r="EV3" s="353"/>
      <c r="EW3" s="353"/>
      <c r="EX3" s="353"/>
      <c r="EY3" s="353"/>
      <c r="EZ3" s="353"/>
      <c r="FA3" s="353"/>
      <c r="FB3" s="353"/>
      <c r="FC3" s="354"/>
      <c r="FD3" s="1326" t="s">
        <v>2716</v>
      </c>
      <c r="FE3" s="353"/>
      <c r="FF3" s="353"/>
      <c r="FG3" s="353"/>
      <c r="FH3" s="353"/>
      <c r="FI3" s="353"/>
      <c r="FJ3" s="353"/>
      <c r="FK3" s="353"/>
      <c r="FL3" s="353"/>
      <c r="FM3" s="353"/>
      <c r="FN3" s="353"/>
      <c r="FO3" s="353"/>
      <c r="FP3" s="354"/>
      <c r="FQ3" s="1331" t="s">
        <v>2717</v>
      </c>
      <c r="FR3" s="353"/>
      <c r="FS3" s="353"/>
      <c r="FT3" s="353"/>
      <c r="FU3" s="353"/>
      <c r="FV3" s="353"/>
      <c r="FW3" s="353"/>
      <c r="FX3" s="353"/>
      <c r="FY3" s="353"/>
      <c r="FZ3" s="353"/>
      <c r="GA3" s="353"/>
      <c r="GB3" s="353"/>
      <c r="GC3" s="353"/>
      <c r="GD3" s="353"/>
      <c r="GE3" s="353"/>
      <c r="GF3" s="353"/>
      <c r="GG3" s="353"/>
      <c r="GH3" s="353"/>
      <c r="GI3" s="353"/>
      <c r="GJ3" s="353"/>
      <c r="GK3" s="353"/>
      <c r="GL3" s="353"/>
      <c r="GM3" s="353"/>
      <c r="GN3" s="353"/>
      <c r="GO3" s="353"/>
      <c r="GP3" s="353"/>
      <c r="GQ3" s="353"/>
      <c r="GR3" s="353"/>
      <c r="GS3" s="353"/>
      <c r="GT3" s="354"/>
      <c r="GU3" s="1332" t="s">
        <v>2718</v>
      </c>
      <c r="GV3" s="353"/>
      <c r="GW3" s="353"/>
      <c r="GX3" s="353"/>
      <c r="GY3" s="354"/>
      <c r="GZ3" s="1331" t="s">
        <v>2719</v>
      </c>
      <c r="HA3" s="353"/>
      <c r="HB3" s="353"/>
      <c r="HC3" s="353"/>
      <c r="HD3" s="353"/>
      <c r="HE3" s="353"/>
      <c r="HF3" s="353"/>
      <c r="HG3" s="353"/>
      <c r="HH3" s="353"/>
      <c r="HI3" s="353"/>
      <c r="HJ3" s="353"/>
      <c r="HK3" s="353"/>
      <c r="HL3" s="353"/>
      <c r="HM3" s="353"/>
      <c r="HN3" s="353"/>
      <c r="HO3" s="353"/>
      <c r="HP3" s="353"/>
      <c r="HQ3" s="353"/>
      <c r="HR3" s="353"/>
      <c r="HS3" s="353"/>
      <c r="HT3" s="353"/>
      <c r="HU3" s="353"/>
      <c r="HV3" s="353"/>
      <c r="HW3" s="353"/>
      <c r="HX3" s="353"/>
      <c r="HY3" s="353"/>
      <c r="HZ3" s="353"/>
      <c r="IA3" s="353"/>
      <c r="IB3" s="353"/>
      <c r="IC3" s="354"/>
      <c r="ID3" s="1333"/>
      <c r="IE3" s="1334" t="s">
        <v>2721</v>
      </c>
      <c r="IF3" s="353"/>
      <c r="IG3" s="353"/>
      <c r="IH3" s="353"/>
      <c r="II3" s="353"/>
      <c r="IJ3" s="354"/>
      <c r="IK3" s="1331" t="s">
        <v>2722</v>
      </c>
      <c r="IL3" s="353"/>
      <c r="IM3" s="353"/>
      <c r="IN3" s="353"/>
      <c r="IO3" s="353"/>
      <c r="IP3" s="353"/>
      <c r="IQ3" s="353"/>
      <c r="IR3" s="353"/>
      <c r="IS3" s="353"/>
      <c r="IT3" s="353"/>
      <c r="IU3" s="353"/>
      <c r="IV3" s="353"/>
      <c r="IW3" s="353"/>
      <c r="IX3" s="353"/>
      <c r="IY3" s="353"/>
      <c r="IZ3" s="353"/>
      <c r="JA3" s="353"/>
      <c r="JB3" s="353"/>
      <c r="JC3" s="353"/>
      <c r="JD3" s="353"/>
      <c r="JE3" s="353"/>
      <c r="JF3" s="353"/>
      <c r="JG3" s="353"/>
      <c r="JH3" s="353"/>
      <c r="JI3" s="353"/>
      <c r="JJ3" s="353"/>
      <c r="JK3" s="353"/>
      <c r="JL3" s="353"/>
      <c r="JM3" s="353"/>
      <c r="JN3" s="354"/>
      <c r="JO3" s="1332" t="s">
        <v>2723</v>
      </c>
      <c r="JP3" s="353"/>
      <c r="JQ3" s="353"/>
      <c r="JR3" s="353"/>
      <c r="JS3" s="353"/>
      <c r="JT3" s="354"/>
      <c r="JU3" s="1331" t="s">
        <v>2724</v>
      </c>
      <c r="JV3" s="353"/>
      <c r="JW3" s="353"/>
      <c r="JX3" s="353"/>
      <c r="JY3" s="353"/>
      <c r="JZ3" s="353"/>
      <c r="KA3" s="353"/>
      <c r="KB3" s="353"/>
      <c r="KC3" s="353"/>
      <c r="KD3" s="353"/>
      <c r="KE3" s="353"/>
      <c r="KF3" s="353"/>
      <c r="KG3" s="353"/>
      <c r="KH3" s="353"/>
      <c r="KI3" s="353"/>
      <c r="KJ3" s="353"/>
      <c r="KK3" s="353"/>
      <c r="KL3" s="353"/>
      <c r="KM3" s="353"/>
      <c r="KN3" s="353"/>
      <c r="KO3" s="353"/>
      <c r="KP3" s="353"/>
      <c r="KQ3" s="353"/>
      <c r="KR3" s="353"/>
      <c r="KS3" s="353"/>
      <c r="KT3" s="353"/>
      <c r="KU3" s="353"/>
      <c r="KV3" s="353"/>
      <c r="KW3" s="353"/>
      <c r="KX3" s="354"/>
      <c r="KY3" s="1333"/>
      <c r="KZ3" s="1335" t="s">
        <v>2726</v>
      </c>
      <c r="LA3" s="353"/>
      <c r="LB3" s="353"/>
      <c r="LC3" s="353"/>
      <c r="LD3" s="353"/>
      <c r="LE3" s="354"/>
      <c r="LF3" s="1331" t="s">
        <v>2727</v>
      </c>
      <c r="LG3" s="353"/>
      <c r="LH3" s="353"/>
      <c r="LI3" s="353"/>
      <c r="LJ3" s="353"/>
      <c r="LK3" s="353"/>
      <c r="LL3" s="353"/>
      <c r="LM3" s="353"/>
      <c r="LN3" s="353"/>
      <c r="LO3" s="353"/>
      <c r="LP3" s="353"/>
      <c r="LQ3" s="353"/>
      <c r="LR3" s="353"/>
      <c r="LS3" s="353"/>
      <c r="LT3" s="353"/>
      <c r="LU3" s="353"/>
      <c r="LV3" s="353"/>
      <c r="LW3" s="353"/>
      <c r="LX3" s="353"/>
      <c r="LY3" s="353"/>
      <c r="LZ3" s="353"/>
      <c r="MA3" s="353"/>
      <c r="MB3" s="353"/>
      <c r="MC3" s="353"/>
      <c r="MD3" s="353"/>
      <c r="ME3" s="353"/>
      <c r="MF3" s="353"/>
      <c r="MG3" s="353"/>
      <c r="MH3" s="353"/>
      <c r="MI3" s="354"/>
      <c r="MJ3" s="1333"/>
      <c r="MK3" s="1332" t="s">
        <v>2728</v>
      </c>
      <c r="ML3" s="353"/>
      <c r="MM3" s="353"/>
      <c r="MN3" s="353"/>
      <c r="MO3" s="353"/>
      <c r="MP3" s="354"/>
      <c r="MQ3" s="1331" t="s">
        <v>2729</v>
      </c>
      <c r="MR3" s="353"/>
      <c r="MS3" s="353"/>
      <c r="MT3" s="353"/>
      <c r="MU3" s="353"/>
      <c r="MV3" s="353"/>
      <c r="MW3" s="353"/>
      <c r="MX3" s="353"/>
      <c r="MY3" s="353"/>
      <c r="MZ3" s="353"/>
      <c r="NA3" s="353"/>
      <c r="NB3" s="353"/>
      <c r="NC3" s="353"/>
      <c r="ND3" s="353"/>
      <c r="NE3" s="353"/>
      <c r="NF3" s="353"/>
      <c r="NG3" s="353"/>
      <c r="NH3" s="353"/>
      <c r="NI3" s="353"/>
      <c r="NJ3" s="353"/>
      <c r="NK3" s="353"/>
      <c r="NL3" s="353"/>
      <c r="NM3" s="353"/>
      <c r="NN3" s="353"/>
      <c r="NO3" s="353"/>
      <c r="NP3" s="353"/>
      <c r="NQ3" s="353"/>
      <c r="NR3" s="353"/>
      <c r="NS3" s="353"/>
      <c r="NT3" s="354"/>
      <c r="NU3" s="1335" t="s">
        <v>2730</v>
      </c>
      <c r="NV3" s="353"/>
      <c r="NW3" s="353"/>
      <c r="NX3" s="353"/>
      <c r="NY3" s="353"/>
      <c r="NZ3" s="354"/>
      <c r="OA3" s="1331" t="s">
        <v>2731</v>
      </c>
      <c r="OB3" s="353"/>
      <c r="OC3" s="353"/>
      <c r="OD3" s="353"/>
      <c r="OE3" s="353"/>
      <c r="OF3" s="353"/>
      <c r="OG3" s="353"/>
      <c r="OH3" s="353"/>
      <c r="OI3" s="353"/>
      <c r="OJ3" s="353"/>
      <c r="OK3" s="353"/>
      <c r="OL3" s="353"/>
      <c r="OM3" s="353"/>
      <c r="ON3" s="353"/>
      <c r="OO3" s="353"/>
      <c r="OP3" s="353"/>
      <c r="OQ3" s="353"/>
      <c r="OR3" s="353"/>
      <c r="OS3" s="353"/>
      <c r="OT3" s="353"/>
      <c r="OU3" s="353"/>
      <c r="OV3" s="353"/>
      <c r="OW3" s="353"/>
      <c r="OX3" s="353"/>
      <c r="OY3" s="353"/>
      <c r="OZ3" s="353"/>
      <c r="PA3" s="353"/>
      <c r="PB3" s="353"/>
      <c r="PC3" s="353"/>
      <c r="PD3" s="354"/>
      <c r="PE3" s="1332" t="s">
        <v>2732</v>
      </c>
      <c r="PF3" s="353"/>
      <c r="PG3" s="353"/>
      <c r="PH3" s="353"/>
      <c r="PI3" s="353"/>
      <c r="PJ3" s="354"/>
      <c r="PK3" s="1331" t="s">
        <v>2733</v>
      </c>
      <c r="PL3" s="353"/>
      <c r="PM3" s="353"/>
      <c r="PN3" s="353"/>
      <c r="PO3" s="353"/>
      <c r="PP3" s="353"/>
      <c r="PQ3" s="353"/>
      <c r="PR3" s="353"/>
      <c r="PS3" s="353"/>
      <c r="PT3" s="353"/>
      <c r="PU3" s="353"/>
      <c r="PV3" s="353"/>
      <c r="PW3" s="353"/>
      <c r="PX3" s="353"/>
      <c r="PY3" s="353"/>
      <c r="PZ3" s="353"/>
      <c r="QA3" s="353"/>
      <c r="QB3" s="353"/>
      <c r="QC3" s="353"/>
      <c r="QD3" s="353"/>
      <c r="QE3" s="353"/>
      <c r="QF3" s="353"/>
      <c r="QG3" s="353"/>
      <c r="QH3" s="353"/>
      <c r="QI3" s="353"/>
      <c r="QJ3" s="353"/>
      <c r="QK3" s="353"/>
      <c r="QL3" s="353"/>
      <c r="QM3" s="353"/>
      <c r="QN3" s="354"/>
      <c r="QO3" s="1335" t="s">
        <v>2734</v>
      </c>
      <c r="QP3" s="353"/>
      <c r="QQ3" s="353"/>
      <c r="QR3" s="353"/>
      <c r="QS3" s="353"/>
      <c r="QT3" s="353"/>
      <c r="QU3" s="353"/>
      <c r="QV3" s="353"/>
      <c r="QW3" s="353"/>
      <c r="QX3" s="353"/>
      <c r="QY3" s="353"/>
      <c r="QZ3" s="353"/>
      <c r="RA3" s="354"/>
    </row>
    <row r="4" ht="14.25" customHeight="1">
      <c r="A4" s="1295"/>
      <c r="B4" s="1295"/>
      <c r="C4" s="1295"/>
      <c r="D4" s="1295"/>
      <c r="E4" s="1321"/>
      <c r="F4" s="1322"/>
      <c r="G4" s="1295"/>
      <c r="H4" s="1295"/>
      <c r="I4" s="1325" t="s">
        <v>2683</v>
      </c>
      <c r="J4" s="1325" t="s">
        <v>2683</v>
      </c>
      <c r="K4" s="1325" t="s">
        <v>2682</v>
      </c>
      <c r="L4" s="1325" t="s">
        <v>2682</v>
      </c>
      <c r="M4" s="1325" t="s">
        <v>2736</v>
      </c>
      <c r="N4" s="1325" t="s">
        <v>2736</v>
      </c>
      <c r="O4" s="1325" t="s">
        <v>2678</v>
      </c>
      <c r="P4" s="1325" t="s">
        <v>2678</v>
      </c>
      <c r="Q4" s="1325" t="s">
        <v>2679</v>
      </c>
      <c r="R4" s="1325" t="s">
        <v>2680</v>
      </c>
      <c r="S4" s="1325" t="s">
        <v>2681</v>
      </c>
      <c r="T4" s="1325" t="s">
        <v>2681</v>
      </c>
      <c r="U4" s="1325" t="s">
        <v>1286</v>
      </c>
      <c r="V4" s="1337" t="s">
        <v>2683</v>
      </c>
      <c r="W4" s="1337" t="s">
        <v>2683</v>
      </c>
      <c r="X4" s="1337" t="s">
        <v>2682</v>
      </c>
      <c r="Y4" s="1337" t="s">
        <v>2682</v>
      </c>
      <c r="Z4" s="1337" t="s">
        <v>2736</v>
      </c>
      <c r="AA4" s="1337" t="s">
        <v>2736</v>
      </c>
      <c r="AB4" s="1337" t="s">
        <v>2678</v>
      </c>
      <c r="AC4" s="1337" t="s">
        <v>2678</v>
      </c>
      <c r="AD4" s="1337" t="s">
        <v>2679</v>
      </c>
      <c r="AE4" s="1337" t="s">
        <v>2680</v>
      </c>
      <c r="AF4" s="1337" t="s">
        <v>2681</v>
      </c>
      <c r="AG4" s="1338" t="s">
        <v>2681</v>
      </c>
      <c r="AH4" s="1337" t="s">
        <v>1286</v>
      </c>
      <c r="AI4" s="1325" t="s">
        <v>2683</v>
      </c>
      <c r="AJ4" s="1325" t="s">
        <v>2683</v>
      </c>
      <c r="AK4" s="1325" t="s">
        <v>2682</v>
      </c>
      <c r="AL4" s="1325" t="s">
        <v>2736</v>
      </c>
      <c r="AM4" s="1325" t="s">
        <v>2736</v>
      </c>
      <c r="AN4" s="1325" t="s">
        <v>2678</v>
      </c>
      <c r="AO4" s="1325" t="s">
        <v>2678</v>
      </c>
      <c r="AP4" s="1325" t="s">
        <v>2679</v>
      </c>
      <c r="AQ4" s="1325" t="s">
        <v>2679</v>
      </c>
      <c r="AR4" s="1325" t="s">
        <v>2680</v>
      </c>
      <c r="AS4" s="1325" t="s">
        <v>2681</v>
      </c>
      <c r="AT4" s="1325" t="s">
        <v>1286</v>
      </c>
      <c r="AU4" s="1295">
        <v>1.0</v>
      </c>
      <c r="AV4" s="1295">
        <v>2.0</v>
      </c>
      <c r="AW4" s="1295">
        <v>3.0</v>
      </c>
      <c r="AX4" s="1295">
        <v>4.0</v>
      </c>
      <c r="AY4" s="1295">
        <v>5.0</v>
      </c>
      <c r="AZ4" s="1295">
        <v>6.0</v>
      </c>
      <c r="BA4" s="1295">
        <v>7.0</v>
      </c>
      <c r="BB4" s="1295">
        <v>8.0</v>
      </c>
      <c r="BC4" s="1295">
        <v>9.0</v>
      </c>
      <c r="BD4" s="1295">
        <v>10.0</v>
      </c>
      <c r="BE4" s="1295">
        <v>11.0</v>
      </c>
      <c r="BF4" s="1295">
        <v>12.0</v>
      </c>
      <c r="BG4" s="1295">
        <v>13.0</v>
      </c>
      <c r="BH4" s="1295">
        <v>14.0</v>
      </c>
      <c r="BI4" s="1295">
        <v>15.0</v>
      </c>
      <c r="BJ4" s="1295">
        <v>16.0</v>
      </c>
      <c r="BK4" s="1295">
        <v>17.0</v>
      </c>
      <c r="BL4" s="1295">
        <v>18.0</v>
      </c>
      <c r="BM4" s="1295">
        <v>19.0</v>
      </c>
      <c r="BN4" s="1295">
        <v>20.0</v>
      </c>
      <c r="BO4" s="1295">
        <v>21.0</v>
      </c>
      <c r="BP4" s="1295">
        <v>22.0</v>
      </c>
      <c r="BQ4" s="1295">
        <v>23.0</v>
      </c>
      <c r="BR4" s="1295">
        <v>24.0</v>
      </c>
      <c r="BS4" s="1295">
        <v>25.0</v>
      </c>
      <c r="BT4" s="1339">
        <v>26.0</v>
      </c>
      <c r="BU4" s="1339">
        <v>27.0</v>
      </c>
      <c r="BV4" s="1339">
        <v>28.0</v>
      </c>
      <c r="BW4" s="1339">
        <v>29.0</v>
      </c>
      <c r="BX4" s="1339">
        <v>30.0</v>
      </c>
      <c r="BY4" s="1339">
        <v>31.0</v>
      </c>
      <c r="BZ4" s="1337" t="s">
        <v>2683</v>
      </c>
      <c r="CA4" s="1337" t="s">
        <v>2682</v>
      </c>
      <c r="CB4" s="1337" t="s">
        <v>2736</v>
      </c>
      <c r="CC4" s="1337" t="s">
        <v>2678</v>
      </c>
      <c r="CD4" s="1337" t="s">
        <v>2679</v>
      </c>
      <c r="CE4" s="1337" t="s">
        <v>2680</v>
      </c>
      <c r="CF4" s="1337" t="s">
        <v>2681</v>
      </c>
      <c r="CG4" s="1337" t="s">
        <v>2685</v>
      </c>
      <c r="CH4" s="1337" t="s">
        <v>2687</v>
      </c>
      <c r="CI4" s="1337" t="s">
        <v>2688</v>
      </c>
      <c r="CJ4" s="1337" t="s">
        <v>2701</v>
      </c>
      <c r="CK4" s="1337" t="s">
        <v>2677</v>
      </c>
      <c r="CL4" s="1295">
        <v>1.0</v>
      </c>
      <c r="CM4" s="1295">
        <v>2.0</v>
      </c>
      <c r="CN4" s="1295">
        <v>3.0</v>
      </c>
      <c r="CO4" s="1295">
        <v>4.0</v>
      </c>
      <c r="CP4" s="1295">
        <v>5.0</v>
      </c>
      <c r="CQ4" s="1295">
        <v>6.0</v>
      </c>
      <c r="CR4" s="1295">
        <v>7.0</v>
      </c>
      <c r="CS4" s="1295">
        <v>8.0</v>
      </c>
      <c r="CT4" s="1295">
        <v>9.0</v>
      </c>
      <c r="CU4" s="1295">
        <v>10.0</v>
      </c>
      <c r="CV4" s="1295">
        <v>11.0</v>
      </c>
      <c r="CW4" s="1295">
        <v>12.0</v>
      </c>
      <c r="CX4" s="1295">
        <v>13.0</v>
      </c>
      <c r="CY4" s="1295">
        <v>14.0</v>
      </c>
      <c r="CZ4" s="1295">
        <v>15.0</v>
      </c>
      <c r="DA4" s="1295">
        <v>16.0</v>
      </c>
      <c r="DB4" s="1295">
        <v>17.0</v>
      </c>
      <c r="DC4" s="1295">
        <v>18.0</v>
      </c>
      <c r="DD4" s="1295">
        <v>19.0</v>
      </c>
      <c r="DE4" s="1295">
        <v>20.0</v>
      </c>
      <c r="DF4" s="1295">
        <v>21.0</v>
      </c>
      <c r="DG4" s="1295">
        <v>22.0</v>
      </c>
      <c r="DH4" s="1295">
        <v>23.0</v>
      </c>
      <c r="DI4" s="1295">
        <v>24.0</v>
      </c>
      <c r="DJ4" s="1295">
        <v>25.0</v>
      </c>
      <c r="DK4" s="1295">
        <v>26.0</v>
      </c>
      <c r="DL4" s="1295">
        <v>27.0</v>
      </c>
      <c r="DM4" s="1295">
        <v>28.0</v>
      </c>
      <c r="DN4" s="1325" t="s">
        <v>2683</v>
      </c>
      <c r="DO4" s="1325" t="s">
        <v>2682</v>
      </c>
      <c r="DP4" s="1325" t="s">
        <v>2736</v>
      </c>
      <c r="DQ4" s="1325" t="s">
        <v>2678</v>
      </c>
      <c r="DR4" s="1325" t="s">
        <v>2679</v>
      </c>
      <c r="DS4" s="1325" t="s">
        <v>2680</v>
      </c>
      <c r="DT4" s="1325" t="s">
        <v>2681</v>
      </c>
      <c r="DU4" s="1325" t="s">
        <v>2685</v>
      </c>
      <c r="DV4" s="1325" t="s">
        <v>2687</v>
      </c>
      <c r="DW4" s="1325" t="s">
        <v>2701</v>
      </c>
      <c r="DX4" s="1325" t="s">
        <v>2677</v>
      </c>
      <c r="DY4" s="1295">
        <v>1.0</v>
      </c>
      <c r="DZ4" s="1295">
        <v>2.0</v>
      </c>
      <c r="EA4" s="1295">
        <v>3.0</v>
      </c>
      <c r="EB4" s="1295">
        <v>4.0</v>
      </c>
      <c r="EC4" s="1295">
        <v>5.0</v>
      </c>
      <c r="ED4" s="1295">
        <v>6.0</v>
      </c>
      <c r="EE4" s="1295">
        <v>7.0</v>
      </c>
      <c r="EF4" s="1295">
        <v>8.0</v>
      </c>
      <c r="EG4" s="1295">
        <v>9.0</v>
      </c>
      <c r="EH4" s="1295">
        <v>10.0</v>
      </c>
      <c r="EI4" s="1295">
        <v>11.0</v>
      </c>
      <c r="EJ4" s="1295">
        <v>12.0</v>
      </c>
      <c r="EK4" s="1295">
        <v>13.0</v>
      </c>
      <c r="EL4" s="1295">
        <v>14.0</v>
      </c>
      <c r="EM4" s="1295">
        <v>15.0</v>
      </c>
      <c r="EN4" s="1295">
        <v>16.0</v>
      </c>
      <c r="EO4" s="1295">
        <v>17.0</v>
      </c>
      <c r="EP4" s="1295">
        <v>18.0</v>
      </c>
      <c r="EQ4" s="1295">
        <v>19.0</v>
      </c>
      <c r="ER4" s="1295">
        <v>20.0</v>
      </c>
      <c r="ES4" s="1295">
        <v>21.0</v>
      </c>
      <c r="ET4" s="1295">
        <v>22.0</v>
      </c>
      <c r="EU4" s="1295">
        <v>23.0</v>
      </c>
      <c r="EV4" s="1295">
        <v>24.0</v>
      </c>
      <c r="EW4" s="1295">
        <v>25.0</v>
      </c>
      <c r="EX4" s="1339">
        <v>26.0</v>
      </c>
      <c r="EY4" s="1339">
        <v>27.0</v>
      </c>
      <c r="EZ4" s="1339">
        <v>28.0</v>
      </c>
      <c r="FA4" s="1339">
        <v>29.0</v>
      </c>
      <c r="FB4" s="1339">
        <v>30.0</v>
      </c>
      <c r="FC4" s="1339">
        <v>31.0</v>
      </c>
      <c r="FD4" s="1337" t="s">
        <v>2683</v>
      </c>
      <c r="FE4" s="1337" t="s">
        <v>2682</v>
      </c>
      <c r="FF4" s="1337" t="s">
        <v>2736</v>
      </c>
      <c r="FG4" s="1337" t="s">
        <v>2678</v>
      </c>
      <c r="FH4" s="1337" t="s">
        <v>2679</v>
      </c>
      <c r="FI4" s="1337" t="s">
        <v>2680</v>
      </c>
      <c r="FJ4" s="1337" t="s">
        <v>2681</v>
      </c>
      <c r="FK4" s="1337" t="s">
        <v>2685</v>
      </c>
      <c r="FL4" s="1337" t="s">
        <v>2687</v>
      </c>
      <c r="FM4" s="1337" t="s">
        <v>2688</v>
      </c>
      <c r="FN4" s="1337" t="s">
        <v>2684</v>
      </c>
      <c r="FO4" s="1337" t="s">
        <v>2701</v>
      </c>
      <c r="FP4" s="1337" t="s">
        <v>2677</v>
      </c>
      <c r="FQ4" s="1295">
        <v>1.0</v>
      </c>
      <c r="FR4" s="1295">
        <v>2.0</v>
      </c>
      <c r="FS4" s="1295">
        <v>3.0</v>
      </c>
      <c r="FT4" s="1295">
        <v>4.0</v>
      </c>
      <c r="FU4" s="1295">
        <v>5.0</v>
      </c>
      <c r="FV4" s="1295">
        <v>6.0</v>
      </c>
      <c r="FW4" s="1295">
        <v>7.0</v>
      </c>
      <c r="FX4" s="1295">
        <v>8.0</v>
      </c>
      <c r="FY4" s="1295">
        <v>9.0</v>
      </c>
      <c r="FZ4" s="1295">
        <v>10.0</v>
      </c>
      <c r="GA4" s="1295">
        <v>11.0</v>
      </c>
      <c r="GB4" s="1295">
        <v>12.0</v>
      </c>
      <c r="GC4" s="1295">
        <v>13.0</v>
      </c>
      <c r="GD4" s="1295">
        <v>14.0</v>
      </c>
      <c r="GE4" s="1295">
        <v>15.0</v>
      </c>
      <c r="GF4" s="1295">
        <v>16.0</v>
      </c>
      <c r="GG4" s="1295">
        <v>17.0</v>
      </c>
      <c r="GH4" s="1295">
        <v>18.0</v>
      </c>
      <c r="GI4" s="1295">
        <v>19.0</v>
      </c>
      <c r="GJ4" s="1295">
        <v>20.0</v>
      </c>
      <c r="GK4" s="1295">
        <v>21.0</v>
      </c>
      <c r="GL4" s="1295">
        <v>22.0</v>
      </c>
      <c r="GM4" s="1295">
        <v>23.0</v>
      </c>
      <c r="GN4" s="1295">
        <v>24.0</v>
      </c>
      <c r="GO4" s="1295">
        <v>25.0</v>
      </c>
      <c r="GP4" s="1339">
        <v>26.0</v>
      </c>
      <c r="GQ4" s="1339">
        <v>27.0</v>
      </c>
      <c r="GR4" s="1339">
        <v>28.0</v>
      </c>
      <c r="GS4" s="1339">
        <v>29.0</v>
      </c>
      <c r="GT4" s="1339">
        <v>30.0</v>
      </c>
      <c r="GU4" s="1343" t="s">
        <v>2706</v>
      </c>
      <c r="GV4" s="1343" t="s">
        <v>146</v>
      </c>
      <c r="GW4" s="1325" t="s">
        <v>2686</v>
      </c>
      <c r="GX4" s="1325" t="s">
        <v>2701</v>
      </c>
      <c r="GY4" s="1325" t="s">
        <v>2677</v>
      </c>
      <c r="GZ4" s="1295">
        <v>1.0</v>
      </c>
      <c r="HA4" s="1295">
        <v>2.0</v>
      </c>
      <c r="HB4" s="1295">
        <v>3.0</v>
      </c>
      <c r="HC4" s="1295">
        <v>4.0</v>
      </c>
      <c r="HD4" s="1295">
        <v>5.0</v>
      </c>
      <c r="HE4" s="1295">
        <v>6.0</v>
      </c>
      <c r="HF4" s="1295">
        <v>7.0</v>
      </c>
      <c r="HG4" s="1295">
        <v>8.0</v>
      </c>
      <c r="HH4" s="1295">
        <v>9.0</v>
      </c>
      <c r="HI4" s="1295">
        <v>10.0</v>
      </c>
      <c r="HJ4" s="1295">
        <v>11.0</v>
      </c>
      <c r="HK4" s="1295">
        <v>12.0</v>
      </c>
      <c r="HL4" s="1295">
        <v>13.0</v>
      </c>
      <c r="HM4" s="1295">
        <v>14.0</v>
      </c>
      <c r="HN4" s="1295">
        <v>15.0</v>
      </c>
      <c r="HO4" s="1295">
        <v>16.0</v>
      </c>
      <c r="HP4" s="1295">
        <v>17.0</v>
      </c>
      <c r="HQ4" s="1295">
        <v>18.0</v>
      </c>
      <c r="HR4" s="1295">
        <v>19.0</v>
      </c>
      <c r="HS4" s="1295">
        <v>20.0</v>
      </c>
      <c r="HT4" s="1295">
        <v>21.0</v>
      </c>
      <c r="HU4" s="1295">
        <v>22.0</v>
      </c>
      <c r="HV4" s="1295">
        <v>23.0</v>
      </c>
      <c r="HW4" s="1295">
        <v>24.0</v>
      </c>
      <c r="HX4" s="1295">
        <v>25.0</v>
      </c>
      <c r="HY4" s="1339">
        <v>26.0</v>
      </c>
      <c r="HZ4" s="1339">
        <v>27.0</v>
      </c>
      <c r="IA4" s="1339">
        <v>28.0</v>
      </c>
      <c r="IB4" s="1339">
        <v>29.0</v>
      </c>
      <c r="IC4" s="1339">
        <v>30.0</v>
      </c>
      <c r="ID4" s="1344">
        <v>31.0</v>
      </c>
      <c r="IE4" s="1345" t="s">
        <v>2704</v>
      </c>
      <c r="IF4" s="1345" t="s">
        <v>2705</v>
      </c>
      <c r="IG4" s="1345" t="s">
        <v>2706</v>
      </c>
      <c r="IH4" s="1345" t="s">
        <v>146</v>
      </c>
      <c r="II4" s="1346" t="s">
        <v>2686</v>
      </c>
      <c r="IJ4" s="1346" t="s">
        <v>2677</v>
      </c>
      <c r="IK4" s="1295">
        <v>1.0</v>
      </c>
      <c r="IL4" s="1295">
        <v>2.0</v>
      </c>
      <c r="IM4" s="1295">
        <v>3.0</v>
      </c>
      <c r="IN4" s="1295">
        <v>4.0</v>
      </c>
      <c r="IO4" s="1295">
        <v>5.0</v>
      </c>
      <c r="IP4" s="1295">
        <v>6.0</v>
      </c>
      <c r="IQ4" s="1295">
        <v>7.0</v>
      </c>
      <c r="IR4" s="1295">
        <v>8.0</v>
      </c>
      <c r="IS4" s="1295">
        <v>9.0</v>
      </c>
      <c r="IT4" s="1295">
        <v>10.0</v>
      </c>
      <c r="IU4" s="1295">
        <v>11.0</v>
      </c>
      <c r="IV4" s="1295">
        <v>12.0</v>
      </c>
      <c r="IW4" s="1295">
        <v>13.0</v>
      </c>
      <c r="IX4" s="1295">
        <v>14.0</v>
      </c>
      <c r="IY4" s="1295">
        <v>15.0</v>
      </c>
      <c r="IZ4" s="1295">
        <v>16.0</v>
      </c>
      <c r="JA4" s="1295">
        <v>17.0</v>
      </c>
      <c r="JB4" s="1295">
        <v>18.0</v>
      </c>
      <c r="JC4" s="1295">
        <v>19.0</v>
      </c>
      <c r="JD4" s="1295">
        <v>20.0</v>
      </c>
      <c r="JE4" s="1295">
        <v>21.0</v>
      </c>
      <c r="JF4" s="1295">
        <v>22.0</v>
      </c>
      <c r="JG4" s="1295">
        <v>23.0</v>
      </c>
      <c r="JH4" s="1295">
        <v>24.0</v>
      </c>
      <c r="JI4" s="1295">
        <v>25.0</v>
      </c>
      <c r="JJ4" s="1339">
        <v>26.0</v>
      </c>
      <c r="JK4" s="1339">
        <v>27.0</v>
      </c>
      <c r="JL4" s="1339">
        <v>28.0</v>
      </c>
      <c r="JM4" s="1339">
        <v>29.0</v>
      </c>
      <c r="JN4" s="1339">
        <v>30.0</v>
      </c>
      <c r="JO4" s="1343" t="s">
        <v>2704</v>
      </c>
      <c r="JP4" s="1343" t="s">
        <v>2705</v>
      </c>
      <c r="JQ4" s="1343" t="s">
        <v>2706</v>
      </c>
      <c r="JR4" s="1343" t="s">
        <v>146</v>
      </c>
      <c r="JS4" s="1325" t="s">
        <v>2686</v>
      </c>
      <c r="JT4" s="1325" t="s">
        <v>2677</v>
      </c>
      <c r="JU4" s="1295">
        <v>1.0</v>
      </c>
      <c r="JV4" s="1295">
        <v>2.0</v>
      </c>
      <c r="JW4" s="1295">
        <v>3.0</v>
      </c>
      <c r="JX4" s="1295">
        <v>4.0</v>
      </c>
      <c r="JY4" s="1295">
        <v>5.0</v>
      </c>
      <c r="JZ4" s="1295">
        <v>6.0</v>
      </c>
      <c r="KA4" s="1295">
        <v>7.0</v>
      </c>
      <c r="KB4" s="1295">
        <v>8.0</v>
      </c>
      <c r="KC4" s="1295">
        <v>9.0</v>
      </c>
      <c r="KD4" s="1295">
        <v>10.0</v>
      </c>
      <c r="KE4" s="1295">
        <v>11.0</v>
      </c>
      <c r="KF4" s="1295">
        <v>12.0</v>
      </c>
      <c r="KG4" s="1295">
        <v>13.0</v>
      </c>
      <c r="KH4" s="1295">
        <v>14.0</v>
      </c>
      <c r="KI4" s="1295">
        <v>15.0</v>
      </c>
      <c r="KJ4" s="1295">
        <v>16.0</v>
      </c>
      <c r="KK4" s="1295">
        <v>17.0</v>
      </c>
      <c r="KL4" s="1295">
        <v>18.0</v>
      </c>
      <c r="KM4" s="1295">
        <v>19.0</v>
      </c>
      <c r="KN4" s="1295">
        <v>20.0</v>
      </c>
      <c r="KO4" s="1295">
        <v>21.0</v>
      </c>
      <c r="KP4" s="1295">
        <v>22.0</v>
      </c>
      <c r="KQ4" s="1295">
        <v>23.0</v>
      </c>
      <c r="KR4" s="1295">
        <v>24.0</v>
      </c>
      <c r="KS4" s="1295">
        <v>25.0</v>
      </c>
      <c r="KT4" s="1339">
        <v>26.0</v>
      </c>
      <c r="KU4" s="1339">
        <v>27.0</v>
      </c>
      <c r="KV4" s="1339">
        <v>28.0</v>
      </c>
      <c r="KW4" s="1339">
        <v>29.0</v>
      </c>
      <c r="KX4" s="1339">
        <v>30.0</v>
      </c>
      <c r="KY4" s="1344">
        <v>31.0</v>
      </c>
      <c r="KZ4" s="1351" t="s">
        <v>2704</v>
      </c>
      <c r="LA4" s="1351" t="s">
        <v>2705</v>
      </c>
      <c r="LB4" s="1351" t="s">
        <v>2706</v>
      </c>
      <c r="LC4" s="1351" t="s">
        <v>146</v>
      </c>
      <c r="LD4" s="1337" t="s">
        <v>2686</v>
      </c>
      <c r="LE4" s="1337" t="s">
        <v>2677</v>
      </c>
      <c r="LF4" s="1295">
        <v>1.0</v>
      </c>
      <c r="LG4" s="1295">
        <v>2.0</v>
      </c>
      <c r="LH4" s="1295">
        <v>3.0</v>
      </c>
      <c r="LI4" s="1295">
        <v>4.0</v>
      </c>
      <c r="LJ4" s="1295">
        <v>5.0</v>
      </c>
      <c r="LK4" s="1295">
        <v>6.0</v>
      </c>
      <c r="LL4" s="1295">
        <v>7.0</v>
      </c>
      <c r="LM4" s="1295">
        <v>8.0</v>
      </c>
      <c r="LN4" s="1295">
        <v>9.0</v>
      </c>
      <c r="LO4" s="1295">
        <v>10.0</v>
      </c>
      <c r="LP4" s="1295">
        <v>11.0</v>
      </c>
      <c r="LQ4" s="1295">
        <v>12.0</v>
      </c>
      <c r="LR4" s="1295">
        <v>13.0</v>
      </c>
      <c r="LS4" s="1295">
        <v>14.0</v>
      </c>
      <c r="LT4" s="1295">
        <v>15.0</v>
      </c>
      <c r="LU4" s="1295">
        <v>16.0</v>
      </c>
      <c r="LV4" s="1295">
        <v>17.0</v>
      </c>
      <c r="LW4" s="1295">
        <v>18.0</v>
      </c>
      <c r="LX4" s="1295">
        <v>19.0</v>
      </c>
      <c r="LY4" s="1295">
        <v>20.0</v>
      </c>
      <c r="LZ4" s="1295">
        <v>21.0</v>
      </c>
      <c r="MA4" s="1295">
        <v>22.0</v>
      </c>
      <c r="MB4" s="1295">
        <v>23.0</v>
      </c>
      <c r="MC4" s="1295">
        <v>24.0</v>
      </c>
      <c r="MD4" s="1295">
        <v>25.0</v>
      </c>
      <c r="ME4" s="1339">
        <v>26.0</v>
      </c>
      <c r="MF4" s="1339">
        <v>27.0</v>
      </c>
      <c r="MG4" s="1339">
        <v>28.0</v>
      </c>
      <c r="MH4" s="1339">
        <v>29.0</v>
      </c>
      <c r="MI4" s="1339">
        <v>30.0</v>
      </c>
      <c r="MJ4" s="1344">
        <v>31.0</v>
      </c>
      <c r="MK4" s="1343" t="s">
        <v>2704</v>
      </c>
      <c r="ML4" s="1343" t="s">
        <v>2705</v>
      </c>
      <c r="MM4" s="1343" t="s">
        <v>2706</v>
      </c>
      <c r="MN4" s="1343" t="s">
        <v>146</v>
      </c>
      <c r="MO4" s="1325" t="s">
        <v>2686</v>
      </c>
      <c r="MP4" s="1325" t="s">
        <v>2677</v>
      </c>
      <c r="MQ4" s="1295">
        <v>1.0</v>
      </c>
      <c r="MR4" s="1295">
        <v>2.0</v>
      </c>
      <c r="MS4" s="1295">
        <v>3.0</v>
      </c>
      <c r="MT4" s="1295">
        <v>4.0</v>
      </c>
      <c r="MU4" s="1295">
        <v>5.0</v>
      </c>
      <c r="MV4" s="1295">
        <v>6.0</v>
      </c>
      <c r="MW4" s="1295">
        <v>7.0</v>
      </c>
      <c r="MX4" s="1295">
        <v>8.0</v>
      </c>
      <c r="MY4" s="1295">
        <v>9.0</v>
      </c>
      <c r="MZ4" s="1295">
        <v>10.0</v>
      </c>
      <c r="NA4" s="1295">
        <v>11.0</v>
      </c>
      <c r="NB4" s="1295">
        <v>12.0</v>
      </c>
      <c r="NC4" s="1295">
        <v>13.0</v>
      </c>
      <c r="ND4" s="1295">
        <v>14.0</v>
      </c>
      <c r="NE4" s="1295">
        <v>15.0</v>
      </c>
      <c r="NF4" s="1295">
        <v>16.0</v>
      </c>
      <c r="NG4" s="1295">
        <v>17.0</v>
      </c>
      <c r="NH4" s="1295">
        <v>18.0</v>
      </c>
      <c r="NI4" s="1295">
        <v>19.0</v>
      </c>
      <c r="NJ4" s="1295">
        <v>20.0</v>
      </c>
      <c r="NK4" s="1295">
        <v>21.0</v>
      </c>
      <c r="NL4" s="1295">
        <v>22.0</v>
      </c>
      <c r="NM4" s="1295">
        <v>23.0</v>
      </c>
      <c r="NN4" s="1295">
        <v>24.0</v>
      </c>
      <c r="NO4" s="1295">
        <v>25.0</v>
      </c>
      <c r="NP4" s="1339">
        <v>26.0</v>
      </c>
      <c r="NQ4" s="1339">
        <v>27.0</v>
      </c>
      <c r="NR4" s="1339">
        <v>28.0</v>
      </c>
      <c r="NS4" s="1339">
        <v>29.0</v>
      </c>
      <c r="NT4" s="1339">
        <v>30.0</v>
      </c>
      <c r="NU4" s="1351" t="s">
        <v>2704</v>
      </c>
      <c r="NV4" s="1351" t="s">
        <v>2705</v>
      </c>
      <c r="NW4" s="1351" t="s">
        <v>2706</v>
      </c>
      <c r="NX4" s="1351" t="s">
        <v>146</v>
      </c>
      <c r="NY4" s="1337" t="s">
        <v>2686</v>
      </c>
      <c r="NZ4" s="1337" t="s">
        <v>2677</v>
      </c>
      <c r="OA4" s="1295">
        <v>1.0</v>
      </c>
      <c r="OB4" s="1295">
        <v>2.0</v>
      </c>
      <c r="OC4" s="1295">
        <v>3.0</v>
      </c>
      <c r="OD4" s="1295">
        <v>4.0</v>
      </c>
      <c r="OE4" s="1295">
        <v>5.0</v>
      </c>
      <c r="OF4" s="1295">
        <v>6.0</v>
      </c>
      <c r="OG4" s="1295">
        <v>7.0</v>
      </c>
      <c r="OH4" s="1295">
        <v>8.0</v>
      </c>
      <c r="OI4" s="1295">
        <v>9.0</v>
      </c>
      <c r="OJ4" s="1295">
        <v>10.0</v>
      </c>
      <c r="OK4" s="1295">
        <v>11.0</v>
      </c>
      <c r="OL4" s="1295">
        <v>12.0</v>
      </c>
      <c r="OM4" s="1295">
        <v>13.0</v>
      </c>
      <c r="ON4" s="1295">
        <v>14.0</v>
      </c>
      <c r="OO4" s="1295">
        <v>15.0</v>
      </c>
      <c r="OP4" s="1295">
        <v>16.0</v>
      </c>
      <c r="OQ4" s="1295">
        <v>17.0</v>
      </c>
      <c r="OR4" s="1295">
        <v>18.0</v>
      </c>
      <c r="OS4" s="1295">
        <v>19.0</v>
      </c>
      <c r="OT4" s="1295">
        <v>20.0</v>
      </c>
      <c r="OU4" s="1295">
        <v>21.0</v>
      </c>
      <c r="OV4" s="1295">
        <v>22.0</v>
      </c>
      <c r="OW4" s="1295">
        <v>23.0</v>
      </c>
      <c r="OX4" s="1295">
        <v>24.0</v>
      </c>
      <c r="OY4" s="1295">
        <v>25.0</v>
      </c>
      <c r="OZ4" s="1339">
        <v>26.0</v>
      </c>
      <c r="PA4" s="1339">
        <v>27.0</v>
      </c>
      <c r="PB4" s="1339">
        <v>28.0</v>
      </c>
      <c r="PC4" s="1339">
        <v>29.0</v>
      </c>
      <c r="PD4" s="1339">
        <v>30.0</v>
      </c>
      <c r="PE4" s="1354" t="s">
        <v>2704</v>
      </c>
      <c r="PF4" s="1354" t="s">
        <v>2705</v>
      </c>
      <c r="PG4" s="1354" t="s">
        <v>2706</v>
      </c>
      <c r="PH4" s="1354" t="s">
        <v>146</v>
      </c>
      <c r="PI4" s="1355" t="s">
        <v>2686</v>
      </c>
      <c r="PJ4" s="1325" t="s">
        <v>2677</v>
      </c>
      <c r="PK4" s="1295">
        <v>1.0</v>
      </c>
      <c r="PL4" s="1295">
        <v>2.0</v>
      </c>
      <c r="PM4" s="1295">
        <v>3.0</v>
      </c>
      <c r="PN4" s="1295">
        <v>4.0</v>
      </c>
      <c r="PO4" s="1295">
        <v>5.0</v>
      </c>
      <c r="PP4" s="1295">
        <v>6.0</v>
      </c>
      <c r="PQ4" s="1295">
        <v>7.0</v>
      </c>
      <c r="PR4" s="1295">
        <v>8.0</v>
      </c>
      <c r="PS4" s="1295">
        <v>9.0</v>
      </c>
      <c r="PT4" s="1295">
        <v>10.0</v>
      </c>
      <c r="PU4" s="1295">
        <v>11.0</v>
      </c>
      <c r="PV4" s="1295">
        <v>12.0</v>
      </c>
      <c r="PW4" s="1295">
        <v>13.0</v>
      </c>
      <c r="PX4" s="1295">
        <v>14.0</v>
      </c>
      <c r="PY4" s="1295">
        <v>15.0</v>
      </c>
      <c r="PZ4" s="1295">
        <v>16.0</v>
      </c>
      <c r="QA4" s="1295">
        <v>17.0</v>
      </c>
      <c r="QB4" s="1295">
        <v>18.0</v>
      </c>
      <c r="QC4" s="1295">
        <v>19.0</v>
      </c>
      <c r="QD4" s="1295">
        <v>20.0</v>
      </c>
      <c r="QE4" s="1295">
        <v>21.0</v>
      </c>
      <c r="QF4" s="1295">
        <v>22.0</v>
      </c>
      <c r="QG4" s="1295">
        <v>23.0</v>
      </c>
      <c r="QH4" s="1295">
        <v>24.0</v>
      </c>
      <c r="QI4" s="1295">
        <v>25.0</v>
      </c>
      <c r="QJ4" s="1339">
        <v>26.0</v>
      </c>
      <c r="QK4" s="1339">
        <v>27.0</v>
      </c>
      <c r="QL4" s="1339">
        <v>28.0</v>
      </c>
      <c r="QM4" s="1339">
        <v>29.0</v>
      </c>
      <c r="QN4" s="1339">
        <v>30.0</v>
      </c>
      <c r="QO4" s="1337" t="s">
        <v>2683</v>
      </c>
      <c r="QP4" s="1337" t="s">
        <v>2682</v>
      </c>
      <c r="QQ4" s="1337" t="s">
        <v>2736</v>
      </c>
      <c r="QR4" s="1337" t="s">
        <v>2678</v>
      </c>
      <c r="QS4" s="1337" t="s">
        <v>2679</v>
      </c>
      <c r="QT4" s="1337" t="s">
        <v>2680</v>
      </c>
      <c r="QU4" s="1337" t="s">
        <v>2681</v>
      </c>
      <c r="QV4" s="1337" t="s">
        <v>2685</v>
      </c>
      <c r="QW4" s="1337" t="s">
        <v>2687</v>
      </c>
      <c r="QX4" s="1337" t="s">
        <v>2688</v>
      </c>
      <c r="QY4" s="1337" t="s">
        <v>2684</v>
      </c>
      <c r="QZ4" s="1337" t="s">
        <v>2701</v>
      </c>
      <c r="RA4" s="1337" t="s">
        <v>2677</v>
      </c>
    </row>
    <row r="5" ht="14.25" customHeight="1">
      <c r="A5" s="943"/>
      <c r="B5" s="943"/>
      <c r="C5" s="1359" t="s">
        <v>176</v>
      </c>
      <c r="D5" s="33"/>
      <c r="E5" s="1360"/>
      <c r="F5" s="1298"/>
      <c r="G5" s="943"/>
      <c r="H5" s="943"/>
      <c r="I5" s="1361"/>
      <c r="J5" s="1361"/>
      <c r="K5" s="1361"/>
      <c r="L5" s="1361"/>
      <c r="M5" s="1361"/>
      <c r="N5" s="1361"/>
      <c r="O5" s="1361"/>
      <c r="P5" s="1361"/>
      <c r="Q5" s="1361"/>
      <c r="R5" s="1361"/>
      <c r="S5" s="1361"/>
      <c r="T5" s="1361"/>
      <c r="U5" s="1361"/>
      <c r="V5" s="1362"/>
      <c r="W5" s="1362"/>
      <c r="X5" s="1362"/>
      <c r="Y5" s="1362"/>
      <c r="Z5" s="1362"/>
      <c r="AA5" s="1362"/>
      <c r="AB5" s="1362"/>
      <c r="AC5" s="1362"/>
      <c r="AD5" s="1362"/>
      <c r="AE5" s="1362"/>
      <c r="AF5" s="1362"/>
      <c r="AG5" s="1363"/>
      <c r="AH5" s="1362"/>
      <c r="AI5" s="1361"/>
      <c r="AJ5" s="1361"/>
      <c r="AK5" s="1361"/>
      <c r="AL5" s="1361"/>
      <c r="AM5" s="1361"/>
      <c r="AN5" s="1361"/>
      <c r="AO5" s="1361"/>
      <c r="AP5" s="1361"/>
      <c r="AQ5" s="1361"/>
      <c r="AR5" s="1361"/>
      <c r="AS5" s="1361"/>
      <c r="AT5" s="1361"/>
      <c r="AU5" s="943"/>
      <c r="AV5" s="943"/>
      <c r="AW5" s="943"/>
      <c r="AX5" s="943"/>
      <c r="AY5" s="943"/>
      <c r="AZ5" s="943"/>
      <c r="BA5" s="943"/>
      <c r="BB5" s="943"/>
      <c r="BC5" s="943"/>
      <c r="BD5" s="943"/>
      <c r="BE5" s="943"/>
      <c r="BF5" s="943"/>
      <c r="BG5" s="943"/>
      <c r="BH5" s="943"/>
      <c r="BI5" s="943"/>
      <c r="BJ5" s="943"/>
      <c r="BK5" s="943"/>
      <c r="BL5" s="943"/>
      <c r="BM5" s="943"/>
      <c r="BN5" s="943"/>
      <c r="BO5" s="943"/>
      <c r="BP5" s="943"/>
      <c r="BQ5" s="943"/>
      <c r="BR5" s="943"/>
      <c r="BS5" s="943"/>
      <c r="BT5" s="1364"/>
      <c r="BU5" s="1364"/>
      <c r="BV5" s="1364"/>
      <c r="BW5" s="1364"/>
      <c r="BX5" s="1364"/>
      <c r="BY5" s="1364"/>
      <c r="BZ5" s="1362" t="s">
        <v>2695</v>
      </c>
      <c r="CA5" s="1362" t="s">
        <v>2694</v>
      </c>
      <c r="CB5" s="1362" t="s">
        <v>2696</v>
      </c>
      <c r="CC5" s="1362" t="s">
        <v>2689</v>
      </c>
      <c r="CD5" s="1362" t="s">
        <v>2691</v>
      </c>
      <c r="CE5" s="1362" t="s">
        <v>2692</v>
      </c>
      <c r="CF5" s="1362" t="s">
        <v>2693</v>
      </c>
      <c r="CG5" s="1362" t="s">
        <v>2697</v>
      </c>
      <c r="CH5" s="1362" t="s">
        <v>2699</v>
      </c>
      <c r="CI5" s="1362" t="s">
        <v>2700</v>
      </c>
      <c r="CJ5" s="1362"/>
      <c r="CK5" s="1362"/>
      <c r="CL5" s="943"/>
      <c r="CM5" s="943"/>
      <c r="CN5" s="943"/>
      <c r="CO5" s="943"/>
      <c r="CP5" s="943"/>
      <c r="CQ5" s="943"/>
      <c r="CR5" s="943"/>
      <c r="CS5" s="943"/>
      <c r="CT5" s="943"/>
      <c r="CU5" s="943"/>
      <c r="CV5" s="943"/>
      <c r="CW5" s="943"/>
      <c r="CX5" s="943"/>
      <c r="CY5" s="943"/>
      <c r="CZ5" s="943"/>
      <c r="DA5" s="943"/>
      <c r="DB5" s="943"/>
      <c r="DC5" s="943"/>
      <c r="DD5" s="943"/>
      <c r="DE5" s="943"/>
      <c r="DF5" s="943"/>
      <c r="DG5" s="943"/>
      <c r="DH5" s="943"/>
      <c r="DI5" s="943"/>
      <c r="DJ5" s="943"/>
      <c r="DK5" s="943"/>
      <c r="DL5" s="943"/>
      <c r="DM5" s="943"/>
      <c r="DN5" s="1361" t="s">
        <v>2695</v>
      </c>
      <c r="DO5" s="1361" t="s">
        <v>2694</v>
      </c>
      <c r="DP5" s="1361" t="s">
        <v>2696</v>
      </c>
      <c r="DQ5" s="1361" t="s">
        <v>2689</v>
      </c>
      <c r="DR5" s="1361" t="s">
        <v>2691</v>
      </c>
      <c r="DS5" s="1361" t="s">
        <v>2692</v>
      </c>
      <c r="DT5" s="1361" t="s">
        <v>2693</v>
      </c>
      <c r="DU5" s="1361" t="s">
        <v>2697</v>
      </c>
      <c r="DV5" s="1361" t="s">
        <v>2699</v>
      </c>
      <c r="DW5" s="1361"/>
      <c r="DX5" s="1361"/>
      <c r="DY5" s="943"/>
      <c r="DZ5" s="943"/>
      <c r="EA5" s="943"/>
      <c r="EB5" s="943"/>
      <c r="EC5" s="943"/>
      <c r="ED5" s="943"/>
      <c r="EE5" s="943"/>
      <c r="EF5" s="943"/>
      <c r="EG5" s="943"/>
      <c r="EH5" s="943"/>
      <c r="EI5" s="943"/>
      <c r="EJ5" s="943"/>
      <c r="EK5" s="943"/>
      <c r="EL5" s="943"/>
      <c r="EM5" s="943"/>
      <c r="EN5" s="943"/>
      <c r="EO5" s="943"/>
      <c r="EP5" s="943"/>
      <c r="EQ5" s="943"/>
      <c r="ER5" s="943"/>
      <c r="ES5" s="943"/>
      <c r="ET5" s="943"/>
      <c r="EU5" s="943"/>
      <c r="EV5" s="943"/>
      <c r="EW5" s="943"/>
      <c r="EX5" s="1364"/>
      <c r="EY5" s="1364"/>
      <c r="EZ5" s="1364"/>
      <c r="FA5" s="1364"/>
      <c r="FB5" s="1364"/>
      <c r="FC5" s="1364"/>
      <c r="FD5" s="1362"/>
      <c r="FE5" s="1362"/>
      <c r="FF5" s="1362"/>
      <c r="FG5" s="1362"/>
      <c r="FH5" s="1362"/>
      <c r="FI5" s="1362"/>
      <c r="FJ5" s="1362"/>
      <c r="FK5" s="1362"/>
      <c r="FL5" s="1362"/>
      <c r="FM5" s="1362"/>
      <c r="FN5" s="1362"/>
      <c r="FO5" s="1362"/>
      <c r="FP5" s="1362"/>
      <c r="FQ5" s="943"/>
      <c r="FR5" s="943"/>
      <c r="FS5" s="943"/>
      <c r="FT5" s="943"/>
      <c r="FU5" s="943"/>
      <c r="FV5" s="943"/>
      <c r="FW5" s="943"/>
      <c r="FX5" s="943"/>
      <c r="FY5" s="943"/>
      <c r="FZ5" s="943"/>
      <c r="GA5" s="943"/>
      <c r="GB5" s="943"/>
      <c r="GC5" s="943"/>
      <c r="GD5" s="943"/>
      <c r="GE5" s="943"/>
      <c r="GF5" s="943"/>
      <c r="GG5" s="943"/>
      <c r="GH5" s="943"/>
      <c r="GI5" s="943"/>
      <c r="GJ5" s="943"/>
      <c r="GK5" s="943"/>
      <c r="GL5" s="943"/>
      <c r="GM5" s="943"/>
      <c r="GN5" s="943"/>
      <c r="GO5" s="943"/>
      <c r="GP5" s="1364"/>
      <c r="GQ5" s="1364"/>
      <c r="GR5" s="1364"/>
      <c r="GS5" s="1364"/>
      <c r="GT5" s="1364"/>
      <c r="GU5" s="1361"/>
      <c r="GV5" s="1361"/>
      <c r="GW5" s="1361"/>
      <c r="GX5" s="1361"/>
      <c r="GY5" s="1361"/>
      <c r="GZ5" s="943"/>
      <c r="HA5" s="943"/>
      <c r="HB5" s="943"/>
      <c r="HC5" s="943"/>
      <c r="HD5" s="943"/>
      <c r="HE5" s="943"/>
      <c r="HF5" s="943"/>
      <c r="HG5" s="943"/>
      <c r="HH5" s="943"/>
      <c r="HI5" s="943"/>
      <c r="HJ5" s="943"/>
      <c r="HK5" s="943"/>
      <c r="HL5" s="943"/>
      <c r="HM5" s="943"/>
      <c r="HN5" s="943"/>
      <c r="HO5" s="943"/>
      <c r="HP5" s="943"/>
      <c r="HQ5" s="943"/>
      <c r="HR5" s="943"/>
      <c r="HS5" s="943"/>
      <c r="HT5" s="943"/>
      <c r="HU5" s="943"/>
      <c r="HV5" s="943"/>
      <c r="HW5" s="943"/>
      <c r="HX5" s="943"/>
      <c r="HY5" s="1364"/>
      <c r="HZ5" s="1364"/>
      <c r="IA5" s="1364"/>
      <c r="IB5" s="1364"/>
      <c r="IC5" s="1364"/>
      <c r="ID5" s="1364"/>
      <c r="IE5" s="1375"/>
      <c r="IF5" s="1375"/>
      <c r="IG5" s="1375"/>
      <c r="IH5" s="1375"/>
      <c r="II5" s="1375"/>
      <c r="IJ5" s="1375"/>
      <c r="IK5" s="943"/>
      <c r="IL5" s="943"/>
      <c r="IM5" s="943"/>
      <c r="IN5" s="943"/>
      <c r="IO5" s="943"/>
      <c r="IP5" s="943"/>
      <c r="IQ5" s="943"/>
      <c r="IR5" s="943"/>
      <c r="IS5" s="943"/>
      <c r="IT5" s="943"/>
      <c r="IU5" s="943"/>
      <c r="IV5" s="943"/>
      <c r="IW5" s="943"/>
      <c r="IX5" s="943"/>
      <c r="IY5" s="943"/>
      <c r="IZ5" s="943"/>
      <c r="JA5" s="943"/>
      <c r="JB5" s="943"/>
      <c r="JC5" s="943"/>
      <c r="JD5" s="943"/>
      <c r="JE5" s="943"/>
      <c r="JF5" s="943"/>
      <c r="JG5" s="943"/>
      <c r="JH5" s="943"/>
      <c r="JI5" s="943"/>
      <c r="JJ5" s="1364"/>
      <c r="JK5" s="1364"/>
      <c r="JL5" s="1364"/>
      <c r="JM5" s="1364"/>
      <c r="JN5" s="1364"/>
      <c r="JO5" s="1361"/>
      <c r="JP5" s="1361"/>
      <c r="JQ5" s="1361"/>
      <c r="JR5" s="1361"/>
      <c r="JS5" s="1361"/>
      <c r="JT5" s="1361"/>
      <c r="JU5" s="943"/>
      <c r="JV5" s="943"/>
      <c r="JW5" s="943"/>
      <c r="JX5" s="943"/>
      <c r="JY5" s="943"/>
      <c r="JZ5" s="943"/>
      <c r="KA5" s="943"/>
      <c r="KB5" s="943"/>
      <c r="KC5" s="943"/>
      <c r="KD5" s="943"/>
      <c r="KE5" s="943"/>
      <c r="KF5" s="943"/>
      <c r="KG5" s="943"/>
      <c r="KH5" s="943"/>
      <c r="KI5" s="943"/>
      <c r="KJ5" s="943"/>
      <c r="KK5" s="943"/>
      <c r="KL5" s="943"/>
      <c r="KM5" s="943"/>
      <c r="KN5" s="943"/>
      <c r="KO5" s="943"/>
      <c r="KP5" s="943"/>
      <c r="KQ5" s="943"/>
      <c r="KR5" s="943"/>
      <c r="KS5" s="943"/>
      <c r="KT5" s="1364"/>
      <c r="KU5" s="1364"/>
      <c r="KV5" s="1364"/>
      <c r="KW5" s="1364"/>
      <c r="KX5" s="1364"/>
      <c r="KY5" s="1364"/>
      <c r="KZ5" s="1362"/>
      <c r="LA5" s="1362"/>
      <c r="LB5" s="1362"/>
      <c r="LC5" s="1362"/>
      <c r="LD5" s="1362"/>
      <c r="LE5" s="1362"/>
      <c r="LF5" s="943"/>
      <c r="LG5" s="943"/>
      <c r="LH5" s="943"/>
      <c r="LI5" s="943"/>
      <c r="LJ5" s="943"/>
      <c r="LK5" s="943"/>
      <c r="LL5" s="943"/>
      <c r="LM5" s="943"/>
      <c r="LN5" s="943"/>
      <c r="LO5" s="943"/>
      <c r="LP5" s="943"/>
      <c r="LQ5" s="943"/>
      <c r="LR5" s="943"/>
      <c r="LS5" s="943"/>
      <c r="LT5" s="943"/>
      <c r="LU5" s="943"/>
      <c r="LV5" s="943"/>
      <c r="LW5" s="943"/>
      <c r="LX5" s="943"/>
      <c r="LY5" s="943"/>
      <c r="LZ5" s="943"/>
      <c r="MA5" s="943"/>
      <c r="MB5" s="943"/>
      <c r="MC5" s="943"/>
      <c r="MD5" s="943"/>
      <c r="ME5" s="1364"/>
      <c r="MF5" s="1364"/>
      <c r="MG5" s="1364"/>
      <c r="MH5" s="1364"/>
      <c r="MI5" s="1364"/>
      <c r="MJ5" s="1364"/>
      <c r="MK5" s="1361"/>
      <c r="ML5" s="1361"/>
      <c r="MM5" s="1361"/>
      <c r="MN5" s="1361"/>
      <c r="MO5" s="1361"/>
      <c r="MP5" s="1361"/>
      <c r="MQ5" s="943"/>
      <c r="MR5" s="943"/>
      <c r="MS5" s="943"/>
      <c r="MT5" s="943"/>
      <c r="MU5" s="943"/>
      <c r="MV5" s="943"/>
      <c r="MW5" s="943"/>
      <c r="MX5" s="943"/>
      <c r="MY5" s="943"/>
      <c r="MZ5" s="943"/>
      <c r="NA5" s="943"/>
      <c r="NB5" s="943"/>
      <c r="NC5" s="943"/>
      <c r="ND5" s="943"/>
      <c r="NE5" s="943"/>
      <c r="NF5" s="943"/>
      <c r="NG5" s="943"/>
      <c r="NH5" s="943"/>
      <c r="NI5" s="943"/>
      <c r="NJ5" s="943"/>
      <c r="NK5" s="943"/>
      <c r="NL5" s="943"/>
      <c r="NM5" s="943"/>
      <c r="NN5" s="943"/>
      <c r="NO5" s="943"/>
      <c r="NP5" s="1364"/>
      <c r="NQ5" s="1364"/>
      <c r="NR5" s="1364"/>
      <c r="NS5" s="1364"/>
      <c r="NT5" s="1364"/>
      <c r="NU5" s="1362"/>
      <c r="NV5" s="1362"/>
      <c r="NW5" s="1362"/>
      <c r="NX5" s="1362"/>
      <c r="NY5" s="1362"/>
      <c r="NZ5" s="1362"/>
      <c r="OA5" s="943"/>
      <c r="OB5" s="943"/>
      <c r="OC5" s="943"/>
      <c r="OD5" s="943"/>
      <c r="OE5" s="943"/>
      <c r="OF5" s="943"/>
      <c r="OG5" s="943"/>
      <c r="OH5" s="943"/>
      <c r="OI5" s="943"/>
      <c r="OJ5" s="943"/>
      <c r="OK5" s="943"/>
      <c r="OL5" s="943"/>
      <c r="OM5" s="943"/>
      <c r="ON5" s="943"/>
      <c r="OO5" s="943"/>
      <c r="OP5" s="943"/>
      <c r="OQ5" s="943"/>
      <c r="OR5" s="943"/>
      <c r="OS5" s="943"/>
      <c r="OT5" s="943"/>
      <c r="OU5" s="943"/>
      <c r="OV5" s="943"/>
      <c r="OW5" s="943"/>
      <c r="OX5" s="943"/>
      <c r="OY5" s="943"/>
      <c r="OZ5" s="1364"/>
      <c r="PA5" s="1364"/>
      <c r="PB5" s="1364"/>
      <c r="PC5" s="1364"/>
      <c r="PD5" s="1364"/>
      <c r="PE5" s="1361"/>
      <c r="PF5" s="1361"/>
      <c r="PG5" s="1361"/>
      <c r="PH5" s="1361"/>
      <c r="PI5" s="1361"/>
      <c r="PJ5" s="1361"/>
      <c r="PK5" s="943"/>
      <c r="PL5" s="943"/>
      <c r="PM5" s="943"/>
      <c r="PN5" s="943"/>
      <c r="PO5" s="943"/>
      <c r="PP5" s="943"/>
      <c r="PQ5" s="943"/>
      <c r="PR5" s="943"/>
      <c r="PS5" s="943"/>
      <c r="PT5" s="943"/>
      <c r="PU5" s="943"/>
      <c r="PV5" s="943"/>
      <c r="PW5" s="943"/>
      <c r="PX5" s="943"/>
      <c r="PY5" s="943"/>
      <c r="PZ5" s="943"/>
      <c r="QA5" s="943"/>
      <c r="QB5" s="943"/>
      <c r="QC5" s="943"/>
      <c r="QD5" s="943"/>
      <c r="QE5" s="943"/>
      <c r="QF5" s="943"/>
      <c r="QG5" s="943"/>
      <c r="QH5" s="943"/>
      <c r="QI5" s="943"/>
      <c r="QJ5" s="1364"/>
      <c r="QK5" s="1364"/>
      <c r="QL5" s="1364"/>
      <c r="QM5" s="1364"/>
      <c r="QN5" s="1364"/>
      <c r="QO5" s="1362"/>
      <c r="QP5" s="1362"/>
      <c r="QQ5" s="1362"/>
      <c r="QR5" s="1362"/>
      <c r="QS5" s="1362"/>
      <c r="QT5" s="1362"/>
      <c r="QU5" s="1362"/>
      <c r="QV5" s="1362"/>
      <c r="QW5" s="1362"/>
      <c r="QX5" s="1362"/>
      <c r="QY5" s="1362"/>
      <c r="QZ5" s="1362"/>
      <c r="RA5" s="1362"/>
    </row>
    <row r="6" ht="14.25" customHeight="1">
      <c r="A6" s="1364">
        <v>1.0</v>
      </c>
      <c r="B6" s="943" t="s">
        <v>2748</v>
      </c>
      <c r="C6" s="943" t="s">
        <v>2655</v>
      </c>
      <c r="D6" s="1381" t="s">
        <v>517</v>
      </c>
      <c r="E6" s="1360" t="s">
        <v>209</v>
      </c>
      <c r="F6" s="1298">
        <v>4.5E7</v>
      </c>
      <c r="G6" s="1382">
        <v>4.4441E7</v>
      </c>
      <c r="H6" s="1382"/>
      <c r="I6" s="1383">
        <v>10.0</v>
      </c>
      <c r="J6" s="1383">
        <f t="shared" ref="J6:J19" si="4">I6*(F6/30)</f>
        <v>15000000</v>
      </c>
      <c r="K6" s="1383">
        <v>16.0</v>
      </c>
      <c r="L6" s="1383">
        <f t="shared" ref="L6:L19" si="5">K6*(F6/30)</f>
        <v>24000000</v>
      </c>
      <c r="M6" s="1383"/>
      <c r="N6" s="1383">
        <f t="shared" ref="N6:N19" si="6">M6*(F6/30)</f>
        <v>0</v>
      </c>
      <c r="O6" s="1383">
        <v>4.0</v>
      </c>
      <c r="P6" s="1383">
        <f t="shared" ref="P6:P19" si="7">O6*(F6/30)</f>
        <v>6000000</v>
      </c>
      <c r="Q6" s="1383"/>
      <c r="R6" s="1383"/>
      <c r="S6" s="1383"/>
      <c r="T6" s="1383">
        <f t="shared" ref="T6:T19" si="8">S6*(F6/30)</f>
        <v>0</v>
      </c>
      <c r="U6" s="1383">
        <f t="shared" ref="U6:U19" si="9">J6+L6+N6+P6+Q6+R6+T6</f>
        <v>45000000</v>
      </c>
      <c r="V6" s="1362"/>
      <c r="W6" s="1363">
        <f t="shared" ref="W6:W19" si="10">V6*(F6/30)</f>
        <v>0</v>
      </c>
      <c r="X6" s="1362"/>
      <c r="Y6" s="1363">
        <f t="shared" ref="Y6:Y19" si="11">X6*(F6/30)</f>
        <v>0</v>
      </c>
      <c r="Z6" s="1362"/>
      <c r="AA6" s="1363">
        <f t="shared" ref="AA6:AA19" si="12">Z6*(F6/30)</f>
        <v>0</v>
      </c>
      <c r="AB6" s="1362">
        <v>25.0</v>
      </c>
      <c r="AC6" s="1363">
        <f t="shared" ref="AC6:AC19" si="13">AB6*(F6/30)</f>
        <v>37500000</v>
      </c>
      <c r="AD6" s="1362"/>
      <c r="AE6" s="1362"/>
      <c r="AF6" s="1362"/>
      <c r="AG6" s="1363"/>
      <c r="AH6" s="1363">
        <f t="shared" ref="AH6:AH19" si="14">W6+Y6+AA6+AC6+AD6+AE6+AG6</f>
        <v>37500000</v>
      </c>
      <c r="AI6" s="1361"/>
      <c r="AJ6" s="1383">
        <f t="shared" ref="AJ6:AJ19" si="15">AI6*(F5/30)</f>
        <v>0</v>
      </c>
      <c r="AK6" s="1361"/>
      <c r="AL6" s="1361"/>
      <c r="AM6" s="1383">
        <f t="shared" ref="AM6:AM19" si="16">AL6*(F6/30)</f>
        <v>0</v>
      </c>
      <c r="AN6" s="1361">
        <v>30.0</v>
      </c>
      <c r="AO6" s="1383">
        <f t="shared" ref="AO6:AO19" si="17">AN6*(F6/30)</f>
        <v>45000000</v>
      </c>
      <c r="AP6" s="1361"/>
      <c r="AQ6" s="1383">
        <f t="shared" ref="AQ6:AQ19" si="18">AP6*(F6/30)</f>
        <v>0</v>
      </c>
      <c r="AR6" s="1361"/>
      <c r="AS6" s="1361"/>
      <c r="AT6" s="1383">
        <f t="shared" ref="AT6:AT19" si="19">(AJ6+AK6+AM6+AO6+AQ6+AR6+AS6)</f>
        <v>45000000</v>
      </c>
      <c r="AU6" s="943" t="s">
        <v>2678</v>
      </c>
      <c r="AV6" s="943" t="s">
        <v>2678</v>
      </c>
      <c r="AW6" s="943" t="s">
        <v>2678</v>
      </c>
      <c r="AX6" s="943" t="s">
        <v>2678</v>
      </c>
      <c r="AY6" s="943" t="s">
        <v>2678</v>
      </c>
      <c r="AZ6" s="943" t="s">
        <v>2678</v>
      </c>
      <c r="BA6" s="943" t="s">
        <v>2678</v>
      </c>
      <c r="BB6" s="943" t="s">
        <v>2678</v>
      </c>
      <c r="BC6" s="943" t="s">
        <v>2678</v>
      </c>
      <c r="BD6" s="943" t="s">
        <v>2678</v>
      </c>
      <c r="BE6" s="943" t="s">
        <v>2678</v>
      </c>
      <c r="BF6" s="943" t="s">
        <v>2678</v>
      </c>
      <c r="BG6" s="943" t="s">
        <v>2678</v>
      </c>
      <c r="BH6" s="943" t="s">
        <v>2678</v>
      </c>
      <c r="BI6" s="943" t="s">
        <v>2678</v>
      </c>
      <c r="BJ6" s="943" t="s">
        <v>2678</v>
      </c>
      <c r="BK6" s="943" t="s">
        <v>2678</v>
      </c>
      <c r="BL6" s="943" t="s">
        <v>2678</v>
      </c>
      <c r="BM6" s="943" t="s">
        <v>2678</v>
      </c>
      <c r="BN6" s="943" t="s">
        <v>2678</v>
      </c>
      <c r="BO6" s="943" t="s">
        <v>2678</v>
      </c>
      <c r="BP6" s="943" t="s">
        <v>2678</v>
      </c>
      <c r="BQ6" s="943" t="s">
        <v>2678</v>
      </c>
      <c r="BR6" s="943" t="s">
        <v>2678</v>
      </c>
      <c r="BS6" s="943" t="s">
        <v>2678</v>
      </c>
      <c r="BT6" s="1364" t="s">
        <v>2678</v>
      </c>
      <c r="BU6" s="1364" t="s">
        <v>2678</v>
      </c>
      <c r="BV6" s="1364" t="s">
        <v>2678</v>
      </c>
      <c r="BW6" s="1364" t="s">
        <v>2678</v>
      </c>
      <c r="BX6" s="1364" t="s">
        <v>2678</v>
      </c>
      <c r="BY6" s="1364" t="s">
        <v>2678</v>
      </c>
      <c r="BZ6" s="1363">
        <f t="shared" ref="BZ6:CJ6" si="1">COUNTIF($AU6:$BY6,BZ$4)*($F6/30)+COUNTIF($AU6:$BY6,BZ$5)*($F6/60)</f>
        <v>0</v>
      </c>
      <c r="CA6" s="1363">
        <f t="shared" si="1"/>
        <v>0</v>
      </c>
      <c r="CB6" s="1363">
        <f t="shared" si="1"/>
        <v>0</v>
      </c>
      <c r="CC6" s="1363">
        <f t="shared" si="1"/>
        <v>46500000</v>
      </c>
      <c r="CD6" s="1363">
        <f t="shared" si="1"/>
        <v>0</v>
      </c>
      <c r="CE6" s="1363">
        <f t="shared" si="1"/>
        <v>0</v>
      </c>
      <c r="CF6" s="1363">
        <f t="shared" si="1"/>
        <v>0</v>
      </c>
      <c r="CG6" s="1363">
        <f t="shared" si="1"/>
        <v>0</v>
      </c>
      <c r="CH6" s="1363">
        <f t="shared" si="1"/>
        <v>0</v>
      </c>
      <c r="CI6" s="1363">
        <f t="shared" si="1"/>
        <v>0</v>
      </c>
      <c r="CJ6" s="1363">
        <f t="shared" si="1"/>
        <v>0</v>
      </c>
      <c r="CK6" s="1363">
        <f t="shared" ref="CK6:CK19" si="21">COUNTIF($AU6:$BY6,CK$4)*($F6/30)</f>
        <v>0</v>
      </c>
      <c r="CL6" s="943" t="s">
        <v>2678</v>
      </c>
      <c r="CM6" s="943" t="s">
        <v>2678</v>
      </c>
      <c r="CN6" s="943" t="s">
        <v>2678</v>
      </c>
      <c r="CO6" s="943" t="s">
        <v>2678</v>
      </c>
      <c r="CP6" s="943" t="s">
        <v>2678</v>
      </c>
      <c r="CQ6" s="943" t="s">
        <v>2678</v>
      </c>
      <c r="CR6" s="943" t="s">
        <v>2678</v>
      </c>
      <c r="CS6" s="943" t="s">
        <v>2678</v>
      </c>
      <c r="CT6" s="943" t="s">
        <v>2678</v>
      </c>
      <c r="CU6" s="943" t="s">
        <v>2678</v>
      </c>
      <c r="CV6" s="943" t="s">
        <v>2678</v>
      </c>
      <c r="CW6" s="943" t="s">
        <v>2678</v>
      </c>
      <c r="CX6" s="943" t="s">
        <v>2678</v>
      </c>
      <c r="CY6" s="943" t="s">
        <v>2678</v>
      </c>
      <c r="CZ6" s="943" t="s">
        <v>2678</v>
      </c>
      <c r="DA6" s="943" t="s">
        <v>2678</v>
      </c>
      <c r="DB6" s="943" t="s">
        <v>2678</v>
      </c>
      <c r="DC6" s="943" t="s">
        <v>2678</v>
      </c>
      <c r="DD6" s="943" t="s">
        <v>2678</v>
      </c>
      <c r="DE6" s="943" t="s">
        <v>2678</v>
      </c>
      <c r="DF6" s="943" t="s">
        <v>2678</v>
      </c>
      <c r="DG6" s="943" t="s">
        <v>2678</v>
      </c>
      <c r="DH6" s="943" t="s">
        <v>2678</v>
      </c>
      <c r="DI6" s="943" t="s">
        <v>2678</v>
      </c>
      <c r="DJ6" s="943" t="s">
        <v>2678</v>
      </c>
      <c r="DK6" s="943" t="s">
        <v>2678</v>
      </c>
      <c r="DL6" s="943" t="s">
        <v>2678</v>
      </c>
      <c r="DM6" s="943" t="s">
        <v>2678</v>
      </c>
      <c r="DN6" s="1383">
        <f t="shared" ref="DN6:DW6" si="2">COUNTIF($CL6:$DM6,DN$4)*($F6/30)+COUNTIF($CL6:$DM6,DN$5)*($F6/60)</f>
        <v>0</v>
      </c>
      <c r="DO6" s="1383">
        <f t="shared" si="2"/>
        <v>0</v>
      </c>
      <c r="DP6" s="1383">
        <f t="shared" si="2"/>
        <v>0</v>
      </c>
      <c r="DQ6" s="1383">
        <f t="shared" si="2"/>
        <v>42000000</v>
      </c>
      <c r="DR6" s="1383">
        <f t="shared" si="2"/>
        <v>0</v>
      </c>
      <c r="DS6" s="1383">
        <f t="shared" si="2"/>
        <v>0</v>
      </c>
      <c r="DT6" s="1383">
        <f t="shared" si="2"/>
        <v>0</v>
      </c>
      <c r="DU6" s="1383">
        <f t="shared" si="2"/>
        <v>0</v>
      </c>
      <c r="DV6" s="1383">
        <f t="shared" si="2"/>
        <v>0</v>
      </c>
      <c r="DW6" s="1383">
        <f t="shared" si="2"/>
        <v>0</v>
      </c>
      <c r="DX6" s="1383">
        <f t="shared" ref="DX6:DX23" si="23">COUNTIF($CL6:$DM6,DX$4)*($F$6/30)</f>
        <v>0</v>
      </c>
      <c r="DY6" s="943" t="s">
        <v>2678</v>
      </c>
      <c r="DZ6" s="943" t="s">
        <v>2678</v>
      </c>
      <c r="EA6" s="943" t="s">
        <v>2678</v>
      </c>
      <c r="EB6" s="943" t="s">
        <v>2678</v>
      </c>
      <c r="EC6" s="943" t="s">
        <v>2678</v>
      </c>
      <c r="ED6" s="943" t="s">
        <v>2678</v>
      </c>
      <c r="EE6" s="943" t="s">
        <v>2678</v>
      </c>
      <c r="EF6" s="943" t="s">
        <v>2678</v>
      </c>
      <c r="EG6" s="943" t="s">
        <v>2678</v>
      </c>
      <c r="EH6" s="943" t="s">
        <v>2678</v>
      </c>
      <c r="EI6" s="943" t="s">
        <v>2678</v>
      </c>
      <c r="EJ6" s="943" t="s">
        <v>2678</v>
      </c>
      <c r="EK6" s="943" t="s">
        <v>2678</v>
      </c>
      <c r="EL6" s="943" t="s">
        <v>2678</v>
      </c>
      <c r="EM6" s="943" t="s">
        <v>2678</v>
      </c>
      <c r="EN6" s="943" t="s">
        <v>2678</v>
      </c>
      <c r="EO6" s="943" t="s">
        <v>2678</v>
      </c>
      <c r="EP6" s="943" t="s">
        <v>2678</v>
      </c>
      <c r="EQ6" s="943" t="s">
        <v>2678</v>
      </c>
      <c r="ER6" s="943" t="s">
        <v>2678</v>
      </c>
      <c r="ES6" s="943" t="s">
        <v>2678</v>
      </c>
      <c r="ET6" s="943" t="s">
        <v>2678</v>
      </c>
      <c r="EU6" s="943" t="s">
        <v>2678</v>
      </c>
      <c r="EV6" s="943" t="s">
        <v>2678</v>
      </c>
      <c r="EW6" s="943" t="s">
        <v>2678</v>
      </c>
      <c r="EX6" s="943" t="s">
        <v>2678</v>
      </c>
      <c r="EY6" s="943" t="s">
        <v>2678</v>
      </c>
      <c r="EZ6" s="1364"/>
      <c r="FA6" s="1364"/>
      <c r="FB6" s="1364"/>
      <c r="FC6" s="1364"/>
      <c r="FD6" s="1363">
        <f t="shared" ref="FD6:FP6" si="3">COUNTIF($DY6:$FC6,FD$4)*($F6/30)+COUNTIF($DY6:$FC6,FD$5)*($F6/60)</f>
        <v>0</v>
      </c>
      <c r="FE6" s="1363">
        <f t="shared" si="3"/>
        <v>0</v>
      </c>
      <c r="FF6" s="1363">
        <f t="shared" si="3"/>
        <v>0</v>
      </c>
      <c r="FG6" s="1363">
        <f t="shared" si="3"/>
        <v>40500000</v>
      </c>
      <c r="FH6" s="1363">
        <f t="shared" si="3"/>
        <v>0</v>
      </c>
      <c r="FI6" s="1363">
        <f t="shared" si="3"/>
        <v>0</v>
      </c>
      <c r="FJ6" s="1363">
        <f t="shared" si="3"/>
        <v>0</v>
      </c>
      <c r="FK6" s="1363">
        <f t="shared" si="3"/>
        <v>0</v>
      </c>
      <c r="FL6" s="1363">
        <f t="shared" si="3"/>
        <v>0</v>
      </c>
      <c r="FM6" s="1363">
        <f t="shared" si="3"/>
        <v>0</v>
      </c>
      <c r="FN6" s="1363">
        <f t="shared" si="3"/>
        <v>0</v>
      </c>
      <c r="FO6" s="1363">
        <f t="shared" si="3"/>
        <v>0</v>
      </c>
      <c r="FP6" s="1363">
        <f t="shared" si="3"/>
        <v>0</v>
      </c>
      <c r="FQ6" s="943"/>
      <c r="FR6" s="943"/>
      <c r="FS6" s="943"/>
      <c r="FT6" s="943"/>
      <c r="FU6" s="943"/>
      <c r="FV6" s="943"/>
      <c r="FW6" s="943"/>
      <c r="FX6" s="943"/>
      <c r="FY6" s="943"/>
      <c r="FZ6" s="943"/>
      <c r="GA6" s="943"/>
      <c r="GB6" s="943"/>
      <c r="GC6" s="943"/>
      <c r="GD6" s="943"/>
      <c r="GE6" s="943"/>
      <c r="GF6" s="943"/>
      <c r="GG6" s="943"/>
      <c r="GH6" s="943"/>
      <c r="GI6" s="943"/>
      <c r="GJ6" s="943"/>
      <c r="GK6" s="943"/>
      <c r="GL6" s="943"/>
      <c r="GM6" s="943"/>
      <c r="GN6" s="943"/>
      <c r="GO6" s="943"/>
      <c r="GP6" s="943"/>
      <c r="GQ6" s="943"/>
      <c r="GR6" s="1364"/>
      <c r="GS6" s="1364"/>
      <c r="GT6" s="1364"/>
      <c r="GU6" s="1383"/>
      <c r="GV6" s="1383"/>
      <c r="GW6" s="1383"/>
      <c r="GX6" s="1383"/>
      <c r="GY6" s="1383"/>
      <c r="GZ6" s="943"/>
      <c r="HA6" s="943"/>
      <c r="HB6" s="943"/>
      <c r="HC6" s="943"/>
      <c r="HD6" s="943"/>
      <c r="HE6" s="943"/>
      <c r="HF6" s="943"/>
      <c r="HG6" s="943"/>
      <c r="HH6" s="943"/>
      <c r="HI6" s="943"/>
      <c r="HJ6" s="943"/>
      <c r="HK6" s="943"/>
      <c r="HL6" s="943"/>
      <c r="HM6" s="943"/>
      <c r="HN6" s="943"/>
      <c r="HO6" s="943"/>
      <c r="HP6" s="943"/>
      <c r="HQ6" s="943"/>
      <c r="HR6" s="943"/>
      <c r="HS6" s="943"/>
      <c r="HT6" s="943"/>
      <c r="HU6" s="943"/>
      <c r="HV6" s="943"/>
      <c r="HW6" s="943"/>
      <c r="HX6" s="943"/>
      <c r="HY6" s="943"/>
      <c r="HZ6" s="943"/>
      <c r="IA6" s="1364"/>
      <c r="IB6" s="1364"/>
      <c r="IC6" s="1364"/>
      <c r="ID6" s="1364"/>
      <c r="IE6" s="1391"/>
      <c r="IF6" s="1391"/>
      <c r="IG6" s="1391"/>
      <c r="IH6" s="1391"/>
      <c r="II6" s="1391"/>
      <c r="IJ6" s="1391"/>
      <c r="IK6" s="943"/>
      <c r="IL6" s="943"/>
      <c r="IM6" s="943"/>
      <c r="IN6" s="943"/>
      <c r="IO6" s="943"/>
      <c r="IP6" s="943"/>
      <c r="IQ6" s="943"/>
      <c r="IR6" s="943"/>
      <c r="IS6" s="943"/>
      <c r="IT6" s="943"/>
      <c r="IU6" s="943"/>
      <c r="IV6" s="943"/>
      <c r="IW6" s="943"/>
      <c r="IX6" s="943"/>
      <c r="IY6" s="943"/>
      <c r="IZ6" s="943"/>
      <c r="JA6" s="943"/>
      <c r="JB6" s="943"/>
      <c r="JC6" s="943"/>
      <c r="JD6" s="943"/>
      <c r="JE6" s="943"/>
      <c r="JF6" s="943"/>
      <c r="JG6" s="943"/>
      <c r="JH6" s="943"/>
      <c r="JI6" s="943"/>
      <c r="JJ6" s="943"/>
      <c r="JK6" s="943"/>
      <c r="JL6" s="1364"/>
      <c r="JM6" s="1364"/>
      <c r="JN6" s="1364"/>
      <c r="JO6" s="1383"/>
      <c r="JP6" s="1383"/>
      <c r="JQ6" s="1383"/>
      <c r="JR6" s="1383"/>
      <c r="JS6" s="1383"/>
      <c r="JT6" s="1383"/>
      <c r="JU6" s="943"/>
      <c r="JV6" s="943"/>
      <c r="JW6" s="943"/>
      <c r="JX6" s="943"/>
      <c r="JY6" s="943"/>
      <c r="JZ6" s="943"/>
      <c r="KA6" s="943"/>
      <c r="KB6" s="943"/>
      <c r="KC6" s="943"/>
      <c r="KD6" s="943"/>
      <c r="KE6" s="943"/>
      <c r="KF6" s="943"/>
      <c r="KG6" s="943"/>
      <c r="KH6" s="943"/>
      <c r="KI6" s="943"/>
      <c r="KJ6" s="943"/>
      <c r="KK6" s="943"/>
      <c r="KL6" s="943"/>
      <c r="KM6" s="943"/>
      <c r="KN6" s="943"/>
      <c r="KO6" s="943"/>
      <c r="KP6" s="943"/>
      <c r="KQ6" s="943"/>
      <c r="KR6" s="943"/>
      <c r="KS6" s="943"/>
      <c r="KT6" s="943"/>
      <c r="KU6" s="943"/>
      <c r="KV6" s="1364"/>
      <c r="KW6" s="1364"/>
      <c r="KX6" s="1364"/>
      <c r="KY6" s="1364"/>
      <c r="KZ6" s="1363"/>
      <c r="LA6" s="1363"/>
      <c r="LB6" s="1363"/>
      <c r="LC6" s="1363"/>
      <c r="LD6" s="1363"/>
      <c r="LE6" s="1363"/>
      <c r="LF6" s="943"/>
      <c r="LG6" s="943"/>
      <c r="LH6" s="943"/>
      <c r="LI6" s="943"/>
      <c r="LJ6" s="943"/>
      <c r="LK6" s="943"/>
      <c r="LL6" s="943"/>
      <c r="LM6" s="943"/>
      <c r="LN6" s="943"/>
      <c r="LO6" s="943"/>
      <c r="LP6" s="943"/>
      <c r="LQ6" s="943"/>
      <c r="LR6" s="943"/>
      <c r="LS6" s="943"/>
      <c r="LT6" s="943"/>
      <c r="LU6" s="943"/>
      <c r="LV6" s="943"/>
      <c r="LW6" s="943"/>
      <c r="LX6" s="943"/>
      <c r="LY6" s="943"/>
      <c r="LZ6" s="943"/>
      <c r="MA6" s="943"/>
      <c r="MB6" s="943"/>
      <c r="MC6" s="943"/>
      <c r="MD6" s="943"/>
      <c r="ME6" s="943"/>
      <c r="MF6" s="943"/>
      <c r="MG6" s="1364"/>
      <c r="MH6" s="1364"/>
      <c r="MI6" s="1364"/>
      <c r="MJ6" s="1364"/>
      <c r="MK6" s="1383"/>
      <c r="ML6" s="1383"/>
      <c r="MM6" s="1383"/>
      <c r="MN6" s="1383"/>
      <c r="MO6" s="1383"/>
      <c r="MP6" s="1383"/>
      <c r="MQ6" s="943"/>
      <c r="MR6" s="943"/>
      <c r="MS6" s="943"/>
      <c r="MT6" s="943"/>
      <c r="MU6" s="943"/>
      <c r="MV6" s="943"/>
      <c r="MW6" s="943"/>
      <c r="MX6" s="943"/>
      <c r="MY6" s="943"/>
      <c r="MZ6" s="943"/>
      <c r="NA6" s="943"/>
      <c r="NB6" s="943"/>
      <c r="NC6" s="943"/>
      <c r="ND6" s="943"/>
      <c r="NE6" s="943"/>
      <c r="NF6" s="943"/>
      <c r="NG6" s="943"/>
      <c r="NH6" s="943"/>
      <c r="NI6" s="943"/>
      <c r="NJ6" s="943"/>
      <c r="NK6" s="943"/>
      <c r="NL6" s="943"/>
      <c r="NM6" s="943"/>
      <c r="NN6" s="943"/>
      <c r="NO6" s="943"/>
      <c r="NP6" s="943"/>
      <c r="NQ6" s="943"/>
      <c r="NR6" s="1364"/>
      <c r="NS6" s="1364"/>
      <c r="NT6" s="1364"/>
      <c r="NU6" s="1363"/>
      <c r="NV6" s="1363"/>
      <c r="NW6" s="1363"/>
      <c r="NX6" s="1363"/>
      <c r="NY6" s="1363"/>
      <c r="NZ6" s="1363"/>
      <c r="OA6" s="943"/>
      <c r="OB6" s="943"/>
      <c r="OC6" s="943"/>
      <c r="OD6" s="943"/>
      <c r="OE6" s="943"/>
      <c r="OF6" s="943"/>
      <c r="OG6" s="943"/>
      <c r="OH6" s="943"/>
      <c r="OI6" s="943"/>
      <c r="OJ6" s="943"/>
      <c r="OK6" s="943"/>
      <c r="OL6" s="943"/>
      <c r="OM6" s="943"/>
      <c r="ON6" s="943"/>
      <c r="OO6" s="943"/>
      <c r="OP6" s="943"/>
      <c r="OQ6" s="943"/>
      <c r="OR6" s="943"/>
      <c r="OS6" s="943"/>
      <c r="OT6" s="943"/>
      <c r="OU6" s="943"/>
      <c r="OV6" s="943"/>
      <c r="OW6" s="943"/>
      <c r="OX6" s="943"/>
      <c r="OY6" s="943"/>
      <c r="OZ6" s="943"/>
      <c r="PA6" s="943"/>
      <c r="PB6" s="1364"/>
      <c r="PC6" s="1364"/>
      <c r="PD6" s="1364"/>
      <c r="PE6" s="1383"/>
      <c r="PF6" s="1383"/>
      <c r="PG6" s="1383"/>
      <c r="PH6" s="1383"/>
      <c r="PI6" s="1383"/>
      <c r="PJ6" s="1383"/>
      <c r="PK6" s="943"/>
      <c r="PL6" s="943"/>
      <c r="PM6" s="943"/>
      <c r="PN6" s="943"/>
      <c r="PO6" s="943"/>
      <c r="PP6" s="943"/>
      <c r="PQ6" s="943"/>
      <c r="PR6" s="943"/>
      <c r="PS6" s="943"/>
      <c r="PT6" s="943"/>
      <c r="PU6" s="943"/>
      <c r="PV6" s="943"/>
      <c r="PW6" s="943"/>
      <c r="PX6" s="943"/>
      <c r="PY6" s="943"/>
      <c r="PZ6" s="943"/>
      <c r="QA6" s="943"/>
      <c r="QB6" s="943"/>
      <c r="QC6" s="943"/>
      <c r="QD6" s="943"/>
      <c r="QE6" s="943"/>
      <c r="QF6" s="943"/>
      <c r="QG6" s="943"/>
      <c r="QH6" s="943"/>
      <c r="QI6" s="943"/>
      <c r="QJ6" s="943"/>
      <c r="QK6" s="943"/>
      <c r="QL6" s="1364"/>
      <c r="QM6" s="1364"/>
      <c r="QN6" s="1364"/>
      <c r="QO6" s="1363"/>
      <c r="QP6" s="1363"/>
      <c r="QQ6" s="1363"/>
      <c r="QR6" s="1363"/>
      <c r="QS6" s="1363"/>
      <c r="QT6" s="1363"/>
      <c r="QU6" s="1363"/>
      <c r="QV6" s="1363"/>
      <c r="QW6" s="1363"/>
      <c r="QX6" s="1363"/>
      <c r="QY6" s="1363"/>
      <c r="QZ6" s="1363"/>
      <c r="RA6" s="1363"/>
    </row>
    <row r="7" ht="14.25" customHeight="1">
      <c r="A7" s="1364">
        <v>2.0</v>
      </c>
      <c r="B7" s="943" t="s">
        <v>2766</v>
      </c>
      <c r="C7" s="943" t="s">
        <v>2656</v>
      </c>
      <c r="D7" s="1381" t="s">
        <v>109</v>
      </c>
      <c r="E7" s="1360" t="s">
        <v>2767</v>
      </c>
      <c r="F7" s="1298">
        <v>4.5E7</v>
      </c>
      <c r="G7" s="1382">
        <v>4.4441E7</v>
      </c>
      <c r="H7" s="1382"/>
      <c r="I7" s="1383"/>
      <c r="J7" s="1383">
        <f t="shared" si="4"/>
        <v>0</v>
      </c>
      <c r="K7" s="1383">
        <v>27.0</v>
      </c>
      <c r="L7" s="1383">
        <f t="shared" si="5"/>
        <v>40500000</v>
      </c>
      <c r="M7" s="1383"/>
      <c r="N7" s="1383">
        <f t="shared" si="6"/>
        <v>0</v>
      </c>
      <c r="O7" s="1383">
        <v>4.0</v>
      </c>
      <c r="P7" s="1383">
        <f t="shared" si="7"/>
        <v>6000000</v>
      </c>
      <c r="Q7" s="1383"/>
      <c r="R7" s="1383"/>
      <c r="S7" s="1383"/>
      <c r="T7" s="1383">
        <f t="shared" si="8"/>
        <v>0</v>
      </c>
      <c r="U7" s="1383">
        <f t="shared" si="9"/>
        <v>46500000</v>
      </c>
      <c r="V7" s="1362"/>
      <c r="W7" s="1363">
        <f t="shared" si="10"/>
        <v>0</v>
      </c>
      <c r="X7" s="1362"/>
      <c r="Y7" s="1363">
        <f t="shared" si="11"/>
        <v>0</v>
      </c>
      <c r="Z7" s="1362"/>
      <c r="AA7" s="1363">
        <f t="shared" si="12"/>
        <v>0</v>
      </c>
      <c r="AB7" s="1362">
        <v>25.0</v>
      </c>
      <c r="AC7" s="1363">
        <f t="shared" si="13"/>
        <v>37500000</v>
      </c>
      <c r="AD7" s="1362"/>
      <c r="AE7" s="1362"/>
      <c r="AF7" s="1362"/>
      <c r="AG7" s="1363"/>
      <c r="AH7" s="1363">
        <f t="shared" si="14"/>
        <v>37500000</v>
      </c>
      <c r="AI7" s="1361"/>
      <c r="AJ7" s="1383">
        <f t="shared" si="15"/>
        <v>0</v>
      </c>
      <c r="AK7" s="1361"/>
      <c r="AL7" s="1361"/>
      <c r="AM7" s="1383">
        <f t="shared" si="16"/>
        <v>0</v>
      </c>
      <c r="AN7" s="1361">
        <v>30.0</v>
      </c>
      <c r="AO7" s="1383">
        <f t="shared" si="17"/>
        <v>45000000</v>
      </c>
      <c r="AP7" s="1361"/>
      <c r="AQ7" s="1383">
        <f t="shared" si="18"/>
        <v>0</v>
      </c>
      <c r="AR7" s="1361"/>
      <c r="AS7" s="1361"/>
      <c r="AT7" s="1383">
        <f t="shared" si="19"/>
        <v>45000000</v>
      </c>
      <c r="AU7" s="943" t="s">
        <v>2678</v>
      </c>
      <c r="AV7" s="943" t="s">
        <v>2678</v>
      </c>
      <c r="AW7" s="943" t="s">
        <v>2678</v>
      </c>
      <c r="AX7" s="943" t="s">
        <v>2678</v>
      </c>
      <c r="AY7" s="943" t="s">
        <v>2678</v>
      </c>
      <c r="AZ7" s="943" t="s">
        <v>2678</v>
      </c>
      <c r="BA7" s="943" t="s">
        <v>2678</v>
      </c>
      <c r="BB7" s="943" t="s">
        <v>2678</v>
      </c>
      <c r="BC7" s="943" t="s">
        <v>2678</v>
      </c>
      <c r="BD7" s="943" t="s">
        <v>2678</v>
      </c>
      <c r="BE7" s="943" t="s">
        <v>2678</v>
      </c>
      <c r="BF7" s="943" t="s">
        <v>2678</v>
      </c>
      <c r="BG7" s="943" t="s">
        <v>2678</v>
      </c>
      <c r="BH7" s="943" t="s">
        <v>2678</v>
      </c>
      <c r="BI7" s="943" t="s">
        <v>2678</v>
      </c>
      <c r="BJ7" s="943" t="s">
        <v>2678</v>
      </c>
      <c r="BK7" s="943" t="s">
        <v>2678</v>
      </c>
      <c r="BL7" s="943" t="s">
        <v>2678</v>
      </c>
      <c r="BM7" s="943" t="s">
        <v>2678</v>
      </c>
      <c r="BN7" s="943" t="s">
        <v>2678</v>
      </c>
      <c r="BO7" s="943" t="s">
        <v>2678</v>
      </c>
      <c r="BP7" s="943" t="s">
        <v>2678</v>
      </c>
      <c r="BQ7" s="943" t="s">
        <v>2678</v>
      </c>
      <c r="BR7" s="943" t="s">
        <v>2678</v>
      </c>
      <c r="BS7" s="943" t="s">
        <v>2678</v>
      </c>
      <c r="BT7" s="1364" t="s">
        <v>2678</v>
      </c>
      <c r="BU7" s="1364" t="s">
        <v>2678</v>
      </c>
      <c r="BV7" s="1364" t="s">
        <v>2678</v>
      </c>
      <c r="BW7" s="1364" t="s">
        <v>2678</v>
      </c>
      <c r="BX7" s="1364" t="s">
        <v>2678</v>
      </c>
      <c r="BY7" s="1364" t="s">
        <v>2678</v>
      </c>
      <c r="BZ7" s="1363">
        <f t="shared" ref="BZ7:CJ7" si="20">COUNTIF($AU7:$BY7,BZ$4)*($F7/30)+COUNTIF($AU7:$BY7,BZ$5)*($F7/60)</f>
        <v>0</v>
      </c>
      <c r="CA7" s="1363">
        <f t="shared" si="20"/>
        <v>0</v>
      </c>
      <c r="CB7" s="1363">
        <f t="shared" si="20"/>
        <v>0</v>
      </c>
      <c r="CC7" s="1363">
        <f t="shared" si="20"/>
        <v>46500000</v>
      </c>
      <c r="CD7" s="1363">
        <f t="shared" si="20"/>
        <v>0</v>
      </c>
      <c r="CE7" s="1363">
        <f t="shared" si="20"/>
        <v>0</v>
      </c>
      <c r="CF7" s="1363">
        <f t="shared" si="20"/>
        <v>0</v>
      </c>
      <c r="CG7" s="1363">
        <f t="shared" si="20"/>
        <v>0</v>
      </c>
      <c r="CH7" s="1363">
        <f t="shared" si="20"/>
        <v>0</v>
      </c>
      <c r="CI7" s="1363">
        <f t="shared" si="20"/>
        <v>0</v>
      </c>
      <c r="CJ7" s="1363">
        <f t="shared" si="20"/>
        <v>0</v>
      </c>
      <c r="CK7" s="1363">
        <f t="shared" si="21"/>
        <v>0</v>
      </c>
      <c r="CL7" s="943" t="s">
        <v>2678</v>
      </c>
      <c r="CM7" s="943" t="s">
        <v>2678</v>
      </c>
      <c r="CN7" s="943" t="s">
        <v>2678</v>
      </c>
      <c r="CO7" s="943" t="s">
        <v>2678</v>
      </c>
      <c r="CP7" s="943" t="s">
        <v>2678</v>
      </c>
      <c r="CQ7" s="943" t="s">
        <v>2677</v>
      </c>
      <c r="CR7" s="943" t="s">
        <v>2677</v>
      </c>
      <c r="CS7" s="943" t="s">
        <v>2678</v>
      </c>
      <c r="CT7" s="943" t="s">
        <v>2677</v>
      </c>
      <c r="CU7" s="943" t="s">
        <v>2678</v>
      </c>
      <c r="CV7" s="943" t="s">
        <v>2678</v>
      </c>
      <c r="CW7" s="943" t="s">
        <v>2678</v>
      </c>
      <c r="CX7" s="943" t="s">
        <v>2678</v>
      </c>
      <c r="CY7" s="943" t="s">
        <v>2678</v>
      </c>
      <c r="CZ7" s="943" t="s">
        <v>2678</v>
      </c>
      <c r="DA7" s="943" t="s">
        <v>2678</v>
      </c>
      <c r="DB7" s="943" t="s">
        <v>2678</v>
      </c>
      <c r="DC7" s="943" t="s">
        <v>2678</v>
      </c>
      <c r="DD7" s="943" t="s">
        <v>2678</v>
      </c>
      <c r="DE7" s="943" t="s">
        <v>2678</v>
      </c>
      <c r="DF7" s="943" t="s">
        <v>2678</v>
      </c>
      <c r="DG7" s="943" t="s">
        <v>2678</v>
      </c>
      <c r="DH7" s="943" t="s">
        <v>2678</v>
      </c>
      <c r="DI7" s="943" t="s">
        <v>2678</v>
      </c>
      <c r="DJ7" s="943" t="s">
        <v>2678</v>
      </c>
      <c r="DK7" s="943" t="s">
        <v>2678</v>
      </c>
      <c r="DL7" s="943" t="s">
        <v>2678</v>
      </c>
      <c r="DM7" s="943" t="s">
        <v>2678</v>
      </c>
      <c r="DN7" s="1383">
        <f t="shared" ref="DN7:DW7" si="22">COUNTIF($CL7:$DM7,DN$4)*($F7/30)+COUNTIF($CL7:$DM7,DN$5)*($F7/60)</f>
        <v>0</v>
      </c>
      <c r="DO7" s="1383">
        <f t="shared" si="22"/>
        <v>0</v>
      </c>
      <c r="DP7" s="1383">
        <f t="shared" si="22"/>
        <v>0</v>
      </c>
      <c r="DQ7" s="1383">
        <f t="shared" si="22"/>
        <v>37500000</v>
      </c>
      <c r="DR7" s="1383">
        <f t="shared" si="22"/>
        <v>0</v>
      </c>
      <c r="DS7" s="1383">
        <f t="shared" si="22"/>
        <v>0</v>
      </c>
      <c r="DT7" s="1383">
        <f t="shared" si="22"/>
        <v>0</v>
      </c>
      <c r="DU7" s="1383">
        <f t="shared" si="22"/>
        <v>0</v>
      </c>
      <c r="DV7" s="1383">
        <f t="shared" si="22"/>
        <v>0</v>
      </c>
      <c r="DW7" s="1383">
        <f t="shared" si="22"/>
        <v>0</v>
      </c>
      <c r="DX7" s="1383">
        <f t="shared" si="23"/>
        <v>4500000</v>
      </c>
      <c r="DY7" s="943" t="s">
        <v>2678</v>
      </c>
      <c r="DZ7" s="943" t="s">
        <v>2678</v>
      </c>
      <c r="EA7" s="943" t="s">
        <v>2678</v>
      </c>
      <c r="EB7" s="943" t="s">
        <v>2678</v>
      </c>
      <c r="EC7" s="943" t="s">
        <v>2678</v>
      </c>
      <c r="ED7" s="943" t="s">
        <v>2678</v>
      </c>
      <c r="EE7" s="943" t="s">
        <v>2678</v>
      </c>
      <c r="EF7" s="943" t="s">
        <v>2678</v>
      </c>
      <c r="EG7" s="943" t="s">
        <v>2678</v>
      </c>
      <c r="EH7" s="943" t="s">
        <v>2678</v>
      </c>
      <c r="EI7" s="943" t="s">
        <v>2678</v>
      </c>
      <c r="EJ7" s="943" t="s">
        <v>2678</v>
      </c>
      <c r="EK7" s="943" t="s">
        <v>2678</v>
      </c>
      <c r="EL7" s="943" t="s">
        <v>2678</v>
      </c>
      <c r="EM7" s="943" t="s">
        <v>2678</v>
      </c>
      <c r="EN7" s="943" t="s">
        <v>2678</v>
      </c>
      <c r="EO7" s="943" t="s">
        <v>2678</v>
      </c>
      <c r="EP7" s="943" t="s">
        <v>2678</v>
      </c>
      <c r="EQ7" s="943" t="s">
        <v>2678</v>
      </c>
      <c r="ER7" s="943" t="s">
        <v>2678</v>
      </c>
      <c r="ES7" s="943" t="s">
        <v>2678</v>
      </c>
      <c r="ET7" s="943" t="s">
        <v>2678</v>
      </c>
      <c r="EU7" s="943" t="s">
        <v>2678</v>
      </c>
      <c r="EV7" s="943" t="s">
        <v>2678</v>
      </c>
      <c r="EW7" s="943" t="s">
        <v>2678</v>
      </c>
      <c r="EX7" s="943" t="s">
        <v>2678</v>
      </c>
      <c r="EY7" s="943" t="s">
        <v>2678</v>
      </c>
      <c r="EZ7" s="1364"/>
      <c r="FA7" s="1364"/>
      <c r="FB7" s="1364"/>
      <c r="FC7" s="1364"/>
      <c r="FD7" s="1363">
        <f t="shared" ref="FD7:FP7" si="24">COUNTIF($DY7:$FC7,FD$4)*($F7/30)+COUNTIF($DY7:$FC7,FD$5)*($F7/60)</f>
        <v>0</v>
      </c>
      <c r="FE7" s="1363">
        <f t="shared" si="24"/>
        <v>0</v>
      </c>
      <c r="FF7" s="1363">
        <f t="shared" si="24"/>
        <v>0</v>
      </c>
      <c r="FG7" s="1363">
        <f t="shared" si="24"/>
        <v>40500000</v>
      </c>
      <c r="FH7" s="1363">
        <f t="shared" si="24"/>
        <v>0</v>
      </c>
      <c r="FI7" s="1363">
        <f t="shared" si="24"/>
        <v>0</v>
      </c>
      <c r="FJ7" s="1363">
        <f t="shared" si="24"/>
        <v>0</v>
      </c>
      <c r="FK7" s="1363">
        <f t="shared" si="24"/>
        <v>0</v>
      </c>
      <c r="FL7" s="1363">
        <f t="shared" si="24"/>
        <v>0</v>
      </c>
      <c r="FM7" s="1363">
        <f t="shared" si="24"/>
        <v>0</v>
      </c>
      <c r="FN7" s="1363">
        <f t="shared" si="24"/>
        <v>0</v>
      </c>
      <c r="FO7" s="1363">
        <f t="shared" si="24"/>
        <v>0</v>
      </c>
      <c r="FP7" s="1363">
        <f t="shared" si="24"/>
        <v>0</v>
      </c>
      <c r="FQ7" s="943"/>
      <c r="FR7" s="943"/>
      <c r="FS7" s="943"/>
      <c r="FT7" s="943"/>
      <c r="FU7" s="943"/>
      <c r="FV7" s="943"/>
      <c r="FW7" s="943"/>
      <c r="FX7" s="943"/>
      <c r="FY7" s="943"/>
      <c r="FZ7" s="943"/>
      <c r="GA7" s="943"/>
      <c r="GB7" s="943"/>
      <c r="GC7" s="943"/>
      <c r="GD7" s="943"/>
      <c r="GE7" s="943"/>
      <c r="GF7" s="943"/>
      <c r="GG7" s="943"/>
      <c r="GH7" s="943"/>
      <c r="GI7" s="943"/>
      <c r="GJ7" s="943"/>
      <c r="GK7" s="943"/>
      <c r="GL7" s="943"/>
      <c r="GM7" s="943"/>
      <c r="GN7" s="943"/>
      <c r="GO7" s="943"/>
      <c r="GP7" s="943"/>
      <c r="GQ7" s="943"/>
      <c r="GR7" s="1364"/>
      <c r="GS7" s="1364"/>
      <c r="GT7" s="1364"/>
      <c r="GU7" s="1383"/>
      <c r="GV7" s="1383"/>
      <c r="GW7" s="1383"/>
      <c r="GX7" s="1383"/>
      <c r="GY7" s="1383"/>
      <c r="GZ7" s="943"/>
      <c r="HA7" s="943"/>
      <c r="HB7" s="943"/>
      <c r="HC7" s="943"/>
      <c r="HD7" s="943"/>
      <c r="HE7" s="943"/>
      <c r="HF7" s="943"/>
      <c r="HG7" s="943"/>
      <c r="HH7" s="943"/>
      <c r="HI7" s="943"/>
      <c r="HJ7" s="943"/>
      <c r="HK7" s="943"/>
      <c r="HL7" s="943"/>
      <c r="HM7" s="943"/>
      <c r="HN7" s="943"/>
      <c r="HO7" s="943"/>
      <c r="HP7" s="943"/>
      <c r="HQ7" s="943"/>
      <c r="HR7" s="943"/>
      <c r="HS7" s="943"/>
      <c r="HT7" s="943"/>
      <c r="HU7" s="943"/>
      <c r="HV7" s="943"/>
      <c r="HW7" s="943"/>
      <c r="HX7" s="943"/>
      <c r="HY7" s="943"/>
      <c r="HZ7" s="943"/>
      <c r="IA7" s="1364"/>
      <c r="IB7" s="1364"/>
      <c r="IC7" s="1364"/>
      <c r="ID7" s="1364"/>
      <c r="IE7" s="1391"/>
      <c r="IF7" s="1391"/>
      <c r="IG7" s="1391"/>
      <c r="IH7" s="1391"/>
      <c r="II7" s="1391"/>
      <c r="IJ7" s="1391"/>
      <c r="IK7" s="943"/>
      <c r="IL7" s="943"/>
      <c r="IM7" s="943"/>
      <c r="IN7" s="943"/>
      <c r="IO7" s="943"/>
      <c r="IP7" s="943"/>
      <c r="IQ7" s="943"/>
      <c r="IR7" s="943"/>
      <c r="IS7" s="943"/>
      <c r="IT7" s="943"/>
      <c r="IU7" s="943"/>
      <c r="IV7" s="943"/>
      <c r="IW7" s="943"/>
      <c r="IX7" s="943"/>
      <c r="IY7" s="943"/>
      <c r="IZ7" s="943"/>
      <c r="JA7" s="943"/>
      <c r="JB7" s="943"/>
      <c r="JC7" s="943"/>
      <c r="JD7" s="943"/>
      <c r="JE7" s="943"/>
      <c r="JF7" s="943"/>
      <c r="JG7" s="943"/>
      <c r="JH7" s="943"/>
      <c r="JI7" s="943"/>
      <c r="JJ7" s="943"/>
      <c r="JK7" s="943"/>
      <c r="JL7" s="1364"/>
      <c r="JM7" s="1364"/>
      <c r="JN7" s="1364"/>
      <c r="JO7" s="1383"/>
      <c r="JP7" s="1383"/>
      <c r="JQ7" s="1383"/>
      <c r="JR7" s="1383"/>
      <c r="JS7" s="1383"/>
      <c r="JT7" s="1383"/>
      <c r="JU7" s="943"/>
      <c r="JV7" s="943"/>
      <c r="JW7" s="943"/>
      <c r="JX7" s="943"/>
      <c r="JY7" s="943"/>
      <c r="JZ7" s="943"/>
      <c r="KA7" s="943"/>
      <c r="KB7" s="943"/>
      <c r="KC7" s="943"/>
      <c r="KD7" s="943"/>
      <c r="KE7" s="943"/>
      <c r="KF7" s="943"/>
      <c r="KG7" s="943"/>
      <c r="KH7" s="943"/>
      <c r="KI7" s="943"/>
      <c r="KJ7" s="943"/>
      <c r="KK7" s="943"/>
      <c r="KL7" s="943"/>
      <c r="KM7" s="943"/>
      <c r="KN7" s="943"/>
      <c r="KO7" s="943"/>
      <c r="KP7" s="943"/>
      <c r="KQ7" s="943"/>
      <c r="KR7" s="943"/>
      <c r="KS7" s="943"/>
      <c r="KT7" s="943"/>
      <c r="KU7" s="943"/>
      <c r="KV7" s="1364"/>
      <c r="KW7" s="1364"/>
      <c r="KX7" s="1364"/>
      <c r="KY7" s="1364"/>
      <c r="KZ7" s="1363"/>
      <c r="LA7" s="1363"/>
      <c r="LB7" s="1363"/>
      <c r="LC7" s="1363"/>
      <c r="LD7" s="1363"/>
      <c r="LE7" s="1363"/>
      <c r="LF7" s="943"/>
      <c r="LG7" s="943"/>
      <c r="LH7" s="943"/>
      <c r="LI7" s="943"/>
      <c r="LJ7" s="943"/>
      <c r="LK7" s="943"/>
      <c r="LL7" s="943"/>
      <c r="LM7" s="943"/>
      <c r="LN7" s="943"/>
      <c r="LO7" s="943"/>
      <c r="LP7" s="943"/>
      <c r="LQ7" s="943"/>
      <c r="LR7" s="943"/>
      <c r="LS7" s="943"/>
      <c r="LT7" s="943"/>
      <c r="LU7" s="943"/>
      <c r="LV7" s="943"/>
      <c r="LW7" s="943"/>
      <c r="LX7" s="943"/>
      <c r="LY7" s="943"/>
      <c r="LZ7" s="943"/>
      <c r="MA7" s="943"/>
      <c r="MB7" s="943"/>
      <c r="MC7" s="943"/>
      <c r="MD7" s="943"/>
      <c r="ME7" s="943"/>
      <c r="MF7" s="943"/>
      <c r="MG7" s="1364"/>
      <c r="MH7" s="1364"/>
      <c r="MI7" s="1364"/>
      <c r="MJ7" s="1364"/>
      <c r="MK7" s="1383"/>
      <c r="ML7" s="1383"/>
      <c r="MM7" s="1383"/>
      <c r="MN7" s="1383"/>
      <c r="MO7" s="1383"/>
      <c r="MP7" s="1383"/>
      <c r="MQ7" s="943"/>
      <c r="MR7" s="943"/>
      <c r="MS7" s="943"/>
      <c r="MT7" s="943"/>
      <c r="MU7" s="943"/>
      <c r="MV7" s="943"/>
      <c r="MW7" s="943"/>
      <c r="MX7" s="943"/>
      <c r="MY7" s="943"/>
      <c r="MZ7" s="943"/>
      <c r="NA7" s="943"/>
      <c r="NB7" s="943"/>
      <c r="NC7" s="943"/>
      <c r="ND7" s="943"/>
      <c r="NE7" s="943"/>
      <c r="NF7" s="943"/>
      <c r="NG7" s="943"/>
      <c r="NH7" s="943"/>
      <c r="NI7" s="943"/>
      <c r="NJ7" s="943"/>
      <c r="NK7" s="943"/>
      <c r="NL7" s="943"/>
      <c r="NM7" s="943"/>
      <c r="NN7" s="943"/>
      <c r="NO7" s="943"/>
      <c r="NP7" s="943"/>
      <c r="NQ7" s="943"/>
      <c r="NR7" s="1364"/>
      <c r="NS7" s="1364"/>
      <c r="NT7" s="1364"/>
      <c r="NU7" s="1363"/>
      <c r="NV7" s="1363"/>
      <c r="NW7" s="1363"/>
      <c r="NX7" s="1363"/>
      <c r="NY7" s="1363"/>
      <c r="NZ7" s="1363"/>
      <c r="OA7" s="943"/>
      <c r="OB7" s="943"/>
      <c r="OC7" s="943"/>
      <c r="OD7" s="943"/>
      <c r="OE7" s="943"/>
      <c r="OF7" s="943"/>
      <c r="OG7" s="943"/>
      <c r="OH7" s="943"/>
      <c r="OI7" s="943"/>
      <c r="OJ7" s="943"/>
      <c r="OK7" s="943"/>
      <c r="OL7" s="943"/>
      <c r="OM7" s="943"/>
      <c r="ON7" s="943"/>
      <c r="OO7" s="943"/>
      <c r="OP7" s="943"/>
      <c r="OQ7" s="943"/>
      <c r="OR7" s="943"/>
      <c r="OS7" s="943"/>
      <c r="OT7" s="943"/>
      <c r="OU7" s="943"/>
      <c r="OV7" s="943"/>
      <c r="OW7" s="943"/>
      <c r="OX7" s="943"/>
      <c r="OY7" s="943"/>
      <c r="OZ7" s="943"/>
      <c r="PA7" s="943"/>
      <c r="PB7" s="1364"/>
      <c r="PC7" s="1364"/>
      <c r="PD7" s="1364"/>
      <c r="PE7" s="1383"/>
      <c r="PF7" s="1383"/>
      <c r="PG7" s="1383"/>
      <c r="PH7" s="1383"/>
      <c r="PI7" s="1383"/>
      <c r="PJ7" s="1383"/>
      <c r="PK7" s="943"/>
      <c r="PL7" s="943"/>
      <c r="PM7" s="943"/>
      <c r="PN7" s="943"/>
      <c r="PO7" s="943"/>
      <c r="PP7" s="943"/>
      <c r="PQ7" s="943"/>
      <c r="PR7" s="943"/>
      <c r="PS7" s="943"/>
      <c r="PT7" s="943"/>
      <c r="PU7" s="943"/>
      <c r="PV7" s="943"/>
      <c r="PW7" s="943"/>
      <c r="PX7" s="943"/>
      <c r="PY7" s="943"/>
      <c r="PZ7" s="943"/>
      <c r="QA7" s="943"/>
      <c r="QB7" s="943"/>
      <c r="QC7" s="943"/>
      <c r="QD7" s="943"/>
      <c r="QE7" s="943"/>
      <c r="QF7" s="943"/>
      <c r="QG7" s="943"/>
      <c r="QH7" s="943"/>
      <c r="QI7" s="943"/>
      <c r="QJ7" s="943"/>
      <c r="QK7" s="943"/>
      <c r="QL7" s="1364"/>
      <c r="QM7" s="1364"/>
      <c r="QN7" s="1364"/>
      <c r="QO7" s="1363"/>
      <c r="QP7" s="1363"/>
      <c r="QQ7" s="1363"/>
      <c r="QR7" s="1363"/>
      <c r="QS7" s="1363"/>
      <c r="QT7" s="1363"/>
      <c r="QU7" s="1363"/>
      <c r="QV7" s="1363"/>
      <c r="QW7" s="1363"/>
      <c r="QX7" s="1363"/>
      <c r="QY7" s="1363"/>
      <c r="QZ7" s="1363"/>
      <c r="RA7" s="1363"/>
    </row>
    <row r="8" ht="14.25" customHeight="1">
      <c r="A8" s="1364">
        <v>3.0</v>
      </c>
      <c r="B8" s="943" t="s">
        <v>2779</v>
      </c>
      <c r="C8" s="943" t="s">
        <v>2660</v>
      </c>
      <c r="D8" s="1381" t="s">
        <v>528</v>
      </c>
      <c r="E8" s="1360" t="s">
        <v>411</v>
      </c>
      <c r="F8" s="1298">
        <v>4.0E7</v>
      </c>
      <c r="G8" s="943"/>
      <c r="H8" s="943"/>
      <c r="I8" s="1383"/>
      <c r="J8" s="1383">
        <f t="shared" si="4"/>
        <v>0</v>
      </c>
      <c r="K8" s="1383"/>
      <c r="L8" s="1383">
        <f t="shared" si="5"/>
        <v>0</v>
      </c>
      <c r="M8" s="1383">
        <v>28.0</v>
      </c>
      <c r="N8" s="1383">
        <f t="shared" si="6"/>
        <v>37333333.33</v>
      </c>
      <c r="O8" s="1383"/>
      <c r="P8" s="1383">
        <f t="shared" si="7"/>
        <v>0</v>
      </c>
      <c r="Q8" s="1383"/>
      <c r="R8" s="1383"/>
      <c r="S8" s="1383"/>
      <c r="T8" s="1383">
        <f t="shared" si="8"/>
        <v>0</v>
      </c>
      <c r="U8" s="1383">
        <f t="shared" si="9"/>
        <v>37333333.33</v>
      </c>
      <c r="V8" s="1362"/>
      <c r="W8" s="1363">
        <f t="shared" si="10"/>
        <v>0</v>
      </c>
      <c r="X8" s="1362"/>
      <c r="Y8" s="1363">
        <f t="shared" si="11"/>
        <v>0</v>
      </c>
      <c r="Z8" s="1362">
        <v>25.0</v>
      </c>
      <c r="AA8" s="1363">
        <f t="shared" si="12"/>
        <v>33333333.33</v>
      </c>
      <c r="AB8" s="1362"/>
      <c r="AC8" s="1363">
        <f t="shared" si="13"/>
        <v>0</v>
      </c>
      <c r="AD8" s="1362"/>
      <c r="AE8" s="1362"/>
      <c r="AF8" s="1362"/>
      <c r="AG8" s="1363"/>
      <c r="AH8" s="1363">
        <f t="shared" si="14"/>
        <v>33333333.33</v>
      </c>
      <c r="AI8" s="1361"/>
      <c r="AJ8" s="1383">
        <f t="shared" si="15"/>
        <v>0</v>
      </c>
      <c r="AK8" s="1361"/>
      <c r="AL8" s="1361">
        <v>30.0</v>
      </c>
      <c r="AM8" s="1383">
        <f t="shared" si="16"/>
        <v>40000000</v>
      </c>
      <c r="AN8" s="1361"/>
      <c r="AO8" s="1383">
        <f t="shared" si="17"/>
        <v>0</v>
      </c>
      <c r="AP8" s="1361"/>
      <c r="AQ8" s="1383">
        <f t="shared" si="18"/>
        <v>0</v>
      </c>
      <c r="AR8" s="1361"/>
      <c r="AS8" s="1361"/>
      <c r="AT8" s="1383">
        <f t="shared" si="19"/>
        <v>40000000</v>
      </c>
      <c r="AU8" s="943" t="s">
        <v>2736</v>
      </c>
      <c r="AV8" s="943" t="s">
        <v>2736</v>
      </c>
      <c r="AW8" s="943" t="s">
        <v>2736</v>
      </c>
      <c r="AX8" s="943" t="s">
        <v>2736</v>
      </c>
      <c r="AY8" s="943" t="s">
        <v>2736</v>
      </c>
      <c r="AZ8" s="943" t="s">
        <v>2736</v>
      </c>
      <c r="BA8" s="943" t="s">
        <v>2736</v>
      </c>
      <c r="BB8" s="943" t="s">
        <v>2736</v>
      </c>
      <c r="BC8" s="943" t="s">
        <v>2736</v>
      </c>
      <c r="BD8" s="943" t="s">
        <v>2736</v>
      </c>
      <c r="BE8" s="943" t="s">
        <v>2736</v>
      </c>
      <c r="BF8" s="943" t="s">
        <v>2736</v>
      </c>
      <c r="BG8" s="943" t="s">
        <v>2736</v>
      </c>
      <c r="BH8" s="943" t="s">
        <v>2736</v>
      </c>
      <c r="BI8" s="943" t="s">
        <v>2736</v>
      </c>
      <c r="BJ8" s="943" t="s">
        <v>2736</v>
      </c>
      <c r="BK8" s="943" t="s">
        <v>2736</v>
      </c>
      <c r="BL8" s="943" t="s">
        <v>2736</v>
      </c>
      <c r="BM8" s="943" t="s">
        <v>2736</v>
      </c>
      <c r="BN8" s="943" t="s">
        <v>2736</v>
      </c>
      <c r="BO8" s="943" t="s">
        <v>2736</v>
      </c>
      <c r="BP8" s="943" t="s">
        <v>2736</v>
      </c>
      <c r="BQ8" s="943" t="s">
        <v>2736</v>
      </c>
      <c r="BR8" s="943" t="s">
        <v>2736</v>
      </c>
      <c r="BS8" s="943" t="s">
        <v>2736</v>
      </c>
      <c r="BT8" s="1364" t="s">
        <v>2736</v>
      </c>
      <c r="BU8" s="1364" t="s">
        <v>2736</v>
      </c>
      <c r="BV8" s="1364" t="s">
        <v>2736</v>
      </c>
      <c r="BW8" s="1364" t="s">
        <v>2736</v>
      </c>
      <c r="BX8" s="1364" t="s">
        <v>2736</v>
      </c>
      <c r="BY8" s="1364" t="s">
        <v>2736</v>
      </c>
      <c r="BZ8" s="1363">
        <f t="shared" ref="BZ8:CJ8" si="25">COUNTIF($AU8:$BY8,BZ$4)*($F8/30)+COUNTIF($AU8:$BY8,BZ$5)*($F8/60)</f>
        <v>0</v>
      </c>
      <c r="CA8" s="1363">
        <f t="shared" si="25"/>
        <v>0</v>
      </c>
      <c r="CB8" s="1363">
        <f t="shared" si="25"/>
        <v>41333333.33</v>
      </c>
      <c r="CC8" s="1363">
        <f t="shared" si="25"/>
        <v>0</v>
      </c>
      <c r="CD8" s="1363">
        <f t="shared" si="25"/>
        <v>0</v>
      </c>
      <c r="CE8" s="1363">
        <f t="shared" si="25"/>
        <v>0</v>
      </c>
      <c r="CF8" s="1363">
        <f t="shared" si="25"/>
        <v>0</v>
      </c>
      <c r="CG8" s="1363">
        <f t="shared" si="25"/>
        <v>0</v>
      </c>
      <c r="CH8" s="1363">
        <f t="shared" si="25"/>
        <v>0</v>
      </c>
      <c r="CI8" s="1363">
        <f t="shared" si="25"/>
        <v>0</v>
      </c>
      <c r="CJ8" s="1363">
        <f t="shared" si="25"/>
        <v>0</v>
      </c>
      <c r="CK8" s="1363">
        <f t="shared" si="21"/>
        <v>0</v>
      </c>
      <c r="CL8" s="943" t="s">
        <v>2687</v>
      </c>
      <c r="CM8" s="943" t="s">
        <v>2687</v>
      </c>
      <c r="CN8" s="943" t="s">
        <v>2687</v>
      </c>
      <c r="CO8" s="943" t="s">
        <v>2687</v>
      </c>
      <c r="CP8" s="943" t="s">
        <v>2687</v>
      </c>
      <c r="CQ8" s="943" t="s">
        <v>2687</v>
      </c>
      <c r="CR8" s="943" t="s">
        <v>2687</v>
      </c>
      <c r="CS8" s="943" t="s">
        <v>2687</v>
      </c>
      <c r="CT8" s="943" t="s">
        <v>2687</v>
      </c>
      <c r="CU8" s="943" t="s">
        <v>2687</v>
      </c>
      <c r="CV8" s="943" t="s">
        <v>2687</v>
      </c>
      <c r="CW8" s="943" t="s">
        <v>2687</v>
      </c>
      <c r="CX8" s="943" t="s">
        <v>2687</v>
      </c>
      <c r="CY8" s="943" t="s">
        <v>2687</v>
      </c>
      <c r="CZ8" s="943" t="s">
        <v>2687</v>
      </c>
      <c r="DA8" s="943" t="s">
        <v>2687</v>
      </c>
      <c r="DB8" s="943" t="s">
        <v>2687</v>
      </c>
      <c r="DC8" s="943" t="s">
        <v>2687</v>
      </c>
      <c r="DD8" s="943" t="s">
        <v>2687</v>
      </c>
      <c r="DE8" s="943" t="s">
        <v>2687</v>
      </c>
      <c r="DF8" s="943" t="s">
        <v>2687</v>
      </c>
      <c r="DG8" s="943" t="s">
        <v>2687</v>
      </c>
      <c r="DH8" s="943" t="s">
        <v>2687</v>
      </c>
      <c r="DI8" s="943" t="s">
        <v>2687</v>
      </c>
      <c r="DJ8" s="943" t="s">
        <v>2687</v>
      </c>
      <c r="DK8" s="943" t="s">
        <v>2687</v>
      </c>
      <c r="DL8" s="943" t="s">
        <v>2687</v>
      </c>
      <c r="DM8" s="943" t="s">
        <v>2687</v>
      </c>
      <c r="DN8" s="1383">
        <f t="shared" ref="DN8:DW8" si="26">COUNTIF($CL8:$DM8,DN$4)*($F8/30)+COUNTIF($CL8:$DM8,DN$5)*($F8/60)</f>
        <v>0</v>
      </c>
      <c r="DO8" s="1383">
        <f t="shared" si="26"/>
        <v>0</v>
      </c>
      <c r="DP8" s="1383">
        <f t="shared" si="26"/>
        <v>0</v>
      </c>
      <c r="DQ8" s="1383">
        <f t="shared" si="26"/>
        <v>0</v>
      </c>
      <c r="DR8" s="1383">
        <f t="shared" si="26"/>
        <v>0</v>
      </c>
      <c r="DS8" s="1383">
        <f t="shared" si="26"/>
        <v>0</v>
      </c>
      <c r="DT8" s="1383">
        <f t="shared" si="26"/>
        <v>0</v>
      </c>
      <c r="DU8" s="1383">
        <f t="shared" si="26"/>
        <v>0</v>
      </c>
      <c r="DV8" s="1383">
        <f t="shared" si="26"/>
        <v>37333333.33</v>
      </c>
      <c r="DW8" s="1383">
        <f t="shared" si="26"/>
        <v>0</v>
      </c>
      <c r="DX8" s="1383">
        <f t="shared" si="23"/>
        <v>0</v>
      </c>
      <c r="DY8" s="943" t="s">
        <v>2687</v>
      </c>
      <c r="DZ8" s="943" t="s">
        <v>2687</v>
      </c>
      <c r="EA8" s="943" t="s">
        <v>2687</v>
      </c>
      <c r="EB8" s="943" t="s">
        <v>2687</v>
      </c>
      <c r="EC8" s="943" t="s">
        <v>2687</v>
      </c>
      <c r="ED8" s="943" t="s">
        <v>2687</v>
      </c>
      <c r="EE8" s="943" t="s">
        <v>2687</v>
      </c>
      <c r="EF8" s="943" t="s">
        <v>2687</v>
      </c>
      <c r="EG8" s="943" t="s">
        <v>2687</v>
      </c>
      <c r="EH8" s="943" t="s">
        <v>2687</v>
      </c>
      <c r="EI8" s="943" t="s">
        <v>2687</v>
      </c>
      <c r="EJ8" s="943" t="s">
        <v>2687</v>
      </c>
      <c r="EK8" s="943" t="s">
        <v>2687</v>
      </c>
      <c r="EL8" s="943" t="s">
        <v>2687</v>
      </c>
      <c r="EM8" s="943" t="s">
        <v>2687</v>
      </c>
      <c r="EN8" s="943" t="s">
        <v>2687</v>
      </c>
      <c r="EO8" s="943" t="s">
        <v>2687</v>
      </c>
      <c r="EP8" s="943" t="s">
        <v>2687</v>
      </c>
      <c r="EQ8" s="943" t="s">
        <v>2687</v>
      </c>
      <c r="ER8" s="943" t="s">
        <v>2687</v>
      </c>
      <c r="ES8" s="943" t="s">
        <v>2687</v>
      </c>
      <c r="ET8" s="943" t="s">
        <v>2687</v>
      </c>
      <c r="EU8" s="943" t="s">
        <v>2687</v>
      </c>
      <c r="EV8" s="943" t="s">
        <v>2687</v>
      </c>
      <c r="EW8" s="943" t="s">
        <v>2687</v>
      </c>
      <c r="EX8" s="943" t="s">
        <v>2687</v>
      </c>
      <c r="EY8" s="943" t="s">
        <v>2687</v>
      </c>
      <c r="EZ8" s="1364"/>
      <c r="FA8" s="1364"/>
      <c r="FB8" s="1364"/>
      <c r="FC8" s="1364"/>
      <c r="FD8" s="1363">
        <f t="shared" ref="FD8:FP8" si="27">COUNTIF($DY8:$FC8,FD$4)*($F8/30)+COUNTIF($DY8:$FC8,FD$5)*($F8/60)</f>
        <v>0</v>
      </c>
      <c r="FE8" s="1363">
        <f t="shared" si="27"/>
        <v>0</v>
      </c>
      <c r="FF8" s="1363">
        <f t="shared" si="27"/>
        <v>0</v>
      </c>
      <c r="FG8" s="1363">
        <f t="shared" si="27"/>
        <v>0</v>
      </c>
      <c r="FH8" s="1363">
        <f t="shared" si="27"/>
        <v>0</v>
      </c>
      <c r="FI8" s="1363">
        <f t="shared" si="27"/>
        <v>0</v>
      </c>
      <c r="FJ8" s="1363">
        <f t="shared" si="27"/>
        <v>0</v>
      </c>
      <c r="FK8" s="1363">
        <f t="shared" si="27"/>
        <v>0</v>
      </c>
      <c r="FL8" s="1363">
        <f t="shared" si="27"/>
        <v>36000000</v>
      </c>
      <c r="FM8" s="1363">
        <f t="shared" si="27"/>
        <v>0</v>
      </c>
      <c r="FN8" s="1363">
        <f t="shared" si="27"/>
        <v>0</v>
      </c>
      <c r="FO8" s="1363">
        <f t="shared" si="27"/>
        <v>0</v>
      </c>
      <c r="FP8" s="1363">
        <f t="shared" si="27"/>
        <v>0</v>
      </c>
      <c r="FQ8" s="943"/>
      <c r="FR8" s="943"/>
      <c r="FS8" s="943"/>
      <c r="FT8" s="943"/>
      <c r="FU8" s="943"/>
      <c r="FV8" s="943"/>
      <c r="FW8" s="943"/>
      <c r="FX8" s="943"/>
      <c r="FY8" s="943"/>
      <c r="FZ8" s="943"/>
      <c r="GA8" s="943"/>
      <c r="GB8" s="943"/>
      <c r="GC8" s="943"/>
      <c r="GD8" s="943"/>
      <c r="GE8" s="943"/>
      <c r="GF8" s="943"/>
      <c r="GG8" s="943"/>
      <c r="GH8" s="943"/>
      <c r="GI8" s="943"/>
      <c r="GJ8" s="943"/>
      <c r="GK8" s="943"/>
      <c r="GL8" s="943"/>
      <c r="GM8" s="943"/>
      <c r="GN8" s="943"/>
      <c r="GO8" s="943"/>
      <c r="GP8" s="943"/>
      <c r="GQ8" s="943"/>
      <c r="GR8" s="1364"/>
      <c r="GS8" s="1364"/>
      <c r="GT8" s="1364"/>
      <c r="GU8" s="1383"/>
      <c r="GV8" s="1383"/>
      <c r="GW8" s="1383"/>
      <c r="GX8" s="1383"/>
      <c r="GY8" s="1383"/>
      <c r="GZ8" s="943"/>
      <c r="HA8" s="943"/>
      <c r="HB8" s="943"/>
      <c r="HC8" s="943"/>
      <c r="HD8" s="943"/>
      <c r="HE8" s="943"/>
      <c r="HF8" s="943"/>
      <c r="HG8" s="943"/>
      <c r="HH8" s="943"/>
      <c r="HI8" s="943"/>
      <c r="HJ8" s="943"/>
      <c r="HK8" s="943"/>
      <c r="HL8" s="943"/>
      <c r="HM8" s="943"/>
      <c r="HN8" s="943"/>
      <c r="HO8" s="943"/>
      <c r="HP8" s="943"/>
      <c r="HQ8" s="943"/>
      <c r="HR8" s="943"/>
      <c r="HS8" s="943"/>
      <c r="HT8" s="943"/>
      <c r="HU8" s="943"/>
      <c r="HV8" s="943"/>
      <c r="HW8" s="943"/>
      <c r="HX8" s="943"/>
      <c r="HY8" s="943"/>
      <c r="HZ8" s="943"/>
      <c r="IA8" s="1364"/>
      <c r="IB8" s="1364"/>
      <c r="IC8" s="1364"/>
      <c r="ID8" s="1364"/>
      <c r="IE8" s="1391"/>
      <c r="IF8" s="1391"/>
      <c r="IG8" s="1391"/>
      <c r="IH8" s="1391"/>
      <c r="II8" s="1391"/>
      <c r="IJ8" s="1391"/>
      <c r="IK8" s="943"/>
      <c r="IL8" s="943"/>
      <c r="IM8" s="943"/>
      <c r="IN8" s="943"/>
      <c r="IO8" s="943"/>
      <c r="IP8" s="943"/>
      <c r="IQ8" s="943"/>
      <c r="IR8" s="943"/>
      <c r="IS8" s="943"/>
      <c r="IT8" s="943"/>
      <c r="IU8" s="943"/>
      <c r="IV8" s="943"/>
      <c r="IW8" s="943"/>
      <c r="IX8" s="943"/>
      <c r="IY8" s="943"/>
      <c r="IZ8" s="943"/>
      <c r="JA8" s="943"/>
      <c r="JB8" s="943"/>
      <c r="JC8" s="943"/>
      <c r="JD8" s="943"/>
      <c r="JE8" s="943"/>
      <c r="JF8" s="943"/>
      <c r="JG8" s="943"/>
      <c r="JH8" s="943"/>
      <c r="JI8" s="943"/>
      <c r="JJ8" s="943"/>
      <c r="JK8" s="943"/>
      <c r="JL8" s="1364"/>
      <c r="JM8" s="1364"/>
      <c r="JN8" s="1364"/>
      <c r="JO8" s="1383"/>
      <c r="JP8" s="1383"/>
      <c r="JQ8" s="1383"/>
      <c r="JR8" s="1383"/>
      <c r="JS8" s="1383"/>
      <c r="JT8" s="1383"/>
      <c r="JU8" s="943"/>
      <c r="JV8" s="943"/>
      <c r="JW8" s="943"/>
      <c r="JX8" s="943"/>
      <c r="JY8" s="943"/>
      <c r="JZ8" s="943"/>
      <c r="KA8" s="943"/>
      <c r="KB8" s="943"/>
      <c r="KC8" s="943"/>
      <c r="KD8" s="943"/>
      <c r="KE8" s="943"/>
      <c r="KF8" s="943"/>
      <c r="KG8" s="943"/>
      <c r="KH8" s="943"/>
      <c r="KI8" s="943"/>
      <c r="KJ8" s="943"/>
      <c r="KK8" s="943"/>
      <c r="KL8" s="943"/>
      <c r="KM8" s="943"/>
      <c r="KN8" s="943"/>
      <c r="KO8" s="943"/>
      <c r="KP8" s="943"/>
      <c r="KQ8" s="943"/>
      <c r="KR8" s="943"/>
      <c r="KS8" s="943"/>
      <c r="KT8" s="943"/>
      <c r="KU8" s="943"/>
      <c r="KV8" s="1364"/>
      <c r="KW8" s="1364"/>
      <c r="KX8" s="1364"/>
      <c r="KY8" s="1364"/>
      <c r="KZ8" s="1363"/>
      <c r="LA8" s="1363"/>
      <c r="LB8" s="1363"/>
      <c r="LC8" s="1363"/>
      <c r="LD8" s="1363"/>
      <c r="LE8" s="1363"/>
      <c r="LF8" s="943"/>
      <c r="LG8" s="943"/>
      <c r="LH8" s="943"/>
      <c r="LI8" s="943"/>
      <c r="LJ8" s="943"/>
      <c r="LK8" s="943"/>
      <c r="LL8" s="943"/>
      <c r="LM8" s="943"/>
      <c r="LN8" s="943"/>
      <c r="LO8" s="943"/>
      <c r="LP8" s="943"/>
      <c r="LQ8" s="943"/>
      <c r="LR8" s="943"/>
      <c r="LS8" s="943"/>
      <c r="LT8" s="943"/>
      <c r="LU8" s="943"/>
      <c r="LV8" s="943"/>
      <c r="LW8" s="943"/>
      <c r="LX8" s="943"/>
      <c r="LY8" s="943"/>
      <c r="LZ8" s="943"/>
      <c r="MA8" s="943"/>
      <c r="MB8" s="943"/>
      <c r="MC8" s="943"/>
      <c r="MD8" s="943"/>
      <c r="ME8" s="943"/>
      <c r="MF8" s="943"/>
      <c r="MG8" s="1364"/>
      <c r="MH8" s="1364"/>
      <c r="MI8" s="1364"/>
      <c r="MJ8" s="1364"/>
      <c r="MK8" s="1383"/>
      <c r="ML8" s="1383"/>
      <c r="MM8" s="1383"/>
      <c r="MN8" s="1383"/>
      <c r="MO8" s="1383"/>
      <c r="MP8" s="1383"/>
      <c r="MQ8" s="943"/>
      <c r="MR8" s="943"/>
      <c r="MS8" s="943"/>
      <c r="MT8" s="943"/>
      <c r="MU8" s="943"/>
      <c r="MV8" s="943"/>
      <c r="MW8" s="943"/>
      <c r="MX8" s="943"/>
      <c r="MY8" s="943"/>
      <c r="MZ8" s="943"/>
      <c r="NA8" s="943"/>
      <c r="NB8" s="943"/>
      <c r="NC8" s="943"/>
      <c r="ND8" s="943"/>
      <c r="NE8" s="943"/>
      <c r="NF8" s="943"/>
      <c r="NG8" s="943"/>
      <c r="NH8" s="943"/>
      <c r="NI8" s="943"/>
      <c r="NJ8" s="943"/>
      <c r="NK8" s="943"/>
      <c r="NL8" s="943"/>
      <c r="NM8" s="943"/>
      <c r="NN8" s="943"/>
      <c r="NO8" s="943"/>
      <c r="NP8" s="943"/>
      <c r="NQ8" s="943"/>
      <c r="NR8" s="1364"/>
      <c r="NS8" s="1364"/>
      <c r="NT8" s="1364"/>
      <c r="NU8" s="1363"/>
      <c r="NV8" s="1363"/>
      <c r="NW8" s="1363"/>
      <c r="NX8" s="1363"/>
      <c r="NY8" s="1363"/>
      <c r="NZ8" s="1363"/>
      <c r="OA8" s="943"/>
      <c r="OB8" s="943"/>
      <c r="OC8" s="943"/>
      <c r="OD8" s="943"/>
      <c r="OE8" s="943"/>
      <c r="OF8" s="943"/>
      <c r="OG8" s="943"/>
      <c r="OH8" s="943"/>
      <c r="OI8" s="943"/>
      <c r="OJ8" s="943"/>
      <c r="OK8" s="943"/>
      <c r="OL8" s="943"/>
      <c r="OM8" s="943"/>
      <c r="ON8" s="943"/>
      <c r="OO8" s="943"/>
      <c r="OP8" s="943"/>
      <c r="OQ8" s="943"/>
      <c r="OR8" s="943"/>
      <c r="OS8" s="943"/>
      <c r="OT8" s="943"/>
      <c r="OU8" s="943"/>
      <c r="OV8" s="943"/>
      <c r="OW8" s="943"/>
      <c r="OX8" s="943"/>
      <c r="OY8" s="943"/>
      <c r="OZ8" s="943"/>
      <c r="PA8" s="943"/>
      <c r="PB8" s="1364"/>
      <c r="PC8" s="1364"/>
      <c r="PD8" s="1364"/>
      <c r="PE8" s="1383"/>
      <c r="PF8" s="1383"/>
      <c r="PG8" s="1383"/>
      <c r="PH8" s="1383"/>
      <c r="PI8" s="1383"/>
      <c r="PJ8" s="1383"/>
      <c r="PK8" s="943"/>
      <c r="PL8" s="943"/>
      <c r="PM8" s="943"/>
      <c r="PN8" s="943"/>
      <c r="PO8" s="943"/>
      <c r="PP8" s="943"/>
      <c r="PQ8" s="943"/>
      <c r="PR8" s="943"/>
      <c r="PS8" s="943"/>
      <c r="PT8" s="943"/>
      <c r="PU8" s="943"/>
      <c r="PV8" s="943"/>
      <c r="PW8" s="943"/>
      <c r="PX8" s="943"/>
      <c r="PY8" s="943"/>
      <c r="PZ8" s="943"/>
      <c r="QA8" s="943"/>
      <c r="QB8" s="943"/>
      <c r="QC8" s="943"/>
      <c r="QD8" s="943"/>
      <c r="QE8" s="943"/>
      <c r="QF8" s="943"/>
      <c r="QG8" s="943"/>
      <c r="QH8" s="943"/>
      <c r="QI8" s="943"/>
      <c r="QJ8" s="943"/>
      <c r="QK8" s="943"/>
      <c r="QL8" s="1364"/>
      <c r="QM8" s="1364"/>
      <c r="QN8" s="1364"/>
      <c r="QO8" s="1363"/>
      <c r="QP8" s="1363"/>
      <c r="QQ8" s="1363"/>
      <c r="QR8" s="1363"/>
      <c r="QS8" s="1363"/>
      <c r="QT8" s="1363"/>
      <c r="QU8" s="1363"/>
      <c r="QV8" s="1363"/>
      <c r="QW8" s="1363"/>
      <c r="QX8" s="1363"/>
      <c r="QY8" s="1363"/>
      <c r="QZ8" s="1363"/>
      <c r="RA8" s="1363"/>
    </row>
    <row r="9" ht="14.25" customHeight="1">
      <c r="A9" s="1364">
        <v>4.0</v>
      </c>
      <c r="B9" s="943" t="s">
        <v>2787</v>
      </c>
      <c r="C9" s="943" t="s">
        <v>2665</v>
      </c>
      <c r="D9" s="1381" t="s">
        <v>2014</v>
      </c>
      <c r="E9" s="1360" t="s">
        <v>2011</v>
      </c>
      <c r="F9" s="1298">
        <v>4.0E7</v>
      </c>
      <c r="G9" s="1382">
        <v>2.3885E7</v>
      </c>
      <c r="H9" s="1382"/>
      <c r="I9" s="1383"/>
      <c r="J9" s="1383">
        <f t="shared" si="4"/>
        <v>0</v>
      </c>
      <c r="K9" s="1383">
        <v>25.0</v>
      </c>
      <c r="L9" s="1383">
        <f t="shared" si="5"/>
        <v>33333333.33</v>
      </c>
      <c r="M9" s="1383"/>
      <c r="N9" s="1383">
        <f t="shared" si="6"/>
        <v>0</v>
      </c>
      <c r="O9" s="1383"/>
      <c r="P9" s="1383">
        <f t="shared" si="7"/>
        <v>0</v>
      </c>
      <c r="Q9" s="1383"/>
      <c r="R9" s="1383"/>
      <c r="S9" s="1383"/>
      <c r="T9" s="1383">
        <f t="shared" si="8"/>
        <v>0</v>
      </c>
      <c r="U9" s="1383">
        <f t="shared" si="9"/>
        <v>33333333.33</v>
      </c>
      <c r="V9" s="1362"/>
      <c r="W9" s="1363">
        <f t="shared" si="10"/>
        <v>0</v>
      </c>
      <c r="X9" s="1362">
        <v>18.0</v>
      </c>
      <c r="Y9" s="1363">
        <f t="shared" si="11"/>
        <v>24000000</v>
      </c>
      <c r="Z9" s="1362"/>
      <c r="AA9" s="1363">
        <f t="shared" si="12"/>
        <v>0</v>
      </c>
      <c r="AB9" s="1362">
        <v>7.0</v>
      </c>
      <c r="AC9" s="1363">
        <f t="shared" si="13"/>
        <v>9333333.333</v>
      </c>
      <c r="AD9" s="1362"/>
      <c r="AE9" s="1362"/>
      <c r="AF9" s="1362"/>
      <c r="AG9" s="1363"/>
      <c r="AH9" s="1363">
        <f t="shared" si="14"/>
        <v>33333333.33</v>
      </c>
      <c r="AI9" s="1361"/>
      <c r="AJ9" s="1383">
        <f t="shared" si="15"/>
        <v>0</v>
      </c>
      <c r="AK9" s="1361"/>
      <c r="AL9" s="1361"/>
      <c r="AM9" s="1383">
        <f t="shared" si="16"/>
        <v>0</v>
      </c>
      <c r="AN9" s="1361">
        <v>26.0</v>
      </c>
      <c r="AO9" s="1383">
        <f t="shared" si="17"/>
        <v>34666666.67</v>
      </c>
      <c r="AP9" s="1361"/>
      <c r="AQ9" s="1383">
        <f t="shared" si="18"/>
        <v>0</v>
      </c>
      <c r="AR9" s="1361"/>
      <c r="AS9" s="1361"/>
      <c r="AT9" s="1383">
        <f t="shared" si="19"/>
        <v>34666666.67</v>
      </c>
      <c r="AU9" s="943" t="s">
        <v>2678</v>
      </c>
      <c r="AV9" s="943" t="s">
        <v>2678</v>
      </c>
      <c r="AW9" s="943" t="s">
        <v>2678</v>
      </c>
      <c r="AX9" s="943" t="s">
        <v>2678</v>
      </c>
      <c r="AY9" s="943" t="s">
        <v>2678</v>
      </c>
      <c r="AZ9" s="943" t="s">
        <v>2678</v>
      </c>
      <c r="BA9" s="943" t="s">
        <v>2678</v>
      </c>
      <c r="BB9" s="943" t="s">
        <v>2678</v>
      </c>
      <c r="BC9" s="943" t="s">
        <v>2678</v>
      </c>
      <c r="BD9" s="943" t="s">
        <v>2678</v>
      </c>
      <c r="BE9" s="943" t="s">
        <v>2678</v>
      </c>
      <c r="BF9" s="943" t="s">
        <v>2678</v>
      </c>
      <c r="BG9" s="943" t="s">
        <v>2678</v>
      </c>
      <c r="BH9" s="943" t="s">
        <v>2678</v>
      </c>
      <c r="BI9" s="943" t="s">
        <v>2678</v>
      </c>
      <c r="BJ9" s="943" t="s">
        <v>2678</v>
      </c>
      <c r="BK9" s="943" t="s">
        <v>2678</v>
      </c>
      <c r="BL9" s="943" t="s">
        <v>2678</v>
      </c>
      <c r="BM9" s="943" t="s">
        <v>2678</v>
      </c>
      <c r="BN9" s="943" t="s">
        <v>2678</v>
      </c>
      <c r="BO9" s="943" t="s">
        <v>2678</v>
      </c>
      <c r="BP9" s="943" t="s">
        <v>2678</v>
      </c>
      <c r="BQ9" s="943" t="s">
        <v>2678</v>
      </c>
      <c r="BR9" s="943" t="s">
        <v>2678</v>
      </c>
      <c r="BS9" s="943" t="s">
        <v>2678</v>
      </c>
      <c r="BT9" s="1364" t="s">
        <v>2678</v>
      </c>
      <c r="BU9" s="1364" t="s">
        <v>2678</v>
      </c>
      <c r="BV9" s="1364" t="s">
        <v>2678</v>
      </c>
      <c r="BW9" s="1364" t="s">
        <v>2678</v>
      </c>
      <c r="BX9" s="1364" t="s">
        <v>2678</v>
      </c>
      <c r="BY9" s="1364" t="s">
        <v>2678</v>
      </c>
      <c r="BZ9" s="1363">
        <f t="shared" ref="BZ9:CJ9" si="28">COUNTIF($AU9:$BY9,BZ$4)*($F9/30)+COUNTIF($AU9:$BY9,BZ$5)*($F9/60)</f>
        <v>0</v>
      </c>
      <c r="CA9" s="1363">
        <f t="shared" si="28"/>
        <v>0</v>
      </c>
      <c r="CB9" s="1363">
        <f t="shared" si="28"/>
        <v>0</v>
      </c>
      <c r="CC9" s="1363">
        <f t="shared" si="28"/>
        <v>41333333.33</v>
      </c>
      <c r="CD9" s="1363">
        <f t="shared" si="28"/>
        <v>0</v>
      </c>
      <c r="CE9" s="1363">
        <f t="shared" si="28"/>
        <v>0</v>
      </c>
      <c r="CF9" s="1363">
        <f t="shared" si="28"/>
        <v>0</v>
      </c>
      <c r="CG9" s="1363">
        <f t="shared" si="28"/>
        <v>0</v>
      </c>
      <c r="CH9" s="1363">
        <f t="shared" si="28"/>
        <v>0</v>
      </c>
      <c r="CI9" s="1363">
        <f t="shared" si="28"/>
        <v>0</v>
      </c>
      <c r="CJ9" s="1363">
        <f t="shared" si="28"/>
        <v>0</v>
      </c>
      <c r="CK9" s="1363">
        <f t="shared" si="21"/>
        <v>0</v>
      </c>
      <c r="CL9" s="943" t="s">
        <v>2678</v>
      </c>
      <c r="CM9" s="943" t="s">
        <v>2678</v>
      </c>
      <c r="CN9" s="943" t="s">
        <v>2677</v>
      </c>
      <c r="CO9" s="943" t="s">
        <v>2677</v>
      </c>
      <c r="CP9" s="943" t="s">
        <v>2678</v>
      </c>
      <c r="CQ9" s="943" t="s">
        <v>2678</v>
      </c>
      <c r="CR9" s="943" t="s">
        <v>2678</v>
      </c>
      <c r="CS9" s="943" t="s">
        <v>2678</v>
      </c>
      <c r="CT9" s="943" t="s">
        <v>2678</v>
      </c>
      <c r="CU9" s="943" t="s">
        <v>2677</v>
      </c>
      <c r="CV9" s="943" t="s">
        <v>2678</v>
      </c>
      <c r="CW9" s="943" t="s">
        <v>2678</v>
      </c>
      <c r="CX9" s="943" t="s">
        <v>2678</v>
      </c>
      <c r="CY9" s="943" t="s">
        <v>2678</v>
      </c>
      <c r="CZ9" s="943" t="s">
        <v>2677</v>
      </c>
      <c r="DA9" s="943" t="s">
        <v>2677</v>
      </c>
      <c r="DB9" s="943" t="s">
        <v>2677</v>
      </c>
      <c r="DC9" s="943" t="s">
        <v>2677</v>
      </c>
      <c r="DD9" s="943" t="s">
        <v>2677</v>
      </c>
      <c r="DE9" s="943" t="s">
        <v>2677</v>
      </c>
      <c r="DF9" s="943" t="s">
        <v>2677</v>
      </c>
      <c r="DG9" s="943" t="s">
        <v>2678</v>
      </c>
      <c r="DH9" s="943" t="s">
        <v>2678</v>
      </c>
      <c r="DI9" s="943" t="s">
        <v>2678</v>
      </c>
      <c r="DJ9" s="943" t="s">
        <v>2678</v>
      </c>
      <c r="DK9" s="943" t="s">
        <v>2678</v>
      </c>
      <c r="DL9" s="943" t="s">
        <v>2678</v>
      </c>
      <c r="DM9" s="943" t="s">
        <v>2678</v>
      </c>
      <c r="DN9" s="1383">
        <f t="shared" ref="DN9:DW9" si="29">COUNTIF($CL9:$DM9,DN$4)*($F9/30)+COUNTIF($CL9:$DM9,DN$5)*($F9/60)</f>
        <v>0</v>
      </c>
      <c r="DO9" s="1383">
        <f t="shared" si="29"/>
        <v>0</v>
      </c>
      <c r="DP9" s="1383">
        <f t="shared" si="29"/>
        <v>0</v>
      </c>
      <c r="DQ9" s="1383">
        <f t="shared" si="29"/>
        <v>24000000</v>
      </c>
      <c r="DR9" s="1383">
        <f t="shared" si="29"/>
        <v>0</v>
      </c>
      <c r="DS9" s="1383">
        <f t="shared" si="29"/>
        <v>0</v>
      </c>
      <c r="DT9" s="1383">
        <f t="shared" si="29"/>
        <v>0</v>
      </c>
      <c r="DU9" s="1383">
        <f t="shared" si="29"/>
        <v>0</v>
      </c>
      <c r="DV9" s="1383">
        <f t="shared" si="29"/>
        <v>0</v>
      </c>
      <c r="DW9" s="1383">
        <f t="shared" si="29"/>
        <v>0</v>
      </c>
      <c r="DX9" s="1383">
        <f t="shared" si="23"/>
        <v>15000000</v>
      </c>
      <c r="DY9" s="943" t="s">
        <v>2678</v>
      </c>
      <c r="DZ9" s="943" t="s">
        <v>2678</v>
      </c>
      <c r="EA9" s="943" t="s">
        <v>2678</v>
      </c>
      <c r="EB9" s="943" t="s">
        <v>2678</v>
      </c>
      <c r="EC9" s="943" t="s">
        <v>2678</v>
      </c>
      <c r="ED9" s="943" t="s">
        <v>2678</v>
      </c>
      <c r="EE9" s="943" t="s">
        <v>2678</v>
      </c>
      <c r="EF9" s="943" t="s">
        <v>2678</v>
      </c>
      <c r="EG9" s="943" t="s">
        <v>2678</v>
      </c>
      <c r="EH9" s="943" t="s">
        <v>2678</v>
      </c>
      <c r="EI9" s="943" t="s">
        <v>2678</v>
      </c>
      <c r="EJ9" s="943" t="s">
        <v>2678</v>
      </c>
      <c r="EK9" s="943" t="s">
        <v>2678</v>
      </c>
      <c r="EL9" s="943" t="s">
        <v>2678</v>
      </c>
      <c r="EM9" s="943" t="s">
        <v>2678</v>
      </c>
      <c r="EN9" s="943" t="s">
        <v>2678</v>
      </c>
      <c r="EO9" s="943" t="s">
        <v>2678</v>
      </c>
      <c r="EP9" s="943" t="s">
        <v>2678</v>
      </c>
      <c r="EQ9" s="943" t="s">
        <v>2678</v>
      </c>
      <c r="ER9" s="943" t="s">
        <v>2678</v>
      </c>
      <c r="ES9" s="943" t="s">
        <v>2678</v>
      </c>
      <c r="ET9" s="943" t="s">
        <v>2678</v>
      </c>
      <c r="EU9" s="943" t="s">
        <v>2678</v>
      </c>
      <c r="EV9" s="943" t="s">
        <v>2678</v>
      </c>
      <c r="EW9" s="943" t="s">
        <v>2678</v>
      </c>
      <c r="EX9" s="943" t="s">
        <v>2678</v>
      </c>
      <c r="EY9" s="943" t="s">
        <v>2678</v>
      </c>
      <c r="EZ9" s="1364"/>
      <c r="FA9" s="1364"/>
      <c r="FB9" s="1364"/>
      <c r="FC9" s="1364"/>
      <c r="FD9" s="1363">
        <f t="shared" ref="FD9:FP9" si="30">COUNTIF($DY9:$FC9,FD$4)*($F9/30)+COUNTIF($DY9:$FC9,FD$5)*($F9/60)</f>
        <v>0</v>
      </c>
      <c r="FE9" s="1363">
        <f t="shared" si="30"/>
        <v>0</v>
      </c>
      <c r="FF9" s="1363">
        <f t="shared" si="30"/>
        <v>0</v>
      </c>
      <c r="FG9" s="1363">
        <f t="shared" si="30"/>
        <v>36000000</v>
      </c>
      <c r="FH9" s="1363">
        <f t="shared" si="30"/>
        <v>0</v>
      </c>
      <c r="FI9" s="1363">
        <f t="shared" si="30"/>
        <v>0</v>
      </c>
      <c r="FJ9" s="1363">
        <f t="shared" si="30"/>
        <v>0</v>
      </c>
      <c r="FK9" s="1363">
        <f t="shared" si="30"/>
        <v>0</v>
      </c>
      <c r="FL9" s="1363">
        <f t="shared" si="30"/>
        <v>0</v>
      </c>
      <c r="FM9" s="1363">
        <f t="shared" si="30"/>
        <v>0</v>
      </c>
      <c r="FN9" s="1363">
        <f t="shared" si="30"/>
        <v>0</v>
      </c>
      <c r="FO9" s="1363">
        <f t="shared" si="30"/>
        <v>0</v>
      </c>
      <c r="FP9" s="1363">
        <f t="shared" si="30"/>
        <v>0</v>
      </c>
      <c r="FQ9" s="943"/>
      <c r="FR9" s="943"/>
      <c r="FS9" s="943"/>
      <c r="FT9" s="943"/>
      <c r="FU9" s="943"/>
      <c r="FV9" s="943"/>
      <c r="FW9" s="943"/>
      <c r="FX9" s="943"/>
      <c r="FY9" s="943"/>
      <c r="FZ9" s="943"/>
      <c r="GA9" s="943"/>
      <c r="GB9" s="943"/>
      <c r="GC9" s="943"/>
      <c r="GD9" s="943"/>
      <c r="GE9" s="943"/>
      <c r="GF9" s="943"/>
      <c r="GG9" s="943"/>
      <c r="GH9" s="943"/>
      <c r="GI9" s="943"/>
      <c r="GJ9" s="943"/>
      <c r="GK9" s="943"/>
      <c r="GL9" s="943"/>
      <c r="GM9" s="943"/>
      <c r="GN9" s="943"/>
      <c r="GO9" s="943"/>
      <c r="GP9" s="943"/>
      <c r="GQ9" s="943"/>
      <c r="GR9" s="1364"/>
      <c r="GS9" s="1364"/>
      <c r="GT9" s="1364"/>
      <c r="GU9" s="1383"/>
      <c r="GV9" s="1383"/>
      <c r="GW9" s="1383"/>
      <c r="GX9" s="1383"/>
      <c r="GY9" s="1383"/>
      <c r="GZ9" s="943"/>
      <c r="HA9" s="943"/>
      <c r="HB9" s="943"/>
      <c r="HC9" s="943"/>
      <c r="HD9" s="943"/>
      <c r="HE9" s="943"/>
      <c r="HF9" s="943"/>
      <c r="HG9" s="943"/>
      <c r="HH9" s="943"/>
      <c r="HI9" s="943"/>
      <c r="HJ9" s="943"/>
      <c r="HK9" s="943"/>
      <c r="HL9" s="943"/>
      <c r="HM9" s="943"/>
      <c r="HN9" s="943"/>
      <c r="HO9" s="943"/>
      <c r="HP9" s="943"/>
      <c r="HQ9" s="943"/>
      <c r="HR9" s="943"/>
      <c r="HS9" s="943"/>
      <c r="HT9" s="943"/>
      <c r="HU9" s="943"/>
      <c r="HV9" s="943"/>
      <c r="HW9" s="943"/>
      <c r="HX9" s="943"/>
      <c r="HY9" s="943"/>
      <c r="HZ9" s="943"/>
      <c r="IA9" s="1364"/>
      <c r="IB9" s="1364"/>
      <c r="IC9" s="1364"/>
      <c r="ID9" s="1364"/>
      <c r="IE9" s="1391"/>
      <c r="IF9" s="1391"/>
      <c r="IG9" s="1391"/>
      <c r="IH9" s="1391"/>
      <c r="II9" s="1391"/>
      <c r="IJ9" s="1391"/>
      <c r="IK9" s="943"/>
      <c r="IL9" s="943"/>
      <c r="IM9" s="943"/>
      <c r="IN9" s="943"/>
      <c r="IO9" s="943"/>
      <c r="IP9" s="943"/>
      <c r="IQ9" s="943"/>
      <c r="IR9" s="943"/>
      <c r="IS9" s="943"/>
      <c r="IT9" s="943"/>
      <c r="IU9" s="943"/>
      <c r="IV9" s="943"/>
      <c r="IW9" s="943"/>
      <c r="IX9" s="943"/>
      <c r="IY9" s="943"/>
      <c r="IZ9" s="943"/>
      <c r="JA9" s="943"/>
      <c r="JB9" s="943"/>
      <c r="JC9" s="943"/>
      <c r="JD9" s="943"/>
      <c r="JE9" s="943"/>
      <c r="JF9" s="943"/>
      <c r="JG9" s="943"/>
      <c r="JH9" s="943"/>
      <c r="JI9" s="943"/>
      <c r="JJ9" s="943"/>
      <c r="JK9" s="943"/>
      <c r="JL9" s="1364"/>
      <c r="JM9" s="1364"/>
      <c r="JN9" s="1364"/>
      <c r="JO9" s="1383"/>
      <c r="JP9" s="1383"/>
      <c r="JQ9" s="1383"/>
      <c r="JR9" s="1383"/>
      <c r="JS9" s="1383"/>
      <c r="JT9" s="1383"/>
      <c r="JU9" s="943"/>
      <c r="JV9" s="943"/>
      <c r="JW9" s="943"/>
      <c r="JX9" s="943"/>
      <c r="JY9" s="943"/>
      <c r="JZ9" s="943"/>
      <c r="KA9" s="943"/>
      <c r="KB9" s="943"/>
      <c r="KC9" s="943"/>
      <c r="KD9" s="943"/>
      <c r="KE9" s="943"/>
      <c r="KF9" s="943"/>
      <c r="KG9" s="943"/>
      <c r="KH9" s="943"/>
      <c r="KI9" s="943"/>
      <c r="KJ9" s="943"/>
      <c r="KK9" s="943"/>
      <c r="KL9" s="943"/>
      <c r="KM9" s="943"/>
      <c r="KN9" s="943"/>
      <c r="KO9" s="943"/>
      <c r="KP9" s="943"/>
      <c r="KQ9" s="943"/>
      <c r="KR9" s="943"/>
      <c r="KS9" s="943"/>
      <c r="KT9" s="943"/>
      <c r="KU9" s="943"/>
      <c r="KV9" s="1364"/>
      <c r="KW9" s="1364"/>
      <c r="KX9" s="1364"/>
      <c r="KY9" s="1364"/>
      <c r="KZ9" s="1363"/>
      <c r="LA9" s="1363"/>
      <c r="LB9" s="1363"/>
      <c r="LC9" s="1363"/>
      <c r="LD9" s="1363"/>
      <c r="LE9" s="1363"/>
      <c r="LF9" s="943"/>
      <c r="LG9" s="943"/>
      <c r="LH9" s="943"/>
      <c r="LI9" s="943"/>
      <c r="LJ9" s="943"/>
      <c r="LK9" s="943"/>
      <c r="LL9" s="943"/>
      <c r="LM9" s="943"/>
      <c r="LN9" s="943"/>
      <c r="LO9" s="943"/>
      <c r="LP9" s="943"/>
      <c r="LQ9" s="943"/>
      <c r="LR9" s="943"/>
      <c r="LS9" s="943"/>
      <c r="LT9" s="943"/>
      <c r="LU9" s="943"/>
      <c r="LV9" s="943"/>
      <c r="LW9" s="943"/>
      <c r="LX9" s="943"/>
      <c r="LY9" s="943"/>
      <c r="LZ9" s="943"/>
      <c r="MA9" s="943"/>
      <c r="MB9" s="943"/>
      <c r="MC9" s="943"/>
      <c r="MD9" s="943"/>
      <c r="ME9" s="943"/>
      <c r="MF9" s="943"/>
      <c r="MG9" s="1364"/>
      <c r="MH9" s="1364"/>
      <c r="MI9" s="1364"/>
      <c r="MJ9" s="1364"/>
      <c r="MK9" s="1383"/>
      <c r="ML9" s="1383"/>
      <c r="MM9" s="1383"/>
      <c r="MN9" s="1383"/>
      <c r="MO9" s="1383"/>
      <c r="MP9" s="1383"/>
      <c r="MQ9" s="943"/>
      <c r="MR9" s="943"/>
      <c r="MS9" s="943"/>
      <c r="MT9" s="943"/>
      <c r="MU9" s="943"/>
      <c r="MV9" s="943"/>
      <c r="MW9" s="943"/>
      <c r="MX9" s="943"/>
      <c r="MY9" s="943"/>
      <c r="MZ9" s="943"/>
      <c r="NA9" s="943"/>
      <c r="NB9" s="943"/>
      <c r="NC9" s="943"/>
      <c r="ND9" s="943"/>
      <c r="NE9" s="943"/>
      <c r="NF9" s="943"/>
      <c r="NG9" s="943"/>
      <c r="NH9" s="943"/>
      <c r="NI9" s="943"/>
      <c r="NJ9" s="943"/>
      <c r="NK9" s="943"/>
      <c r="NL9" s="943"/>
      <c r="NM9" s="943"/>
      <c r="NN9" s="943"/>
      <c r="NO9" s="943"/>
      <c r="NP9" s="943"/>
      <c r="NQ9" s="943"/>
      <c r="NR9" s="1364"/>
      <c r="NS9" s="1364"/>
      <c r="NT9" s="1364"/>
      <c r="NU9" s="1363"/>
      <c r="NV9" s="1363"/>
      <c r="NW9" s="1363"/>
      <c r="NX9" s="1363"/>
      <c r="NY9" s="1363"/>
      <c r="NZ9" s="1363"/>
      <c r="OA9" s="943"/>
      <c r="OB9" s="943"/>
      <c r="OC9" s="943"/>
      <c r="OD9" s="943"/>
      <c r="OE9" s="943"/>
      <c r="OF9" s="943"/>
      <c r="OG9" s="943"/>
      <c r="OH9" s="943"/>
      <c r="OI9" s="943"/>
      <c r="OJ9" s="943"/>
      <c r="OK9" s="943"/>
      <c r="OL9" s="943"/>
      <c r="OM9" s="943"/>
      <c r="ON9" s="943"/>
      <c r="OO9" s="943"/>
      <c r="OP9" s="943"/>
      <c r="OQ9" s="943"/>
      <c r="OR9" s="943"/>
      <c r="OS9" s="943"/>
      <c r="OT9" s="943"/>
      <c r="OU9" s="943"/>
      <c r="OV9" s="943"/>
      <c r="OW9" s="943"/>
      <c r="OX9" s="943"/>
      <c r="OY9" s="943"/>
      <c r="OZ9" s="943"/>
      <c r="PA9" s="943"/>
      <c r="PB9" s="1364"/>
      <c r="PC9" s="1364"/>
      <c r="PD9" s="1364"/>
      <c r="PE9" s="1383"/>
      <c r="PF9" s="1383"/>
      <c r="PG9" s="1383"/>
      <c r="PH9" s="1383"/>
      <c r="PI9" s="1383"/>
      <c r="PJ9" s="1383"/>
      <c r="PK9" s="943"/>
      <c r="PL9" s="943"/>
      <c r="PM9" s="943"/>
      <c r="PN9" s="943"/>
      <c r="PO9" s="943"/>
      <c r="PP9" s="943"/>
      <c r="PQ9" s="943"/>
      <c r="PR9" s="943"/>
      <c r="PS9" s="943"/>
      <c r="PT9" s="943"/>
      <c r="PU9" s="943"/>
      <c r="PV9" s="943"/>
      <c r="PW9" s="943"/>
      <c r="PX9" s="943"/>
      <c r="PY9" s="943"/>
      <c r="PZ9" s="943"/>
      <c r="QA9" s="943"/>
      <c r="QB9" s="943"/>
      <c r="QC9" s="943"/>
      <c r="QD9" s="943"/>
      <c r="QE9" s="943"/>
      <c r="QF9" s="943"/>
      <c r="QG9" s="943"/>
      <c r="QH9" s="943"/>
      <c r="QI9" s="943"/>
      <c r="QJ9" s="943"/>
      <c r="QK9" s="943"/>
      <c r="QL9" s="1364"/>
      <c r="QM9" s="1364"/>
      <c r="QN9" s="1364"/>
      <c r="QO9" s="1363"/>
      <c r="QP9" s="1363"/>
      <c r="QQ9" s="1363"/>
      <c r="QR9" s="1363"/>
      <c r="QS9" s="1363"/>
      <c r="QT9" s="1363"/>
      <c r="QU9" s="1363"/>
      <c r="QV9" s="1363"/>
      <c r="QW9" s="1363"/>
      <c r="QX9" s="1363"/>
      <c r="QY9" s="1363"/>
      <c r="QZ9" s="1363"/>
      <c r="RA9" s="1363"/>
    </row>
    <row r="10" ht="14.25" customHeight="1">
      <c r="A10" s="1364">
        <v>5.0</v>
      </c>
      <c r="B10" s="943" t="s">
        <v>2793</v>
      </c>
      <c r="C10" s="943" t="s">
        <v>2666</v>
      </c>
      <c r="D10" s="1381" t="s">
        <v>2024</v>
      </c>
      <c r="E10" s="1360" t="s">
        <v>2022</v>
      </c>
      <c r="F10" s="1298">
        <v>5.0E7</v>
      </c>
      <c r="G10" s="1382">
        <v>3.6475E7</v>
      </c>
      <c r="H10" s="1382"/>
      <c r="I10" s="1383"/>
      <c r="J10" s="1383">
        <f t="shared" si="4"/>
        <v>0</v>
      </c>
      <c r="K10" s="1383"/>
      <c r="L10" s="1383">
        <f t="shared" si="5"/>
        <v>0</v>
      </c>
      <c r="M10" s="1383"/>
      <c r="N10" s="1383">
        <f t="shared" si="6"/>
        <v>0</v>
      </c>
      <c r="O10" s="1383">
        <v>3.0</v>
      </c>
      <c r="P10" s="1383">
        <f t="shared" si="7"/>
        <v>5000000</v>
      </c>
      <c r="Q10" s="1383"/>
      <c r="R10" s="1383"/>
      <c r="S10" s="1383">
        <v>28.0</v>
      </c>
      <c r="T10" s="1383">
        <f t="shared" si="8"/>
        <v>46666666.67</v>
      </c>
      <c r="U10" s="1383">
        <f t="shared" si="9"/>
        <v>51666666.67</v>
      </c>
      <c r="V10" s="1362"/>
      <c r="W10" s="1363">
        <f t="shared" si="10"/>
        <v>0</v>
      </c>
      <c r="X10" s="1362"/>
      <c r="Y10" s="1363">
        <f t="shared" si="11"/>
        <v>0</v>
      </c>
      <c r="Z10" s="1362"/>
      <c r="AA10" s="1363">
        <f t="shared" si="12"/>
        <v>0</v>
      </c>
      <c r="AB10" s="1362">
        <v>19.0</v>
      </c>
      <c r="AC10" s="1363">
        <f t="shared" si="13"/>
        <v>31666666.67</v>
      </c>
      <c r="AD10" s="1362"/>
      <c r="AE10" s="1362"/>
      <c r="AF10" s="1362"/>
      <c r="AG10" s="1363"/>
      <c r="AH10" s="1363">
        <f t="shared" si="14"/>
        <v>31666666.67</v>
      </c>
      <c r="AI10" s="1361"/>
      <c r="AJ10" s="1383">
        <f t="shared" si="15"/>
        <v>0</v>
      </c>
      <c r="AK10" s="1361"/>
      <c r="AL10" s="1361"/>
      <c r="AM10" s="1383">
        <f t="shared" si="16"/>
        <v>0</v>
      </c>
      <c r="AN10" s="1361">
        <v>21.0</v>
      </c>
      <c r="AO10" s="1383">
        <f t="shared" si="17"/>
        <v>35000000</v>
      </c>
      <c r="AP10" s="1361"/>
      <c r="AQ10" s="1383">
        <f t="shared" si="18"/>
        <v>0</v>
      </c>
      <c r="AR10" s="1361"/>
      <c r="AS10" s="1361"/>
      <c r="AT10" s="1383">
        <f t="shared" si="19"/>
        <v>35000000</v>
      </c>
      <c r="AU10" s="943" t="s">
        <v>2678</v>
      </c>
      <c r="AV10" s="943" t="s">
        <v>2678</v>
      </c>
      <c r="AW10" s="943" t="s">
        <v>2678</v>
      </c>
      <c r="AX10" s="943" t="s">
        <v>2678</v>
      </c>
      <c r="AY10" s="943" t="s">
        <v>2678</v>
      </c>
      <c r="AZ10" s="943" t="s">
        <v>2678</v>
      </c>
      <c r="BA10" s="943" t="s">
        <v>2678</v>
      </c>
      <c r="BB10" s="943" t="s">
        <v>2678</v>
      </c>
      <c r="BC10" s="943" t="s">
        <v>2678</v>
      </c>
      <c r="BD10" s="943" t="s">
        <v>2678</v>
      </c>
      <c r="BE10" s="943" t="s">
        <v>2678</v>
      </c>
      <c r="BF10" s="943" t="s">
        <v>2683</v>
      </c>
      <c r="BG10" s="943" t="s">
        <v>2683</v>
      </c>
      <c r="BH10" s="943" t="s">
        <v>2683</v>
      </c>
      <c r="BI10" s="943" t="s">
        <v>2683</v>
      </c>
      <c r="BJ10" s="943" t="s">
        <v>2683</v>
      </c>
      <c r="BK10" s="943" t="s">
        <v>2683</v>
      </c>
      <c r="BL10" s="943" t="s">
        <v>2683</v>
      </c>
      <c r="BM10" s="943" t="s">
        <v>2683</v>
      </c>
      <c r="BN10" s="943" t="s">
        <v>2683</v>
      </c>
      <c r="BO10" s="943" t="s">
        <v>2683</v>
      </c>
      <c r="BP10" s="943" t="s">
        <v>2683</v>
      </c>
      <c r="BQ10" s="943" t="s">
        <v>2683</v>
      </c>
      <c r="BR10" s="943" t="s">
        <v>2683</v>
      </c>
      <c r="BS10" s="943" t="s">
        <v>2683</v>
      </c>
      <c r="BT10" s="1364" t="s">
        <v>2683</v>
      </c>
      <c r="BU10" s="1364" t="s">
        <v>2683</v>
      </c>
      <c r="BV10" s="1364" t="s">
        <v>2683</v>
      </c>
      <c r="BW10" s="1364" t="s">
        <v>2683</v>
      </c>
      <c r="BX10" s="1364" t="s">
        <v>2678</v>
      </c>
      <c r="BY10" s="1364" t="s">
        <v>2677</v>
      </c>
      <c r="BZ10" s="1363">
        <f t="shared" ref="BZ10:CJ10" si="31">COUNTIF($AU10:$BY10,BZ$4)*($F10/30)+COUNTIF($AU10:$BY10,BZ$5)*($F10/60)</f>
        <v>30000000</v>
      </c>
      <c r="CA10" s="1363">
        <f t="shared" si="31"/>
        <v>0</v>
      </c>
      <c r="CB10" s="1363">
        <f t="shared" si="31"/>
        <v>0</v>
      </c>
      <c r="CC10" s="1363">
        <f t="shared" si="31"/>
        <v>20000000</v>
      </c>
      <c r="CD10" s="1363">
        <f t="shared" si="31"/>
        <v>0</v>
      </c>
      <c r="CE10" s="1363">
        <f t="shared" si="31"/>
        <v>0</v>
      </c>
      <c r="CF10" s="1363">
        <f t="shared" si="31"/>
        <v>0</v>
      </c>
      <c r="CG10" s="1363">
        <f t="shared" si="31"/>
        <v>0</v>
      </c>
      <c r="CH10" s="1363">
        <f t="shared" si="31"/>
        <v>0</v>
      </c>
      <c r="CI10" s="1363">
        <f t="shared" si="31"/>
        <v>0</v>
      </c>
      <c r="CJ10" s="1363">
        <f t="shared" si="31"/>
        <v>0</v>
      </c>
      <c r="CK10" s="1363">
        <f t="shared" si="21"/>
        <v>1666666.667</v>
      </c>
      <c r="CL10" s="943" t="s">
        <v>2677</v>
      </c>
      <c r="CM10" s="943" t="s">
        <v>2678</v>
      </c>
      <c r="CN10" s="943" t="s">
        <v>2678</v>
      </c>
      <c r="CO10" s="943" t="s">
        <v>2678</v>
      </c>
      <c r="CP10" s="943" t="s">
        <v>2678</v>
      </c>
      <c r="CQ10" s="943" t="s">
        <v>2678</v>
      </c>
      <c r="CR10" s="943" t="s">
        <v>2678</v>
      </c>
      <c r="CS10" s="943" t="s">
        <v>2678</v>
      </c>
      <c r="CT10" s="943" t="s">
        <v>2678</v>
      </c>
      <c r="CU10" s="943" t="s">
        <v>2678</v>
      </c>
      <c r="CV10" s="943" t="s">
        <v>2678</v>
      </c>
      <c r="CW10" s="943" t="s">
        <v>2678</v>
      </c>
      <c r="CX10" s="943" t="s">
        <v>2678</v>
      </c>
      <c r="CY10" s="943" t="s">
        <v>2678</v>
      </c>
      <c r="CZ10" s="943" t="s">
        <v>2678</v>
      </c>
      <c r="DA10" s="943" t="s">
        <v>2678</v>
      </c>
      <c r="DB10" s="943" t="s">
        <v>2678</v>
      </c>
      <c r="DC10" s="943" t="s">
        <v>2678</v>
      </c>
      <c r="DD10" s="943" t="s">
        <v>2678</v>
      </c>
      <c r="DE10" s="943" t="s">
        <v>2678</v>
      </c>
      <c r="DF10" s="943" t="s">
        <v>2678</v>
      </c>
      <c r="DG10" s="943" t="s">
        <v>2678</v>
      </c>
      <c r="DH10" s="943" t="s">
        <v>2678</v>
      </c>
      <c r="DI10" s="943" t="s">
        <v>2678</v>
      </c>
      <c r="DJ10" s="943" t="s">
        <v>2678</v>
      </c>
      <c r="DK10" s="943" t="s">
        <v>2678</v>
      </c>
      <c r="DL10" s="943" t="s">
        <v>2678</v>
      </c>
      <c r="DM10" s="943" t="s">
        <v>2678</v>
      </c>
      <c r="DN10" s="1383">
        <f t="shared" ref="DN10:DW10" si="32">COUNTIF($CL10:$DM10,DN$4)*($F10/30)+COUNTIF($CL10:$DM10,DN$5)*($F10/60)</f>
        <v>0</v>
      </c>
      <c r="DO10" s="1383">
        <f t="shared" si="32"/>
        <v>0</v>
      </c>
      <c r="DP10" s="1383">
        <f t="shared" si="32"/>
        <v>0</v>
      </c>
      <c r="DQ10" s="1383">
        <f t="shared" si="32"/>
        <v>45000000</v>
      </c>
      <c r="DR10" s="1383">
        <f t="shared" si="32"/>
        <v>0</v>
      </c>
      <c r="DS10" s="1383">
        <f t="shared" si="32"/>
        <v>0</v>
      </c>
      <c r="DT10" s="1383">
        <f t="shared" si="32"/>
        <v>0</v>
      </c>
      <c r="DU10" s="1383">
        <f t="shared" si="32"/>
        <v>0</v>
      </c>
      <c r="DV10" s="1383">
        <f t="shared" si="32"/>
        <v>0</v>
      </c>
      <c r="DW10" s="1383">
        <f t="shared" si="32"/>
        <v>0</v>
      </c>
      <c r="DX10" s="1383">
        <f t="shared" si="23"/>
        <v>1500000</v>
      </c>
      <c r="DY10" s="943" t="s">
        <v>2678</v>
      </c>
      <c r="DZ10" s="943" t="s">
        <v>2678</v>
      </c>
      <c r="EA10" s="943" t="s">
        <v>2678</v>
      </c>
      <c r="EB10" s="943" t="s">
        <v>2678</v>
      </c>
      <c r="EC10" s="943" t="s">
        <v>2678</v>
      </c>
      <c r="ED10" s="943" t="s">
        <v>2678</v>
      </c>
      <c r="EE10" s="943" t="s">
        <v>2678</v>
      </c>
      <c r="EF10" s="943" t="s">
        <v>2678</v>
      </c>
      <c r="EG10" s="943" t="s">
        <v>2678</v>
      </c>
      <c r="EH10" s="943" t="s">
        <v>2678</v>
      </c>
      <c r="EI10" s="943" t="s">
        <v>2678</v>
      </c>
      <c r="EJ10" s="943" t="s">
        <v>2678</v>
      </c>
      <c r="EK10" s="943" t="s">
        <v>2678</v>
      </c>
      <c r="EL10" s="943" t="s">
        <v>2678</v>
      </c>
      <c r="EM10" s="943" t="s">
        <v>2678</v>
      </c>
      <c r="EN10" s="943" t="s">
        <v>2678</v>
      </c>
      <c r="EO10" s="943" t="s">
        <v>2678</v>
      </c>
      <c r="EP10" s="943" t="s">
        <v>2678</v>
      </c>
      <c r="EQ10" s="943" t="s">
        <v>2678</v>
      </c>
      <c r="ER10" s="943" t="s">
        <v>2678</v>
      </c>
      <c r="ES10" s="943" t="s">
        <v>2678</v>
      </c>
      <c r="ET10" s="943" t="s">
        <v>2678</v>
      </c>
      <c r="EU10" s="943" t="s">
        <v>2678</v>
      </c>
      <c r="EV10" s="943" t="s">
        <v>2678</v>
      </c>
      <c r="EW10" s="943" t="s">
        <v>2678</v>
      </c>
      <c r="EX10" s="943" t="s">
        <v>2678</v>
      </c>
      <c r="EY10" s="943" t="s">
        <v>2677</v>
      </c>
      <c r="EZ10" s="1364"/>
      <c r="FA10" s="1364"/>
      <c r="FB10" s="1364"/>
      <c r="FC10" s="1364"/>
      <c r="FD10" s="1363">
        <f t="shared" ref="FD10:FP10" si="33">COUNTIF($DY10:$FC10,FD$4)*($F10/30)+COUNTIF($DY10:$FC10,FD$5)*($F10/60)</f>
        <v>0</v>
      </c>
      <c r="FE10" s="1363">
        <f t="shared" si="33"/>
        <v>0</v>
      </c>
      <c r="FF10" s="1363">
        <f t="shared" si="33"/>
        <v>0</v>
      </c>
      <c r="FG10" s="1363">
        <f t="shared" si="33"/>
        <v>43333333.33</v>
      </c>
      <c r="FH10" s="1363">
        <f t="shared" si="33"/>
        <v>0</v>
      </c>
      <c r="FI10" s="1363">
        <f t="shared" si="33"/>
        <v>0</v>
      </c>
      <c r="FJ10" s="1363">
        <f t="shared" si="33"/>
        <v>0</v>
      </c>
      <c r="FK10" s="1363">
        <f t="shared" si="33"/>
        <v>0</v>
      </c>
      <c r="FL10" s="1363">
        <f t="shared" si="33"/>
        <v>0</v>
      </c>
      <c r="FM10" s="1363">
        <f t="shared" si="33"/>
        <v>0</v>
      </c>
      <c r="FN10" s="1363">
        <f t="shared" si="33"/>
        <v>0</v>
      </c>
      <c r="FO10" s="1363">
        <f t="shared" si="33"/>
        <v>0</v>
      </c>
      <c r="FP10" s="1363">
        <f t="shared" si="33"/>
        <v>1666666.667</v>
      </c>
      <c r="FQ10" s="943"/>
      <c r="FR10" s="943"/>
      <c r="FS10" s="943"/>
      <c r="FT10" s="943"/>
      <c r="FU10" s="943"/>
      <c r="FV10" s="943"/>
      <c r="FW10" s="943"/>
      <c r="FX10" s="943"/>
      <c r="FY10" s="943"/>
      <c r="FZ10" s="943"/>
      <c r="GA10" s="943"/>
      <c r="GB10" s="943"/>
      <c r="GC10" s="943"/>
      <c r="GD10" s="943"/>
      <c r="GE10" s="943"/>
      <c r="GF10" s="943"/>
      <c r="GG10" s="943"/>
      <c r="GH10" s="943"/>
      <c r="GI10" s="943"/>
      <c r="GJ10" s="943"/>
      <c r="GK10" s="943"/>
      <c r="GL10" s="943"/>
      <c r="GM10" s="943"/>
      <c r="GN10" s="943"/>
      <c r="GO10" s="943"/>
      <c r="GP10" s="943"/>
      <c r="GQ10" s="943"/>
      <c r="GR10" s="1364"/>
      <c r="GS10" s="1364"/>
      <c r="GT10" s="1364"/>
      <c r="GU10" s="1383"/>
      <c r="GV10" s="1383"/>
      <c r="GW10" s="1383"/>
      <c r="GX10" s="1383"/>
      <c r="GY10" s="1383"/>
      <c r="GZ10" s="943"/>
      <c r="HA10" s="943"/>
      <c r="HB10" s="943"/>
      <c r="HC10" s="943"/>
      <c r="HD10" s="943"/>
      <c r="HE10" s="943"/>
      <c r="HF10" s="943"/>
      <c r="HG10" s="943"/>
      <c r="HH10" s="943"/>
      <c r="HI10" s="943"/>
      <c r="HJ10" s="943"/>
      <c r="HK10" s="943"/>
      <c r="HL10" s="943"/>
      <c r="HM10" s="943"/>
      <c r="HN10" s="943"/>
      <c r="HO10" s="943"/>
      <c r="HP10" s="943"/>
      <c r="HQ10" s="943"/>
      <c r="HR10" s="943"/>
      <c r="HS10" s="943"/>
      <c r="HT10" s="943"/>
      <c r="HU10" s="943"/>
      <c r="HV10" s="943"/>
      <c r="HW10" s="943"/>
      <c r="HX10" s="943"/>
      <c r="HY10" s="943"/>
      <c r="HZ10" s="943"/>
      <c r="IA10" s="1364"/>
      <c r="IB10" s="1364"/>
      <c r="IC10" s="1364"/>
      <c r="ID10" s="1364"/>
      <c r="IE10" s="1391"/>
      <c r="IF10" s="1391"/>
      <c r="IG10" s="1391"/>
      <c r="IH10" s="1391"/>
      <c r="II10" s="1391"/>
      <c r="IJ10" s="1391"/>
      <c r="IK10" s="943"/>
      <c r="IL10" s="943"/>
      <c r="IM10" s="943"/>
      <c r="IN10" s="943"/>
      <c r="IO10" s="943"/>
      <c r="IP10" s="943"/>
      <c r="IQ10" s="943"/>
      <c r="IR10" s="943"/>
      <c r="IS10" s="943"/>
      <c r="IT10" s="943"/>
      <c r="IU10" s="943"/>
      <c r="IV10" s="943"/>
      <c r="IW10" s="943"/>
      <c r="IX10" s="943"/>
      <c r="IY10" s="943"/>
      <c r="IZ10" s="943"/>
      <c r="JA10" s="943"/>
      <c r="JB10" s="943"/>
      <c r="JC10" s="943"/>
      <c r="JD10" s="943"/>
      <c r="JE10" s="943"/>
      <c r="JF10" s="943"/>
      <c r="JG10" s="943"/>
      <c r="JH10" s="943"/>
      <c r="JI10" s="943"/>
      <c r="JJ10" s="943"/>
      <c r="JK10" s="943"/>
      <c r="JL10" s="1364"/>
      <c r="JM10" s="1364"/>
      <c r="JN10" s="1364"/>
      <c r="JO10" s="1383"/>
      <c r="JP10" s="1383"/>
      <c r="JQ10" s="1383"/>
      <c r="JR10" s="1383"/>
      <c r="JS10" s="1383"/>
      <c r="JT10" s="1383"/>
      <c r="JU10" s="943"/>
      <c r="JV10" s="943"/>
      <c r="JW10" s="943"/>
      <c r="JX10" s="943"/>
      <c r="JY10" s="943"/>
      <c r="JZ10" s="943"/>
      <c r="KA10" s="943"/>
      <c r="KB10" s="943"/>
      <c r="KC10" s="943"/>
      <c r="KD10" s="943"/>
      <c r="KE10" s="943"/>
      <c r="KF10" s="943"/>
      <c r="KG10" s="943"/>
      <c r="KH10" s="943"/>
      <c r="KI10" s="943"/>
      <c r="KJ10" s="943"/>
      <c r="KK10" s="943"/>
      <c r="KL10" s="943"/>
      <c r="KM10" s="943"/>
      <c r="KN10" s="943"/>
      <c r="KO10" s="943"/>
      <c r="KP10" s="943"/>
      <c r="KQ10" s="943"/>
      <c r="KR10" s="943"/>
      <c r="KS10" s="943"/>
      <c r="KT10" s="943"/>
      <c r="KU10" s="943"/>
      <c r="KV10" s="1364"/>
      <c r="KW10" s="1364"/>
      <c r="KX10" s="1364"/>
      <c r="KY10" s="1364"/>
      <c r="KZ10" s="1363"/>
      <c r="LA10" s="1363"/>
      <c r="LB10" s="1363"/>
      <c r="LC10" s="1363"/>
      <c r="LD10" s="1363"/>
      <c r="LE10" s="1363"/>
      <c r="LF10" s="943"/>
      <c r="LG10" s="943"/>
      <c r="LH10" s="943"/>
      <c r="LI10" s="943"/>
      <c r="LJ10" s="943"/>
      <c r="LK10" s="943"/>
      <c r="LL10" s="943"/>
      <c r="LM10" s="943"/>
      <c r="LN10" s="943"/>
      <c r="LO10" s="943"/>
      <c r="LP10" s="943"/>
      <c r="LQ10" s="943"/>
      <c r="LR10" s="943"/>
      <c r="LS10" s="943"/>
      <c r="LT10" s="943"/>
      <c r="LU10" s="943"/>
      <c r="LV10" s="943"/>
      <c r="LW10" s="943"/>
      <c r="LX10" s="943"/>
      <c r="LY10" s="943"/>
      <c r="LZ10" s="943"/>
      <c r="MA10" s="943"/>
      <c r="MB10" s="943"/>
      <c r="MC10" s="943"/>
      <c r="MD10" s="943"/>
      <c r="ME10" s="943"/>
      <c r="MF10" s="943"/>
      <c r="MG10" s="1364"/>
      <c r="MH10" s="1364"/>
      <c r="MI10" s="1364"/>
      <c r="MJ10" s="1364"/>
      <c r="MK10" s="1383"/>
      <c r="ML10" s="1383"/>
      <c r="MM10" s="1383"/>
      <c r="MN10" s="1383"/>
      <c r="MO10" s="1383"/>
      <c r="MP10" s="1383"/>
      <c r="MQ10" s="943"/>
      <c r="MR10" s="943"/>
      <c r="MS10" s="943"/>
      <c r="MT10" s="943"/>
      <c r="MU10" s="943"/>
      <c r="MV10" s="943"/>
      <c r="MW10" s="943"/>
      <c r="MX10" s="943"/>
      <c r="MY10" s="943"/>
      <c r="MZ10" s="943"/>
      <c r="NA10" s="943"/>
      <c r="NB10" s="943"/>
      <c r="NC10" s="943"/>
      <c r="ND10" s="943"/>
      <c r="NE10" s="943"/>
      <c r="NF10" s="943"/>
      <c r="NG10" s="943"/>
      <c r="NH10" s="943"/>
      <c r="NI10" s="943"/>
      <c r="NJ10" s="943"/>
      <c r="NK10" s="943"/>
      <c r="NL10" s="943"/>
      <c r="NM10" s="943"/>
      <c r="NN10" s="943"/>
      <c r="NO10" s="943"/>
      <c r="NP10" s="943"/>
      <c r="NQ10" s="943"/>
      <c r="NR10" s="1364"/>
      <c r="NS10" s="1364"/>
      <c r="NT10" s="1364"/>
      <c r="NU10" s="1363"/>
      <c r="NV10" s="1363"/>
      <c r="NW10" s="1363"/>
      <c r="NX10" s="1363"/>
      <c r="NY10" s="1363"/>
      <c r="NZ10" s="1363"/>
      <c r="OA10" s="943"/>
      <c r="OB10" s="943"/>
      <c r="OC10" s="943"/>
      <c r="OD10" s="943"/>
      <c r="OE10" s="943"/>
      <c r="OF10" s="943"/>
      <c r="OG10" s="943"/>
      <c r="OH10" s="943"/>
      <c r="OI10" s="943"/>
      <c r="OJ10" s="943"/>
      <c r="OK10" s="943"/>
      <c r="OL10" s="943"/>
      <c r="OM10" s="943"/>
      <c r="ON10" s="943"/>
      <c r="OO10" s="943"/>
      <c r="OP10" s="943"/>
      <c r="OQ10" s="943"/>
      <c r="OR10" s="943"/>
      <c r="OS10" s="943"/>
      <c r="OT10" s="943"/>
      <c r="OU10" s="943"/>
      <c r="OV10" s="943"/>
      <c r="OW10" s="943"/>
      <c r="OX10" s="943"/>
      <c r="OY10" s="943"/>
      <c r="OZ10" s="943"/>
      <c r="PA10" s="943"/>
      <c r="PB10" s="1364"/>
      <c r="PC10" s="1364"/>
      <c r="PD10" s="1364"/>
      <c r="PE10" s="1383"/>
      <c r="PF10" s="1383"/>
      <c r="PG10" s="1383"/>
      <c r="PH10" s="1383"/>
      <c r="PI10" s="1383"/>
      <c r="PJ10" s="1383"/>
      <c r="PK10" s="943"/>
      <c r="PL10" s="943"/>
      <c r="PM10" s="943"/>
      <c r="PN10" s="943"/>
      <c r="PO10" s="943"/>
      <c r="PP10" s="943"/>
      <c r="PQ10" s="943"/>
      <c r="PR10" s="943"/>
      <c r="PS10" s="943"/>
      <c r="PT10" s="943"/>
      <c r="PU10" s="943"/>
      <c r="PV10" s="943"/>
      <c r="PW10" s="943"/>
      <c r="PX10" s="943"/>
      <c r="PY10" s="943"/>
      <c r="PZ10" s="943"/>
      <c r="QA10" s="943"/>
      <c r="QB10" s="943"/>
      <c r="QC10" s="943"/>
      <c r="QD10" s="943"/>
      <c r="QE10" s="943"/>
      <c r="QF10" s="943"/>
      <c r="QG10" s="943"/>
      <c r="QH10" s="943"/>
      <c r="QI10" s="943"/>
      <c r="QJ10" s="943"/>
      <c r="QK10" s="943"/>
      <c r="QL10" s="1364"/>
      <c r="QM10" s="1364"/>
      <c r="QN10" s="1364"/>
      <c r="QO10" s="1363"/>
      <c r="QP10" s="1363"/>
      <c r="QQ10" s="1363"/>
      <c r="QR10" s="1363"/>
      <c r="QS10" s="1363"/>
      <c r="QT10" s="1363"/>
      <c r="QU10" s="1363"/>
      <c r="QV10" s="1363"/>
      <c r="QW10" s="1363"/>
      <c r="QX10" s="1363"/>
      <c r="QY10" s="1363"/>
      <c r="QZ10" s="1363"/>
      <c r="RA10" s="1363"/>
    </row>
    <row r="11" ht="14.25" customHeight="1">
      <c r="A11" s="1364">
        <v>6.0</v>
      </c>
      <c r="B11" s="943" t="s">
        <v>2798</v>
      </c>
      <c r="C11" s="943" t="s">
        <v>2668</v>
      </c>
      <c r="D11" s="1381" t="s">
        <v>2020</v>
      </c>
      <c r="E11" s="1404">
        <v>30164.0</v>
      </c>
      <c r="F11" s="1298">
        <v>3.0E7</v>
      </c>
      <c r="G11" s="1382">
        <v>1.144165E7</v>
      </c>
      <c r="H11" s="1382"/>
      <c r="I11" s="1383"/>
      <c r="J11" s="1383">
        <f t="shared" si="4"/>
        <v>0</v>
      </c>
      <c r="K11" s="1383"/>
      <c r="L11" s="1383">
        <f t="shared" si="5"/>
        <v>0</v>
      </c>
      <c r="M11" s="1383"/>
      <c r="N11" s="1383">
        <f t="shared" si="6"/>
        <v>0</v>
      </c>
      <c r="O11" s="1383">
        <v>14.0</v>
      </c>
      <c r="P11" s="1383">
        <f t="shared" si="7"/>
        <v>14000000</v>
      </c>
      <c r="Q11" s="1383"/>
      <c r="R11" s="1383"/>
      <c r="S11" s="1383"/>
      <c r="T11" s="1383">
        <f t="shared" si="8"/>
        <v>0</v>
      </c>
      <c r="U11" s="1383">
        <f t="shared" si="9"/>
        <v>14000000</v>
      </c>
      <c r="V11" s="1362"/>
      <c r="W11" s="1363">
        <f t="shared" si="10"/>
        <v>0</v>
      </c>
      <c r="X11" s="1362"/>
      <c r="Y11" s="1363">
        <f t="shared" si="11"/>
        <v>0</v>
      </c>
      <c r="Z11" s="1362"/>
      <c r="AA11" s="1363">
        <f t="shared" si="12"/>
        <v>0</v>
      </c>
      <c r="AB11" s="1362"/>
      <c r="AC11" s="1363">
        <f t="shared" si="13"/>
        <v>0</v>
      </c>
      <c r="AD11" s="1362"/>
      <c r="AE11" s="1362"/>
      <c r="AF11" s="1362"/>
      <c r="AG11" s="1363"/>
      <c r="AH11" s="1363">
        <f t="shared" si="14"/>
        <v>0</v>
      </c>
      <c r="AI11" s="1361"/>
      <c r="AJ11" s="1383">
        <f t="shared" si="15"/>
        <v>0</v>
      </c>
      <c r="AK11" s="1361"/>
      <c r="AL11" s="1361"/>
      <c r="AM11" s="1383">
        <f t="shared" si="16"/>
        <v>0</v>
      </c>
      <c r="AN11" s="1361">
        <v>17.0</v>
      </c>
      <c r="AO11" s="1383">
        <f t="shared" si="17"/>
        <v>17000000</v>
      </c>
      <c r="AP11" s="1361"/>
      <c r="AQ11" s="1383">
        <f t="shared" si="18"/>
        <v>0</v>
      </c>
      <c r="AR11" s="1361"/>
      <c r="AS11" s="1361"/>
      <c r="AT11" s="1383">
        <f t="shared" si="19"/>
        <v>17000000</v>
      </c>
      <c r="AU11" s="943" t="s">
        <v>2680</v>
      </c>
      <c r="AV11" s="943" t="s">
        <v>2680</v>
      </c>
      <c r="AW11" s="943" t="s">
        <v>2680</v>
      </c>
      <c r="AX11" s="943" t="s">
        <v>2680</v>
      </c>
      <c r="AY11" s="943" t="s">
        <v>2680</v>
      </c>
      <c r="AZ11" s="943" t="s">
        <v>2680</v>
      </c>
      <c r="BA11" s="943" t="s">
        <v>2680</v>
      </c>
      <c r="BB11" s="943" t="s">
        <v>2680</v>
      </c>
      <c r="BC11" s="943" t="s">
        <v>2680</v>
      </c>
      <c r="BD11" s="943" t="s">
        <v>2680</v>
      </c>
      <c r="BE11" s="943" t="s">
        <v>2680</v>
      </c>
      <c r="BF11" s="943" t="s">
        <v>2677</v>
      </c>
      <c r="BG11" s="943" t="s">
        <v>2680</v>
      </c>
      <c r="BH11" s="943" t="s">
        <v>2680</v>
      </c>
      <c r="BI11" s="943" t="s">
        <v>2680</v>
      </c>
      <c r="BJ11" s="943" t="s">
        <v>2680</v>
      </c>
      <c r="BK11" s="943" t="s">
        <v>2680</v>
      </c>
      <c r="BL11" s="943" t="s">
        <v>2680</v>
      </c>
      <c r="BM11" s="943" t="s">
        <v>2680</v>
      </c>
      <c r="BN11" s="943" t="s">
        <v>2680</v>
      </c>
      <c r="BO11" s="943" t="s">
        <v>2680</v>
      </c>
      <c r="BP11" s="943" t="s">
        <v>2680</v>
      </c>
      <c r="BQ11" s="943" t="s">
        <v>2680</v>
      </c>
      <c r="BR11" s="943" t="s">
        <v>2680</v>
      </c>
      <c r="BS11" s="943" t="s">
        <v>2680</v>
      </c>
      <c r="BT11" s="1364" t="s">
        <v>2680</v>
      </c>
      <c r="BU11" s="1364" t="s">
        <v>2680</v>
      </c>
      <c r="BV11" s="1364" t="s">
        <v>2680</v>
      </c>
      <c r="BW11" s="1364" t="s">
        <v>2680</v>
      </c>
      <c r="BX11" s="1364" t="s">
        <v>2680</v>
      </c>
      <c r="BY11" s="1364" t="s">
        <v>2680</v>
      </c>
      <c r="BZ11" s="1363">
        <f t="shared" ref="BZ11:CJ11" si="34">COUNTIF($AU11:$BY11,BZ$4)*($F11/30)+COUNTIF($AU11:$BY11,BZ$5)*($F11/60)</f>
        <v>0</v>
      </c>
      <c r="CA11" s="1363">
        <f t="shared" si="34"/>
        <v>0</v>
      </c>
      <c r="CB11" s="1363">
        <f t="shared" si="34"/>
        <v>0</v>
      </c>
      <c r="CC11" s="1363">
        <f t="shared" si="34"/>
        <v>0</v>
      </c>
      <c r="CD11" s="1363">
        <f t="shared" si="34"/>
        <v>0</v>
      </c>
      <c r="CE11" s="1363">
        <f t="shared" si="34"/>
        <v>30000000</v>
      </c>
      <c r="CF11" s="1363">
        <f t="shared" si="34"/>
        <v>0</v>
      </c>
      <c r="CG11" s="1363">
        <f t="shared" si="34"/>
        <v>0</v>
      </c>
      <c r="CH11" s="1363">
        <f t="shared" si="34"/>
        <v>0</v>
      </c>
      <c r="CI11" s="1363">
        <f t="shared" si="34"/>
        <v>0</v>
      </c>
      <c r="CJ11" s="1363">
        <f t="shared" si="34"/>
        <v>0</v>
      </c>
      <c r="CK11" s="1363">
        <f t="shared" si="21"/>
        <v>1000000</v>
      </c>
      <c r="CL11" s="943" t="s">
        <v>2679</v>
      </c>
      <c r="CM11" s="943" t="s">
        <v>2679</v>
      </c>
      <c r="CN11" s="943" t="s">
        <v>2679</v>
      </c>
      <c r="CO11" s="943" t="s">
        <v>2679</v>
      </c>
      <c r="CP11" s="943" t="s">
        <v>2679</v>
      </c>
      <c r="CQ11" s="943" t="s">
        <v>2679</v>
      </c>
      <c r="CR11" s="943" t="s">
        <v>2679</v>
      </c>
      <c r="CS11" s="943" t="s">
        <v>2679</v>
      </c>
      <c r="CT11" s="943" t="s">
        <v>2679</v>
      </c>
      <c r="CU11" s="943" t="s">
        <v>2679</v>
      </c>
      <c r="CV11" s="943" t="s">
        <v>2679</v>
      </c>
      <c r="CW11" s="943" t="s">
        <v>2679</v>
      </c>
      <c r="CX11" s="943" t="s">
        <v>2679</v>
      </c>
      <c r="CY11" s="943" t="s">
        <v>2679</v>
      </c>
      <c r="CZ11" s="943" t="s">
        <v>2679</v>
      </c>
      <c r="DA11" s="943" t="s">
        <v>2679</v>
      </c>
      <c r="DB11" s="943" t="s">
        <v>2679</v>
      </c>
      <c r="DC11" s="943" t="s">
        <v>2679</v>
      </c>
      <c r="DD11" s="943" t="s">
        <v>2679</v>
      </c>
      <c r="DE11" s="943" t="s">
        <v>2679</v>
      </c>
      <c r="DF11" s="943" t="s">
        <v>2679</v>
      </c>
      <c r="DG11" s="943" t="s">
        <v>2679</v>
      </c>
      <c r="DH11" s="943" t="s">
        <v>2679</v>
      </c>
      <c r="DI11" s="943" t="s">
        <v>2679</v>
      </c>
      <c r="DJ11" s="943" t="s">
        <v>2679</v>
      </c>
      <c r="DK11" s="943" t="s">
        <v>2679</v>
      </c>
      <c r="DL11" s="943" t="s">
        <v>2679</v>
      </c>
      <c r="DM11" s="943" t="s">
        <v>2679</v>
      </c>
      <c r="DN11" s="1383">
        <f t="shared" ref="DN11:DW11" si="35">COUNTIF($CL11:$DM11,DN$4)*($F11/30)+COUNTIF($CL11:$DM11,DN$5)*($F11/60)</f>
        <v>0</v>
      </c>
      <c r="DO11" s="1383">
        <f t="shared" si="35"/>
        <v>0</v>
      </c>
      <c r="DP11" s="1383">
        <f t="shared" si="35"/>
        <v>0</v>
      </c>
      <c r="DQ11" s="1383">
        <f t="shared" si="35"/>
        <v>0</v>
      </c>
      <c r="DR11" s="1383">
        <f t="shared" si="35"/>
        <v>28000000</v>
      </c>
      <c r="DS11" s="1383">
        <f t="shared" si="35"/>
        <v>0</v>
      </c>
      <c r="DT11" s="1383">
        <f t="shared" si="35"/>
        <v>0</v>
      </c>
      <c r="DU11" s="1383">
        <f t="shared" si="35"/>
        <v>0</v>
      </c>
      <c r="DV11" s="1383">
        <f t="shared" si="35"/>
        <v>0</v>
      </c>
      <c r="DW11" s="1383">
        <f t="shared" si="35"/>
        <v>0</v>
      </c>
      <c r="DX11" s="1383">
        <f t="shared" si="23"/>
        <v>0</v>
      </c>
      <c r="DY11" s="943"/>
      <c r="DZ11" s="943"/>
      <c r="EA11" s="943"/>
      <c r="EB11" s="943"/>
      <c r="EC11" s="943"/>
      <c r="ED11" s="943"/>
      <c r="EE11" s="943"/>
      <c r="EF11" s="943"/>
      <c r="EG11" s="943"/>
      <c r="EH11" s="943"/>
      <c r="EI11" s="943"/>
      <c r="EJ11" s="943"/>
      <c r="EK11" s="943"/>
      <c r="EL11" s="943"/>
      <c r="EM11" s="943"/>
      <c r="EN11" s="943"/>
      <c r="EO11" s="943"/>
      <c r="EP11" s="943"/>
      <c r="EQ11" s="943"/>
      <c r="ER11" s="943"/>
      <c r="ES11" s="943"/>
      <c r="ET11" s="943"/>
      <c r="EU11" s="943"/>
      <c r="EV11" s="943"/>
      <c r="EW11" s="943"/>
      <c r="EX11" s="943"/>
      <c r="EY11" s="943"/>
      <c r="EZ11" s="1364"/>
      <c r="FA11" s="1364"/>
      <c r="FB11" s="1364"/>
      <c r="FC11" s="1364"/>
      <c r="FD11" s="1363">
        <f t="shared" ref="FD11:FP11" si="36">COUNTIF($DY11:$FC11,FD$4)*($F11/30)+COUNTIF($DY11:$FC11,FD$5)*($F11/60)</f>
        <v>0</v>
      </c>
      <c r="FE11" s="1363">
        <f t="shared" si="36"/>
        <v>0</v>
      </c>
      <c r="FF11" s="1363">
        <f t="shared" si="36"/>
        <v>0</v>
      </c>
      <c r="FG11" s="1363">
        <f t="shared" si="36"/>
        <v>0</v>
      </c>
      <c r="FH11" s="1363">
        <f t="shared" si="36"/>
        <v>0</v>
      </c>
      <c r="FI11" s="1363">
        <f t="shared" si="36"/>
        <v>0</v>
      </c>
      <c r="FJ11" s="1363">
        <f t="shared" si="36"/>
        <v>0</v>
      </c>
      <c r="FK11" s="1363">
        <f t="shared" si="36"/>
        <v>0</v>
      </c>
      <c r="FL11" s="1363">
        <f t="shared" si="36"/>
        <v>0</v>
      </c>
      <c r="FM11" s="1363">
        <f t="shared" si="36"/>
        <v>0</v>
      </c>
      <c r="FN11" s="1363">
        <f t="shared" si="36"/>
        <v>0</v>
      </c>
      <c r="FO11" s="1363">
        <f t="shared" si="36"/>
        <v>0</v>
      </c>
      <c r="FP11" s="1363">
        <f t="shared" si="36"/>
        <v>0</v>
      </c>
      <c r="FQ11" s="943"/>
      <c r="FR11" s="943"/>
      <c r="FS11" s="943"/>
      <c r="FT11" s="943"/>
      <c r="FU11" s="943"/>
      <c r="FV11" s="943"/>
      <c r="FW11" s="943"/>
      <c r="FX11" s="943"/>
      <c r="FY11" s="943"/>
      <c r="FZ11" s="943"/>
      <c r="GA11" s="943"/>
      <c r="GB11" s="943"/>
      <c r="GC11" s="943"/>
      <c r="GD11" s="943"/>
      <c r="GE11" s="943"/>
      <c r="GF11" s="943"/>
      <c r="GG11" s="943"/>
      <c r="GH11" s="943"/>
      <c r="GI11" s="943"/>
      <c r="GJ11" s="943"/>
      <c r="GK11" s="943"/>
      <c r="GL11" s="943"/>
      <c r="GM11" s="943"/>
      <c r="GN11" s="943"/>
      <c r="GO11" s="943"/>
      <c r="GP11" s="943"/>
      <c r="GQ11" s="943"/>
      <c r="GR11" s="1364"/>
      <c r="GS11" s="1364"/>
      <c r="GT11" s="1364"/>
      <c r="GU11" s="1383"/>
      <c r="GV11" s="1383"/>
      <c r="GW11" s="1383"/>
      <c r="GX11" s="1383"/>
      <c r="GY11" s="1383"/>
      <c r="GZ11" s="943"/>
      <c r="HA11" s="943"/>
      <c r="HB11" s="943"/>
      <c r="HC11" s="943"/>
      <c r="HD11" s="943"/>
      <c r="HE11" s="943"/>
      <c r="HF11" s="943"/>
      <c r="HG11" s="943"/>
      <c r="HH11" s="943"/>
      <c r="HI11" s="943"/>
      <c r="HJ11" s="943"/>
      <c r="HK11" s="943"/>
      <c r="HL11" s="943"/>
      <c r="HM11" s="943"/>
      <c r="HN11" s="943"/>
      <c r="HO11" s="943"/>
      <c r="HP11" s="943"/>
      <c r="HQ11" s="943"/>
      <c r="HR11" s="943"/>
      <c r="HS11" s="943"/>
      <c r="HT11" s="943"/>
      <c r="HU11" s="943"/>
      <c r="HV11" s="943"/>
      <c r="HW11" s="943"/>
      <c r="HX11" s="943"/>
      <c r="HY11" s="943"/>
      <c r="HZ11" s="943"/>
      <c r="IA11" s="1364"/>
      <c r="IB11" s="1364"/>
      <c r="IC11" s="1364"/>
      <c r="ID11" s="1364"/>
      <c r="IE11" s="1391"/>
      <c r="IF11" s="1391"/>
      <c r="IG11" s="1391"/>
      <c r="IH11" s="1391"/>
      <c r="II11" s="1391"/>
      <c r="IJ11" s="1391"/>
      <c r="IK11" s="943"/>
      <c r="IL11" s="943"/>
      <c r="IM11" s="943"/>
      <c r="IN11" s="943"/>
      <c r="IO11" s="943"/>
      <c r="IP11" s="943"/>
      <c r="IQ11" s="943"/>
      <c r="IR11" s="943"/>
      <c r="IS11" s="943"/>
      <c r="IT11" s="943"/>
      <c r="IU11" s="943"/>
      <c r="IV11" s="943"/>
      <c r="IW11" s="943"/>
      <c r="IX11" s="943"/>
      <c r="IY11" s="943"/>
      <c r="IZ11" s="943"/>
      <c r="JA11" s="943"/>
      <c r="JB11" s="943"/>
      <c r="JC11" s="943"/>
      <c r="JD11" s="943"/>
      <c r="JE11" s="943"/>
      <c r="JF11" s="943"/>
      <c r="JG11" s="943"/>
      <c r="JH11" s="943"/>
      <c r="JI11" s="943"/>
      <c r="JJ11" s="943"/>
      <c r="JK11" s="943"/>
      <c r="JL11" s="1364"/>
      <c r="JM11" s="1364"/>
      <c r="JN11" s="1364"/>
      <c r="JO11" s="1383"/>
      <c r="JP11" s="1383"/>
      <c r="JQ11" s="1383"/>
      <c r="JR11" s="1383"/>
      <c r="JS11" s="1383"/>
      <c r="JT11" s="1383"/>
      <c r="JU11" s="943"/>
      <c r="JV11" s="943"/>
      <c r="JW11" s="943"/>
      <c r="JX11" s="943"/>
      <c r="JY11" s="943"/>
      <c r="JZ11" s="943"/>
      <c r="KA11" s="943"/>
      <c r="KB11" s="943"/>
      <c r="KC11" s="943"/>
      <c r="KD11" s="943"/>
      <c r="KE11" s="943"/>
      <c r="KF11" s="943"/>
      <c r="KG11" s="943"/>
      <c r="KH11" s="943"/>
      <c r="KI11" s="943"/>
      <c r="KJ11" s="943"/>
      <c r="KK11" s="943"/>
      <c r="KL11" s="943"/>
      <c r="KM11" s="943"/>
      <c r="KN11" s="943"/>
      <c r="KO11" s="943"/>
      <c r="KP11" s="943"/>
      <c r="KQ11" s="943"/>
      <c r="KR11" s="943"/>
      <c r="KS11" s="943"/>
      <c r="KT11" s="943"/>
      <c r="KU11" s="943"/>
      <c r="KV11" s="1364"/>
      <c r="KW11" s="1364"/>
      <c r="KX11" s="1364"/>
      <c r="KY11" s="1364"/>
      <c r="KZ11" s="1363"/>
      <c r="LA11" s="1363"/>
      <c r="LB11" s="1363"/>
      <c r="LC11" s="1363"/>
      <c r="LD11" s="1363"/>
      <c r="LE11" s="1363"/>
      <c r="LF11" s="943"/>
      <c r="LG11" s="943"/>
      <c r="LH11" s="943"/>
      <c r="LI11" s="943"/>
      <c r="LJ11" s="943"/>
      <c r="LK11" s="943"/>
      <c r="LL11" s="943"/>
      <c r="LM11" s="943"/>
      <c r="LN11" s="943"/>
      <c r="LO11" s="943"/>
      <c r="LP11" s="943"/>
      <c r="LQ11" s="943"/>
      <c r="LR11" s="943"/>
      <c r="LS11" s="943"/>
      <c r="LT11" s="943"/>
      <c r="LU11" s="943"/>
      <c r="LV11" s="943"/>
      <c r="LW11" s="943"/>
      <c r="LX11" s="943"/>
      <c r="LY11" s="943"/>
      <c r="LZ11" s="943"/>
      <c r="MA11" s="943"/>
      <c r="MB11" s="943"/>
      <c r="MC11" s="943"/>
      <c r="MD11" s="943"/>
      <c r="ME11" s="943"/>
      <c r="MF11" s="943"/>
      <c r="MG11" s="1364"/>
      <c r="MH11" s="1364"/>
      <c r="MI11" s="1364"/>
      <c r="MJ11" s="1364"/>
      <c r="MK11" s="1383"/>
      <c r="ML11" s="1383"/>
      <c r="MM11" s="1383"/>
      <c r="MN11" s="1383"/>
      <c r="MO11" s="1383"/>
      <c r="MP11" s="1383"/>
      <c r="MQ11" s="943"/>
      <c r="MR11" s="943"/>
      <c r="MS11" s="943"/>
      <c r="MT11" s="943"/>
      <c r="MU11" s="943"/>
      <c r="MV11" s="943"/>
      <c r="MW11" s="943"/>
      <c r="MX11" s="943"/>
      <c r="MY11" s="943"/>
      <c r="MZ11" s="943"/>
      <c r="NA11" s="943"/>
      <c r="NB11" s="943"/>
      <c r="NC11" s="943"/>
      <c r="ND11" s="943"/>
      <c r="NE11" s="943"/>
      <c r="NF11" s="943"/>
      <c r="NG11" s="943"/>
      <c r="NH11" s="943"/>
      <c r="NI11" s="943"/>
      <c r="NJ11" s="943"/>
      <c r="NK11" s="943"/>
      <c r="NL11" s="943"/>
      <c r="NM11" s="943"/>
      <c r="NN11" s="943"/>
      <c r="NO11" s="943"/>
      <c r="NP11" s="943"/>
      <c r="NQ11" s="943"/>
      <c r="NR11" s="1364"/>
      <c r="NS11" s="1364"/>
      <c r="NT11" s="1364"/>
      <c r="NU11" s="1363"/>
      <c r="NV11" s="1363"/>
      <c r="NW11" s="1363"/>
      <c r="NX11" s="1363"/>
      <c r="NY11" s="1363"/>
      <c r="NZ11" s="1363"/>
      <c r="OA11" s="943"/>
      <c r="OB11" s="943"/>
      <c r="OC11" s="943"/>
      <c r="OD11" s="943"/>
      <c r="OE11" s="943"/>
      <c r="OF11" s="943"/>
      <c r="OG11" s="943"/>
      <c r="OH11" s="943"/>
      <c r="OI11" s="943"/>
      <c r="OJ11" s="943"/>
      <c r="OK11" s="943"/>
      <c r="OL11" s="943"/>
      <c r="OM11" s="943"/>
      <c r="ON11" s="943"/>
      <c r="OO11" s="943"/>
      <c r="OP11" s="943"/>
      <c r="OQ11" s="943"/>
      <c r="OR11" s="943"/>
      <c r="OS11" s="943"/>
      <c r="OT11" s="943"/>
      <c r="OU11" s="943"/>
      <c r="OV11" s="943"/>
      <c r="OW11" s="943"/>
      <c r="OX11" s="943"/>
      <c r="OY11" s="943"/>
      <c r="OZ11" s="943"/>
      <c r="PA11" s="943"/>
      <c r="PB11" s="1364"/>
      <c r="PC11" s="1364"/>
      <c r="PD11" s="1364"/>
      <c r="PE11" s="1383"/>
      <c r="PF11" s="1383"/>
      <c r="PG11" s="1383"/>
      <c r="PH11" s="1383"/>
      <c r="PI11" s="1383"/>
      <c r="PJ11" s="1383"/>
      <c r="PK11" s="943"/>
      <c r="PL11" s="943"/>
      <c r="PM11" s="943"/>
      <c r="PN11" s="943"/>
      <c r="PO11" s="943"/>
      <c r="PP11" s="943"/>
      <c r="PQ11" s="943"/>
      <c r="PR11" s="943"/>
      <c r="PS11" s="943"/>
      <c r="PT11" s="943"/>
      <c r="PU11" s="943"/>
      <c r="PV11" s="943"/>
      <c r="PW11" s="943"/>
      <c r="PX11" s="943"/>
      <c r="PY11" s="943"/>
      <c r="PZ11" s="943"/>
      <c r="QA11" s="943"/>
      <c r="QB11" s="943"/>
      <c r="QC11" s="943"/>
      <c r="QD11" s="943"/>
      <c r="QE11" s="943"/>
      <c r="QF11" s="943"/>
      <c r="QG11" s="943"/>
      <c r="QH11" s="943"/>
      <c r="QI11" s="943"/>
      <c r="QJ11" s="943"/>
      <c r="QK11" s="943"/>
      <c r="QL11" s="1364"/>
      <c r="QM11" s="1364"/>
      <c r="QN11" s="1364"/>
      <c r="QO11" s="1363"/>
      <c r="QP11" s="1363"/>
      <c r="QQ11" s="1363"/>
      <c r="QR11" s="1363"/>
      <c r="QS11" s="1363"/>
      <c r="QT11" s="1363"/>
      <c r="QU11" s="1363"/>
      <c r="QV11" s="1363"/>
      <c r="QW11" s="1363"/>
      <c r="QX11" s="1363"/>
      <c r="QY11" s="1363"/>
      <c r="QZ11" s="1363"/>
      <c r="RA11" s="1363"/>
    </row>
    <row r="12" ht="14.25" customHeight="1">
      <c r="A12" s="1364">
        <v>7.0</v>
      </c>
      <c r="B12" s="943" t="s">
        <v>2804</v>
      </c>
      <c r="C12" s="943" t="s">
        <v>2669</v>
      </c>
      <c r="D12" s="1381" t="s">
        <v>539</v>
      </c>
      <c r="E12" s="1360" t="s">
        <v>2805</v>
      </c>
      <c r="F12" s="1298">
        <v>4.5E7</v>
      </c>
      <c r="G12" s="1382">
        <v>4.3723E7</v>
      </c>
      <c r="H12" s="1382"/>
      <c r="I12" s="1383"/>
      <c r="J12" s="1383">
        <f t="shared" si="4"/>
        <v>0</v>
      </c>
      <c r="K12" s="1383"/>
      <c r="L12" s="1383">
        <f t="shared" si="5"/>
        <v>0</v>
      </c>
      <c r="M12" s="1383">
        <v>31.0</v>
      </c>
      <c r="N12" s="1383">
        <f t="shared" si="6"/>
        <v>46500000</v>
      </c>
      <c r="O12" s="1383"/>
      <c r="P12" s="1383">
        <f t="shared" si="7"/>
        <v>0</v>
      </c>
      <c r="Q12" s="1383"/>
      <c r="R12" s="1383"/>
      <c r="S12" s="1383"/>
      <c r="T12" s="1383">
        <f t="shared" si="8"/>
        <v>0</v>
      </c>
      <c r="U12" s="1383">
        <f t="shared" si="9"/>
        <v>46500000</v>
      </c>
      <c r="V12" s="1362"/>
      <c r="W12" s="1363">
        <f t="shared" si="10"/>
        <v>0</v>
      </c>
      <c r="X12" s="1362"/>
      <c r="Y12" s="1363">
        <f t="shared" si="11"/>
        <v>0</v>
      </c>
      <c r="Z12" s="1362">
        <v>25.0</v>
      </c>
      <c r="AA12" s="1363">
        <f t="shared" si="12"/>
        <v>37500000</v>
      </c>
      <c r="AB12" s="1362"/>
      <c r="AC12" s="1363">
        <f t="shared" si="13"/>
        <v>0</v>
      </c>
      <c r="AD12" s="1362"/>
      <c r="AE12" s="1362"/>
      <c r="AF12" s="1362"/>
      <c r="AG12" s="1363"/>
      <c r="AH12" s="1363">
        <f t="shared" si="14"/>
        <v>37500000</v>
      </c>
      <c r="AI12" s="1361"/>
      <c r="AJ12" s="1383">
        <f t="shared" si="15"/>
        <v>0</v>
      </c>
      <c r="AK12" s="1361"/>
      <c r="AL12" s="1361">
        <v>30.0</v>
      </c>
      <c r="AM12" s="1383">
        <f t="shared" si="16"/>
        <v>45000000</v>
      </c>
      <c r="AN12" s="1361"/>
      <c r="AO12" s="1383">
        <f t="shared" si="17"/>
        <v>0</v>
      </c>
      <c r="AP12" s="1361"/>
      <c r="AQ12" s="1383">
        <f t="shared" si="18"/>
        <v>0</v>
      </c>
      <c r="AR12" s="1361"/>
      <c r="AS12" s="1361"/>
      <c r="AT12" s="1383">
        <f t="shared" si="19"/>
        <v>45000000</v>
      </c>
      <c r="AU12" s="943" t="s">
        <v>2736</v>
      </c>
      <c r="AV12" s="943" t="s">
        <v>2736</v>
      </c>
      <c r="AW12" s="943" t="s">
        <v>2687</v>
      </c>
      <c r="AX12" s="943" t="s">
        <v>2687</v>
      </c>
      <c r="AY12" s="943" t="s">
        <v>2736</v>
      </c>
      <c r="AZ12" s="943" t="s">
        <v>2736</v>
      </c>
      <c r="BA12" s="943" t="s">
        <v>2736</v>
      </c>
      <c r="BB12" s="943" t="s">
        <v>2687</v>
      </c>
      <c r="BC12" s="943" t="s">
        <v>2736</v>
      </c>
      <c r="BD12" s="943" t="s">
        <v>2736</v>
      </c>
      <c r="BE12" s="943" t="s">
        <v>2736</v>
      </c>
      <c r="BF12" s="943" t="s">
        <v>2736</v>
      </c>
      <c r="BG12" s="943" t="s">
        <v>2736</v>
      </c>
      <c r="BH12" s="943" t="s">
        <v>2736</v>
      </c>
      <c r="BI12" s="943" t="s">
        <v>2736</v>
      </c>
      <c r="BJ12" s="943" t="s">
        <v>2736</v>
      </c>
      <c r="BK12" s="943" t="s">
        <v>2736</v>
      </c>
      <c r="BL12" s="943" t="s">
        <v>2736</v>
      </c>
      <c r="BM12" s="943" t="s">
        <v>2736</v>
      </c>
      <c r="BN12" s="943" t="s">
        <v>2736</v>
      </c>
      <c r="BO12" s="943" t="s">
        <v>2736</v>
      </c>
      <c r="BP12" s="943" t="s">
        <v>2736</v>
      </c>
      <c r="BQ12" s="943" t="s">
        <v>2736</v>
      </c>
      <c r="BR12" s="943" t="s">
        <v>2736</v>
      </c>
      <c r="BS12" s="943" t="s">
        <v>2736</v>
      </c>
      <c r="BT12" s="1364" t="s">
        <v>2736</v>
      </c>
      <c r="BU12" s="1364" t="s">
        <v>2736</v>
      </c>
      <c r="BV12" s="1364" t="s">
        <v>2736</v>
      </c>
      <c r="BW12" s="1364" t="s">
        <v>2736</v>
      </c>
      <c r="BX12" s="1364" t="s">
        <v>2736</v>
      </c>
      <c r="BY12" s="1364" t="s">
        <v>2736</v>
      </c>
      <c r="BZ12" s="1363">
        <f t="shared" ref="BZ12:CJ12" si="37">COUNTIF($AU12:$BY12,BZ$4)*($F12/30)+COUNTIF($AU12:$BY12,BZ$5)*($F12/60)</f>
        <v>0</v>
      </c>
      <c r="CA12" s="1363">
        <f t="shared" si="37"/>
        <v>0</v>
      </c>
      <c r="CB12" s="1363">
        <f t="shared" si="37"/>
        <v>42000000</v>
      </c>
      <c r="CC12" s="1363">
        <f t="shared" si="37"/>
        <v>0</v>
      </c>
      <c r="CD12" s="1363">
        <f t="shared" si="37"/>
        <v>0</v>
      </c>
      <c r="CE12" s="1363">
        <f t="shared" si="37"/>
        <v>0</v>
      </c>
      <c r="CF12" s="1363">
        <f t="shared" si="37"/>
        <v>0</v>
      </c>
      <c r="CG12" s="1363">
        <f t="shared" si="37"/>
        <v>0</v>
      </c>
      <c r="CH12" s="1363">
        <f t="shared" si="37"/>
        <v>4500000</v>
      </c>
      <c r="CI12" s="1363">
        <f t="shared" si="37"/>
        <v>0</v>
      </c>
      <c r="CJ12" s="1363">
        <f t="shared" si="37"/>
        <v>0</v>
      </c>
      <c r="CK12" s="1363">
        <f t="shared" si="21"/>
        <v>0</v>
      </c>
      <c r="CL12" s="943" t="s">
        <v>2736</v>
      </c>
      <c r="CM12" s="943" t="s">
        <v>2736</v>
      </c>
      <c r="CN12" s="943" t="s">
        <v>2736</v>
      </c>
      <c r="CO12" s="943" t="s">
        <v>2736</v>
      </c>
      <c r="CP12" s="943" t="s">
        <v>2736</v>
      </c>
      <c r="CQ12" s="943" t="s">
        <v>2736</v>
      </c>
      <c r="CR12" s="943" t="s">
        <v>2736</v>
      </c>
      <c r="CS12" s="943" t="s">
        <v>2736</v>
      </c>
      <c r="CT12" s="943" t="s">
        <v>2736</v>
      </c>
      <c r="CU12" s="943" t="s">
        <v>2736</v>
      </c>
      <c r="CV12" s="943" t="s">
        <v>2736</v>
      </c>
      <c r="CW12" s="943" t="s">
        <v>2736</v>
      </c>
      <c r="CX12" s="943" t="s">
        <v>2736</v>
      </c>
      <c r="CY12" s="943" t="s">
        <v>2736</v>
      </c>
      <c r="CZ12" s="943" t="s">
        <v>2736</v>
      </c>
      <c r="DA12" s="943" t="s">
        <v>2736</v>
      </c>
      <c r="DB12" s="943" t="s">
        <v>2736</v>
      </c>
      <c r="DC12" s="943" t="s">
        <v>2736</v>
      </c>
      <c r="DD12" s="943" t="s">
        <v>2736</v>
      </c>
      <c r="DE12" s="943" t="s">
        <v>2736</v>
      </c>
      <c r="DF12" s="943" t="s">
        <v>2736</v>
      </c>
      <c r="DG12" s="943" t="s">
        <v>2736</v>
      </c>
      <c r="DH12" s="943" t="s">
        <v>2736</v>
      </c>
      <c r="DI12" s="943" t="s">
        <v>2736</v>
      </c>
      <c r="DJ12" s="943" t="s">
        <v>2736</v>
      </c>
      <c r="DK12" s="943" t="s">
        <v>2736</v>
      </c>
      <c r="DL12" s="943" t="s">
        <v>2736</v>
      </c>
      <c r="DM12" s="943" t="s">
        <v>2736</v>
      </c>
      <c r="DN12" s="1383">
        <f t="shared" ref="DN12:DW12" si="38">COUNTIF($CL12:$DM12,DN$4)*($F12/30)+COUNTIF($CL12:$DM12,DN$5)*($F12/60)</f>
        <v>0</v>
      </c>
      <c r="DO12" s="1383">
        <f t="shared" si="38"/>
        <v>0</v>
      </c>
      <c r="DP12" s="1383">
        <f t="shared" si="38"/>
        <v>42000000</v>
      </c>
      <c r="DQ12" s="1383">
        <f t="shared" si="38"/>
        <v>0</v>
      </c>
      <c r="DR12" s="1383">
        <f t="shared" si="38"/>
        <v>0</v>
      </c>
      <c r="DS12" s="1383">
        <f t="shared" si="38"/>
        <v>0</v>
      </c>
      <c r="DT12" s="1383">
        <f t="shared" si="38"/>
        <v>0</v>
      </c>
      <c r="DU12" s="1383">
        <f t="shared" si="38"/>
        <v>0</v>
      </c>
      <c r="DV12" s="1383">
        <f t="shared" si="38"/>
        <v>0</v>
      </c>
      <c r="DW12" s="1383">
        <f t="shared" si="38"/>
        <v>0</v>
      </c>
      <c r="DX12" s="1383">
        <f t="shared" si="23"/>
        <v>0</v>
      </c>
      <c r="DY12" s="943" t="s">
        <v>2687</v>
      </c>
      <c r="DZ12" s="943" t="s">
        <v>2687</v>
      </c>
      <c r="EA12" s="943" t="s">
        <v>2687</v>
      </c>
      <c r="EB12" s="943" t="s">
        <v>2687</v>
      </c>
      <c r="EC12" s="943" t="s">
        <v>2687</v>
      </c>
      <c r="ED12" s="943" t="s">
        <v>2687</v>
      </c>
      <c r="EE12" s="943" t="s">
        <v>2687</v>
      </c>
      <c r="EF12" s="943" t="s">
        <v>2687</v>
      </c>
      <c r="EG12" s="943" t="s">
        <v>2687</v>
      </c>
      <c r="EH12" s="943" t="s">
        <v>2687</v>
      </c>
      <c r="EI12" s="943" t="s">
        <v>2687</v>
      </c>
      <c r="EJ12" s="943" t="s">
        <v>2687</v>
      </c>
      <c r="EK12" s="943" t="s">
        <v>2687</v>
      </c>
      <c r="EL12" s="943" t="s">
        <v>2687</v>
      </c>
      <c r="EM12" s="943" t="s">
        <v>2687</v>
      </c>
      <c r="EN12" s="943" t="s">
        <v>2687</v>
      </c>
      <c r="EO12" s="943" t="s">
        <v>2687</v>
      </c>
      <c r="EP12" s="943" t="s">
        <v>2687</v>
      </c>
      <c r="EQ12" s="943" t="s">
        <v>2687</v>
      </c>
      <c r="ER12" s="943" t="s">
        <v>2687</v>
      </c>
      <c r="ES12" s="943" t="s">
        <v>2687</v>
      </c>
      <c r="ET12" s="943" t="s">
        <v>2687</v>
      </c>
      <c r="EU12" s="943" t="s">
        <v>2687</v>
      </c>
      <c r="EV12" s="943" t="s">
        <v>2687</v>
      </c>
      <c r="EW12" s="943" t="s">
        <v>2687</v>
      </c>
      <c r="EX12" s="943" t="s">
        <v>2687</v>
      </c>
      <c r="EY12" s="943" t="s">
        <v>2687</v>
      </c>
      <c r="EZ12" s="1364"/>
      <c r="FA12" s="1364"/>
      <c r="FB12" s="1364"/>
      <c r="FC12" s="1364"/>
      <c r="FD12" s="1363">
        <f t="shared" ref="FD12:FP12" si="39">COUNTIF($DY12:$FC12,FD$4)*($F12/30)+COUNTIF($DY12:$FC12,FD$5)*($F12/60)</f>
        <v>0</v>
      </c>
      <c r="FE12" s="1363">
        <f t="shared" si="39"/>
        <v>0</v>
      </c>
      <c r="FF12" s="1363">
        <f t="shared" si="39"/>
        <v>0</v>
      </c>
      <c r="FG12" s="1363">
        <f t="shared" si="39"/>
        <v>0</v>
      </c>
      <c r="FH12" s="1363">
        <f t="shared" si="39"/>
        <v>0</v>
      </c>
      <c r="FI12" s="1363">
        <f t="shared" si="39"/>
        <v>0</v>
      </c>
      <c r="FJ12" s="1363">
        <f t="shared" si="39"/>
        <v>0</v>
      </c>
      <c r="FK12" s="1363">
        <f t="shared" si="39"/>
        <v>0</v>
      </c>
      <c r="FL12" s="1363">
        <f t="shared" si="39"/>
        <v>40500000</v>
      </c>
      <c r="FM12" s="1363">
        <f t="shared" si="39"/>
        <v>0</v>
      </c>
      <c r="FN12" s="1363">
        <f t="shared" si="39"/>
        <v>0</v>
      </c>
      <c r="FO12" s="1363">
        <f t="shared" si="39"/>
        <v>0</v>
      </c>
      <c r="FP12" s="1363">
        <f t="shared" si="39"/>
        <v>0</v>
      </c>
      <c r="FQ12" s="943"/>
      <c r="FR12" s="943"/>
      <c r="FS12" s="943"/>
      <c r="FT12" s="943"/>
      <c r="FU12" s="943"/>
      <c r="FV12" s="943"/>
      <c r="FW12" s="943"/>
      <c r="FX12" s="943"/>
      <c r="FY12" s="943"/>
      <c r="FZ12" s="943"/>
      <c r="GA12" s="943"/>
      <c r="GB12" s="943"/>
      <c r="GC12" s="943"/>
      <c r="GD12" s="943"/>
      <c r="GE12" s="943"/>
      <c r="GF12" s="943"/>
      <c r="GG12" s="943"/>
      <c r="GH12" s="943"/>
      <c r="GI12" s="943"/>
      <c r="GJ12" s="943"/>
      <c r="GK12" s="943"/>
      <c r="GL12" s="943"/>
      <c r="GM12" s="943"/>
      <c r="GN12" s="943"/>
      <c r="GO12" s="943"/>
      <c r="GP12" s="943"/>
      <c r="GQ12" s="943"/>
      <c r="GR12" s="1364"/>
      <c r="GS12" s="1364"/>
      <c r="GT12" s="1364"/>
      <c r="GU12" s="1383"/>
      <c r="GV12" s="1383"/>
      <c r="GW12" s="1383"/>
      <c r="GX12" s="1383"/>
      <c r="GY12" s="1383"/>
      <c r="GZ12" s="943"/>
      <c r="HA12" s="943"/>
      <c r="HB12" s="943"/>
      <c r="HC12" s="943"/>
      <c r="HD12" s="943"/>
      <c r="HE12" s="943"/>
      <c r="HF12" s="943"/>
      <c r="HG12" s="943"/>
      <c r="HH12" s="943"/>
      <c r="HI12" s="943"/>
      <c r="HJ12" s="943"/>
      <c r="HK12" s="943"/>
      <c r="HL12" s="943"/>
      <c r="HM12" s="943"/>
      <c r="HN12" s="943"/>
      <c r="HO12" s="943"/>
      <c r="HP12" s="943"/>
      <c r="HQ12" s="943"/>
      <c r="HR12" s="943"/>
      <c r="HS12" s="943"/>
      <c r="HT12" s="943"/>
      <c r="HU12" s="943"/>
      <c r="HV12" s="943"/>
      <c r="HW12" s="943"/>
      <c r="HX12" s="943"/>
      <c r="HY12" s="943"/>
      <c r="HZ12" s="943"/>
      <c r="IA12" s="1364"/>
      <c r="IB12" s="1364"/>
      <c r="IC12" s="1364"/>
      <c r="ID12" s="1364"/>
      <c r="IE12" s="1391"/>
      <c r="IF12" s="1391"/>
      <c r="IG12" s="1391"/>
      <c r="IH12" s="1391"/>
      <c r="II12" s="1391"/>
      <c r="IJ12" s="1391"/>
      <c r="IK12" s="943"/>
      <c r="IL12" s="943"/>
      <c r="IM12" s="943"/>
      <c r="IN12" s="943"/>
      <c r="IO12" s="943"/>
      <c r="IP12" s="943"/>
      <c r="IQ12" s="943"/>
      <c r="IR12" s="943"/>
      <c r="IS12" s="943"/>
      <c r="IT12" s="943"/>
      <c r="IU12" s="943"/>
      <c r="IV12" s="943"/>
      <c r="IW12" s="943"/>
      <c r="IX12" s="943"/>
      <c r="IY12" s="943"/>
      <c r="IZ12" s="943"/>
      <c r="JA12" s="943"/>
      <c r="JB12" s="943"/>
      <c r="JC12" s="943"/>
      <c r="JD12" s="943"/>
      <c r="JE12" s="943"/>
      <c r="JF12" s="943"/>
      <c r="JG12" s="943"/>
      <c r="JH12" s="943"/>
      <c r="JI12" s="943"/>
      <c r="JJ12" s="943"/>
      <c r="JK12" s="943"/>
      <c r="JL12" s="1364"/>
      <c r="JM12" s="1364"/>
      <c r="JN12" s="1364"/>
      <c r="JO12" s="1383"/>
      <c r="JP12" s="1383"/>
      <c r="JQ12" s="1383"/>
      <c r="JR12" s="1383"/>
      <c r="JS12" s="1383"/>
      <c r="JT12" s="1383"/>
      <c r="JU12" s="943"/>
      <c r="JV12" s="943"/>
      <c r="JW12" s="943"/>
      <c r="JX12" s="943"/>
      <c r="JY12" s="943"/>
      <c r="JZ12" s="943"/>
      <c r="KA12" s="943"/>
      <c r="KB12" s="943"/>
      <c r="KC12" s="943"/>
      <c r="KD12" s="943"/>
      <c r="KE12" s="943"/>
      <c r="KF12" s="943"/>
      <c r="KG12" s="943"/>
      <c r="KH12" s="943"/>
      <c r="KI12" s="943"/>
      <c r="KJ12" s="943"/>
      <c r="KK12" s="943"/>
      <c r="KL12" s="943"/>
      <c r="KM12" s="943"/>
      <c r="KN12" s="943"/>
      <c r="KO12" s="943"/>
      <c r="KP12" s="943"/>
      <c r="KQ12" s="943"/>
      <c r="KR12" s="943"/>
      <c r="KS12" s="943"/>
      <c r="KT12" s="943"/>
      <c r="KU12" s="943"/>
      <c r="KV12" s="1364"/>
      <c r="KW12" s="1364"/>
      <c r="KX12" s="1364"/>
      <c r="KY12" s="1364"/>
      <c r="KZ12" s="1363"/>
      <c r="LA12" s="1363"/>
      <c r="LB12" s="1363"/>
      <c r="LC12" s="1363"/>
      <c r="LD12" s="1363"/>
      <c r="LE12" s="1363"/>
      <c r="LF12" s="943"/>
      <c r="LG12" s="943"/>
      <c r="LH12" s="943"/>
      <c r="LI12" s="943"/>
      <c r="LJ12" s="943"/>
      <c r="LK12" s="943"/>
      <c r="LL12" s="943"/>
      <c r="LM12" s="943"/>
      <c r="LN12" s="943"/>
      <c r="LO12" s="943"/>
      <c r="LP12" s="943"/>
      <c r="LQ12" s="943"/>
      <c r="LR12" s="943"/>
      <c r="LS12" s="943"/>
      <c r="LT12" s="943"/>
      <c r="LU12" s="943"/>
      <c r="LV12" s="943"/>
      <c r="LW12" s="943"/>
      <c r="LX12" s="943"/>
      <c r="LY12" s="943"/>
      <c r="LZ12" s="943"/>
      <c r="MA12" s="943"/>
      <c r="MB12" s="943"/>
      <c r="MC12" s="943"/>
      <c r="MD12" s="943"/>
      <c r="ME12" s="943"/>
      <c r="MF12" s="943"/>
      <c r="MG12" s="1364"/>
      <c r="MH12" s="1364"/>
      <c r="MI12" s="1364"/>
      <c r="MJ12" s="1364"/>
      <c r="MK12" s="1383"/>
      <c r="ML12" s="1383"/>
      <c r="MM12" s="1383"/>
      <c r="MN12" s="1383"/>
      <c r="MO12" s="1383"/>
      <c r="MP12" s="1383"/>
      <c r="MQ12" s="943"/>
      <c r="MR12" s="943"/>
      <c r="MS12" s="943"/>
      <c r="MT12" s="943"/>
      <c r="MU12" s="943"/>
      <c r="MV12" s="943"/>
      <c r="MW12" s="943"/>
      <c r="MX12" s="943"/>
      <c r="MY12" s="943"/>
      <c r="MZ12" s="943"/>
      <c r="NA12" s="943"/>
      <c r="NB12" s="943"/>
      <c r="NC12" s="943"/>
      <c r="ND12" s="943"/>
      <c r="NE12" s="943"/>
      <c r="NF12" s="943"/>
      <c r="NG12" s="943"/>
      <c r="NH12" s="943"/>
      <c r="NI12" s="943"/>
      <c r="NJ12" s="943"/>
      <c r="NK12" s="943"/>
      <c r="NL12" s="943"/>
      <c r="NM12" s="943"/>
      <c r="NN12" s="943"/>
      <c r="NO12" s="943"/>
      <c r="NP12" s="943"/>
      <c r="NQ12" s="943"/>
      <c r="NR12" s="1364"/>
      <c r="NS12" s="1364"/>
      <c r="NT12" s="1364"/>
      <c r="NU12" s="1363"/>
      <c r="NV12" s="1363"/>
      <c r="NW12" s="1363"/>
      <c r="NX12" s="1363"/>
      <c r="NY12" s="1363"/>
      <c r="NZ12" s="1363"/>
      <c r="OA12" s="943"/>
      <c r="OB12" s="943"/>
      <c r="OC12" s="943"/>
      <c r="OD12" s="943"/>
      <c r="OE12" s="943"/>
      <c r="OF12" s="943"/>
      <c r="OG12" s="943"/>
      <c r="OH12" s="943"/>
      <c r="OI12" s="943"/>
      <c r="OJ12" s="943"/>
      <c r="OK12" s="943"/>
      <c r="OL12" s="943"/>
      <c r="OM12" s="943"/>
      <c r="ON12" s="943"/>
      <c r="OO12" s="943"/>
      <c r="OP12" s="943"/>
      <c r="OQ12" s="943"/>
      <c r="OR12" s="943"/>
      <c r="OS12" s="943"/>
      <c r="OT12" s="943"/>
      <c r="OU12" s="943"/>
      <c r="OV12" s="943"/>
      <c r="OW12" s="943"/>
      <c r="OX12" s="943"/>
      <c r="OY12" s="943"/>
      <c r="OZ12" s="943"/>
      <c r="PA12" s="943"/>
      <c r="PB12" s="1364"/>
      <c r="PC12" s="1364"/>
      <c r="PD12" s="1364"/>
      <c r="PE12" s="1383"/>
      <c r="PF12" s="1383"/>
      <c r="PG12" s="1383"/>
      <c r="PH12" s="1383"/>
      <c r="PI12" s="1383"/>
      <c r="PJ12" s="1383"/>
      <c r="PK12" s="943"/>
      <c r="PL12" s="943"/>
      <c r="PM12" s="943"/>
      <c r="PN12" s="943"/>
      <c r="PO12" s="943"/>
      <c r="PP12" s="943"/>
      <c r="PQ12" s="943"/>
      <c r="PR12" s="943"/>
      <c r="PS12" s="943"/>
      <c r="PT12" s="943"/>
      <c r="PU12" s="943"/>
      <c r="PV12" s="943"/>
      <c r="PW12" s="943"/>
      <c r="PX12" s="943"/>
      <c r="PY12" s="943"/>
      <c r="PZ12" s="943"/>
      <c r="QA12" s="943"/>
      <c r="QB12" s="943"/>
      <c r="QC12" s="943"/>
      <c r="QD12" s="943"/>
      <c r="QE12" s="943"/>
      <c r="QF12" s="943"/>
      <c r="QG12" s="943"/>
      <c r="QH12" s="943"/>
      <c r="QI12" s="943"/>
      <c r="QJ12" s="943"/>
      <c r="QK12" s="943"/>
      <c r="QL12" s="1364"/>
      <c r="QM12" s="1364"/>
      <c r="QN12" s="1364"/>
      <c r="QO12" s="1363"/>
      <c r="QP12" s="1363"/>
      <c r="QQ12" s="1363"/>
      <c r="QR12" s="1363"/>
      <c r="QS12" s="1363"/>
      <c r="QT12" s="1363"/>
      <c r="QU12" s="1363"/>
      <c r="QV12" s="1363"/>
      <c r="QW12" s="1363"/>
      <c r="QX12" s="1363"/>
      <c r="QY12" s="1363"/>
      <c r="QZ12" s="1363"/>
      <c r="RA12" s="1363"/>
    </row>
    <row r="13" ht="14.25" customHeight="1">
      <c r="A13" s="1364">
        <v>8.0</v>
      </c>
      <c r="B13" s="943" t="s">
        <v>2806</v>
      </c>
      <c r="C13" s="943" t="s">
        <v>414</v>
      </c>
      <c r="D13" s="1381" t="s">
        <v>554</v>
      </c>
      <c r="E13" s="1360" t="s">
        <v>415</v>
      </c>
      <c r="F13" s="1298">
        <v>5.0E7</v>
      </c>
      <c r="G13" s="1382">
        <v>4.48735E7</v>
      </c>
      <c r="H13" s="1382"/>
      <c r="I13" s="1383">
        <v>31.0</v>
      </c>
      <c r="J13" s="1383">
        <f t="shared" si="4"/>
        <v>51666666.67</v>
      </c>
      <c r="K13" s="1383"/>
      <c r="L13" s="1383">
        <f t="shared" si="5"/>
        <v>0</v>
      </c>
      <c r="M13" s="1383"/>
      <c r="N13" s="1383">
        <f t="shared" si="6"/>
        <v>0</v>
      </c>
      <c r="O13" s="1383"/>
      <c r="P13" s="1383">
        <f t="shared" si="7"/>
        <v>0</v>
      </c>
      <c r="Q13" s="1383"/>
      <c r="R13" s="1383"/>
      <c r="S13" s="1383"/>
      <c r="T13" s="1383">
        <f t="shared" si="8"/>
        <v>0</v>
      </c>
      <c r="U13" s="1383">
        <f t="shared" si="9"/>
        <v>51666666.67</v>
      </c>
      <c r="V13" s="1362">
        <v>25.0</v>
      </c>
      <c r="W13" s="1363">
        <f t="shared" si="10"/>
        <v>41666666.67</v>
      </c>
      <c r="X13" s="1362"/>
      <c r="Y13" s="1363">
        <f t="shared" si="11"/>
        <v>0</v>
      </c>
      <c r="Z13" s="1362"/>
      <c r="AA13" s="1363">
        <f t="shared" si="12"/>
        <v>0</v>
      </c>
      <c r="AB13" s="1362"/>
      <c r="AC13" s="1363">
        <f t="shared" si="13"/>
        <v>0</v>
      </c>
      <c r="AD13" s="1362"/>
      <c r="AE13" s="1362"/>
      <c r="AF13" s="1362"/>
      <c r="AG13" s="1363"/>
      <c r="AH13" s="1363">
        <f t="shared" si="14"/>
        <v>41666666.67</v>
      </c>
      <c r="AI13" s="1361">
        <v>30.0</v>
      </c>
      <c r="AJ13" s="1383">
        <f t="shared" si="15"/>
        <v>45000000</v>
      </c>
      <c r="AK13" s="1361"/>
      <c r="AL13" s="1361"/>
      <c r="AM13" s="1383">
        <f t="shared" si="16"/>
        <v>0</v>
      </c>
      <c r="AN13" s="1361"/>
      <c r="AO13" s="1383">
        <f t="shared" si="17"/>
        <v>0</v>
      </c>
      <c r="AP13" s="1361"/>
      <c r="AQ13" s="1383">
        <f t="shared" si="18"/>
        <v>0</v>
      </c>
      <c r="AR13" s="1361"/>
      <c r="AS13" s="1361"/>
      <c r="AT13" s="1383">
        <f t="shared" si="19"/>
        <v>45000000</v>
      </c>
      <c r="AU13" s="943" t="s">
        <v>2683</v>
      </c>
      <c r="AV13" s="943" t="s">
        <v>2683</v>
      </c>
      <c r="AW13" s="943" t="s">
        <v>2683</v>
      </c>
      <c r="AX13" s="943" t="s">
        <v>2683</v>
      </c>
      <c r="AY13" s="943" t="s">
        <v>2683</v>
      </c>
      <c r="AZ13" s="943" t="s">
        <v>2683</v>
      </c>
      <c r="BA13" s="943" t="s">
        <v>2683</v>
      </c>
      <c r="BB13" s="943" t="s">
        <v>2683</v>
      </c>
      <c r="BC13" s="943" t="s">
        <v>2683</v>
      </c>
      <c r="BD13" s="943" t="s">
        <v>2683</v>
      </c>
      <c r="BE13" s="943" t="s">
        <v>2683</v>
      </c>
      <c r="BF13" s="943" t="s">
        <v>2683</v>
      </c>
      <c r="BG13" s="943" t="s">
        <v>2683</v>
      </c>
      <c r="BH13" s="943" t="s">
        <v>2683</v>
      </c>
      <c r="BI13" s="943" t="s">
        <v>2683</v>
      </c>
      <c r="BJ13" s="943" t="s">
        <v>2683</v>
      </c>
      <c r="BK13" s="943" t="s">
        <v>2683</v>
      </c>
      <c r="BL13" s="943" t="s">
        <v>2683</v>
      </c>
      <c r="BM13" s="943" t="s">
        <v>2683</v>
      </c>
      <c r="BN13" s="943" t="s">
        <v>2683</v>
      </c>
      <c r="BO13" s="943" t="s">
        <v>2683</v>
      </c>
      <c r="BP13" s="943" t="s">
        <v>2683</v>
      </c>
      <c r="BQ13" s="943" t="s">
        <v>2683</v>
      </c>
      <c r="BR13" s="943" t="s">
        <v>2683</v>
      </c>
      <c r="BS13" s="943" t="s">
        <v>2683</v>
      </c>
      <c r="BT13" s="1364" t="s">
        <v>2683</v>
      </c>
      <c r="BU13" s="1364" t="s">
        <v>2683</v>
      </c>
      <c r="BV13" s="1364" t="s">
        <v>2683</v>
      </c>
      <c r="BW13" s="1364" t="s">
        <v>2678</v>
      </c>
      <c r="BX13" s="1364" t="s">
        <v>2678</v>
      </c>
      <c r="BY13" s="1364" t="s">
        <v>2678</v>
      </c>
      <c r="BZ13" s="1363">
        <f t="shared" ref="BZ13:CJ13" si="40">COUNTIF($AU13:$BY13,BZ$4)*($F13/30)+COUNTIF($AU13:$BY13,BZ$5)*($F13/60)</f>
        <v>46666666.67</v>
      </c>
      <c r="CA13" s="1363">
        <f t="shared" si="40"/>
        <v>0</v>
      </c>
      <c r="CB13" s="1363">
        <f t="shared" si="40"/>
        <v>0</v>
      </c>
      <c r="CC13" s="1363">
        <f t="shared" si="40"/>
        <v>5000000</v>
      </c>
      <c r="CD13" s="1363">
        <f t="shared" si="40"/>
        <v>0</v>
      </c>
      <c r="CE13" s="1363">
        <f t="shared" si="40"/>
        <v>0</v>
      </c>
      <c r="CF13" s="1363">
        <f t="shared" si="40"/>
        <v>0</v>
      </c>
      <c r="CG13" s="1363">
        <f t="shared" si="40"/>
        <v>0</v>
      </c>
      <c r="CH13" s="1363">
        <f t="shared" si="40"/>
        <v>0</v>
      </c>
      <c r="CI13" s="1363">
        <f t="shared" si="40"/>
        <v>0</v>
      </c>
      <c r="CJ13" s="1363">
        <f t="shared" si="40"/>
        <v>0</v>
      </c>
      <c r="CK13" s="1363">
        <f t="shared" si="21"/>
        <v>0</v>
      </c>
      <c r="CL13" s="943" t="s">
        <v>2678</v>
      </c>
      <c r="CM13" s="943" t="s">
        <v>2678</v>
      </c>
      <c r="CN13" s="943" t="s">
        <v>2678</v>
      </c>
      <c r="CO13" s="943" t="s">
        <v>2678</v>
      </c>
      <c r="CP13" s="943" t="s">
        <v>2678</v>
      </c>
      <c r="CQ13" s="943" t="s">
        <v>2678</v>
      </c>
      <c r="CR13" s="943" t="s">
        <v>2678</v>
      </c>
      <c r="CS13" s="943" t="s">
        <v>2678</v>
      </c>
      <c r="CT13" s="943" t="s">
        <v>2678</v>
      </c>
      <c r="CU13" s="943" t="s">
        <v>2678</v>
      </c>
      <c r="CV13" s="943" t="s">
        <v>2678</v>
      </c>
      <c r="CW13" s="943" t="s">
        <v>2678</v>
      </c>
      <c r="CX13" s="943" t="s">
        <v>2678</v>
      </c>
      <c r="CY13" s="943" t="s">
        <v>2678</v>
      </c>
      <c r="CZ13" s="943" t="s">
        <v>2678</v>
      </c>
      <c r="DA13" s="943" t="s">
        <v>2678</v>
      </c>
      <c r="DB13" s="943" t="s">
        <v>2678</v>
      </c>
      <c r="DC13" s="943" t="s">
        <v>2678</v>
      </c>
      <c r="DD13" s="943" t="s">
        <v>2678</v>
      </c>
      <c r="DE13" s="943" t="s">
        <v>2678</v>
      </c>
      <c r="DF13" s="943" t="s">
        <v>2678</v>
      </c>
      <c r="DG13" s="943" t="s">
        <v>2678</v>
      </c>
      <c r="DH13" s="943" t="s">
        <v>2678</v>
      </c>
      <c r="DI13" s="943" t="s">
        <v>2678</v>
      </c>
      <c r="DJ13" s="943" t="s">
        <v>2678</v>
      </c>
      <c r="DK13" s="943" t="s">
        <v>2678</v>
      </c>
      <c r="DL13" s="943" t="s">
        <v>2678</v>
      </c>
      <c r="DM13" s="943" t="s">
        <v>2678</v>
      </c>
      <c r="DN13" s="1383">
        <f t="shared" ref="DN13:DW13" si="41">COUNTIF($CL13:$DM13,DN$4)*($F13/30)+COUNTIF($CL13:$DM13,DN$5)*($F13/60)</f>
        <v>0</v>
      </c>
      <c r="DO13" s="1383">
        <f t="shared" si="41"/>
        <v>0</v>
      </c>
      <c r="DP13" s="1383">
        <f t="shared" si="41"/>
        <v>0</v>
      </c>
      <c r="DQ13" s="1383">
        <f t="shared" si="41"/>
        <v>46666666.67</v>
      </c>
      <c r="DR13" s="1383">
        <f t="shared" si="41"/>
        <v>0</v>
      </c>
      <c r="DS13" s="1383">
        <f t="shared" si="41"/>
        <v>0</v>
      </c>
      <c r="DT13" s="1383">
        <f t="shared" si="41"/>
        <v>0</v>
      </c>
      <c r="DU13" s="1383">
        <f t="shared" si="41"/>
        <v>0</v>
      </c>
      <c r="DV13" s="1383">
        <f t="shared" si="41"/>
        <v>0</v>
      </c>
      <c r="DW13" s="1383">
        <f t="shared" si="41"/>
        <v>0</v>
      </c>
      <c r="DX13" s="1383">
        <f t="shared" si="23"/>
        <v>0</v>
      </c>
      <c r="DY13" s="943" t="s">
        <v>2678</v>
      </c>
      <c r="DZ13" s="943" t="s">
        <v>2678</v>
      </c>
      <c r="EA13" s="943" t="s">
        <v>2678</v>
      </c>
      <c r="EB13" s="943" t="s">
        <v>2678</v>
      </c>
      <c r="EC13" s="943" t="s">
        <v>2678</v>
      </c>
      <c r="ED13" s="943" t="s">
        <v>2678</v>
      </c>
      <c r="EE13" s="943" t="s">
        <v>2678</v>
      </c>
      <c r="EF13" s="943" t="s">
        <v>2678</v>
      </c>
      <c r="EG13" s="943" t="s">
        <v>2678</v>
      </c>
      <c r="EH13" s="943" t="s">
        <v>2678</v>
      </c>
      <c r="EI13" s="943" t="s">
        <v>2678</v>
      </c>
      <c r="EJ13" s="943" t="s">
        <v>2678</v>
      </c>
      <c r="EK13" s="943" t="s">
        <v>2678</v>
      </c>
      <c r="EL13" s="943" t="s">
        <v>2678</v>
      </c>
      <c r="EM13" s="943" t="s">
        <v>2678</v>
      </c>
      <c r="EN13" s="943" t="s">
        <v>2678</v>
      </c>
      <c r="EO13" s="943" t="s">
        <v>2678</v>
      </c>
      <c r="EP13" s="943" t="s">
        <v>2678</v>
      </c>
      <c r="EQ13" s="943" t="s">
        <v>2678</v>
      </c>
      <c r="ER13" s="943" t="s">
        <v>2678</v>
      </c>
      <c r="ES13" s="943" t="s">
        <v>2678</v>
      </c>
      <c r="ET13" s="943" t="s">
        <v>2678</v>
      </c>
      <c r="EU13" s="943" t="s">
        <v>2678</v>
      </c>
      <c r="EV13" s="943" t="s">
        <v>2678</v>
      </c>
      <c r="EW13" s="943" t="s">
        <v>2678</v>
      </c>
      <c r="EX13" s="943" t="s">
        <v>2678</v>
      </c>
      <c r="EY13" s="943" t="s">
        <v>2678</v>
      </c>
      <c r="EZ13" s="1364"/>
      <c r="FA13" s="1364"/>
      <c r="FB13" s="1364"/>
      <c r="FC13" s="1364"/>
      <c r="FD13" s="1363">
        <f t="shared" ref="FD13:FP13" si="42">COUNTIF($DY13:$FC13,FD$4)*($F13/30)+COUNTIF($DY13:$FC13,FD$5)*($F13/60)</f>
        <v>0</v>
      </c>
      <c r="FE13" s="1363">
        <f t="shared" si="42"/>
        <v>0</v>
      </c>
      <c r="FF13" s="1363">
        <f t="shared" si="42"/>
        <v>0</v>
      </c>
      <c r="FG13" s="1363">
        <f t="shared" si="42"/>
        <v>45000000</v>
      </c>
      <c r="FH13" s="1363">
        <f t="shared" si="42"/>
        <v>0</v>
      </c>
      <c r="FI13" s="1363">
        <f t="shared" si="42"/>
        <v>0</v>
      </c>
      <c r="FJ13" s="1363">
        <f t="shared" si="42"/>
        <v>0</v>
      </c>
      <c r="FK13" s="1363">
        <f t="shared" si="42"/>
        <v>0</v>
      </c>
      <c r="FL13" s="1363">
        <f t="shared" si="42"/>
        <v>0</v>
      </c>
      <c r="FM13" s="1363">
        <f t="shared" si="42"/>
        <v>0</v>
      </c>
      <c r="FN13" s="1363">
        <f t="shared" si="42"/>
        <v>0</v>
      </c>
      <c r="FO13" s="1363">
        <f t="shared" si="42"/>
        <v>0</v>
      </c>
      <c r="FP13" s="1363">
        <f t="shared" si="42"/>
        <v>0</v>
      </c>
      <c r="FQ13" s="943"/>
      <c r="FR13" s="943"/>
      <c r="FS13" s="943"/>
      <c r="FT13" s="943"/>
      <c r="FU13" s="943"/>
      <c r="FV13" s="943"/>
      <c r="FW13" s="943"/>
      <c r="FX13" s="943"/>
      <c r="FY13" s="943"/>
      <c r="FZ13" s="943"/>
      <c r="GA13" s="943"/>
      <c r="GB13" s="943"/>
      <c r="GC13" s="943"/>
      <c r="GD13" s="943"/>
      <c r="GE13" s="943"/>
      <c r="GF13" s="943"/>
      <c r="GG13" s="943"/>
      <c r="GH13" s="943"/>
      <c r="GI13" s="943"/>
      <c r="GJ13" s="943"/>
      <c r="GK13" s="943"/>
      <c r="GL13" s="943"/>
      <c r="GM13" s="943"/>
      <c r="GN13" s="943"/>
      <c r="GO13" s="943"/>
      <c r="GP13" s="943"/>
      <c r="GQ13" s="943"/>
      <c r="GR13" s="1364"/>
      <c r="GS13" s="1364"/>
      <c r="GT13" s="1364"/>
      <c r="GU13" s="1383"/>
      <c r="GV13" s="1383"/>
      <c r="GW13" s="1383"/>
      <c r="GX13" s="1383"/>
      <c r="GY13" s="1383"/>
      <c r="GZ13" s="943"/>
      <c r="HA13" s="943"/>
      <c r="HB13" s="943"/>
      <c r="HC13" s="943"/>
      <c r="HD13" s="943"/>
      <c r="HE13" s="943"/>
      <c r="HF13" s="943"/>
      <c r="HG13" s="943"/>
      <c r="HH13" s="943"/>
      <c r="HI13" s="943"/>
      <c r="HJ13" s="943"/>
      <c r="HK13" s="943"/>
      <c r="HL13" s="943"/>
      <c r="HM13" s="943"/>
      <c r="HN13" s="943"/>
      <c r="HO13" s="943"/>
      <c r="HP13" s="943"/>
      <c r="HQ13" s="943"/>
      <c r="HR13" s="943"/>
      <c r="HS13" s="943"/>
      <c r="HT13" s="943"/>
      <c r="HU13" s="943"/>
      <c r="HV13" s="943"/>
      <c r="HW13" s="943"/>
      <c r="HX13" s="943"/>
      <c r="HY13" s="943"/>
      <c r="HZ13" s="943"/>
      <c r="IA13" s="1364"/>
      <c r="IB13" s="1364"/>
      <c r="IC13" s="1364"/>
      <c r="ID13" s="1364"/>
      <c r="IE13" s="1391"/>
      <c r="IF13" s="1391"/>
      <c r="IG13" s="1391"/>
      <c r="IH13" s="1391"/>
      <c r="II13" s="1391"/>
      <c r="IJ13" s="1391"/>
      <c r="IK13" s="943"/>
      <c r="IL13" s="943"/>
      <c r="IM13" s="943"/>
      <c r="IN13" s="943"/>
      <c r="IO13" s="943"/>
      <c r="IP13" s="943"/>
      <c r="IQ13" s="943"/>
      <c r="IR13" s="943"/>
      <c r="IS13" s="943"/>
      <c r="IT13" s="943"/>
      <c r="IU13" s="943"/>
      <c r="IV13" s="943"/>
      <c r="IW13" s="943"/>
      <c r="IX13" s="943"/>
      <c r="IY13" s="943"/>
      <c r="IZ13" s="943"/>
      <c r="JA13" s="943"/>
      <c r="JB13" s="943"/>
      <c r="JC13" s="943"/>
      <c r="JD13" s="943"/>
      <c r="JE13" s="943"/>
      <c r="JF13" s="943"/>
      <c r="JG13" s="943"/>
      <c r="JH13" s="943"/>
      <c r="JI13" s="943"/>
      <c r="JJ13" s="943"/>
      <c r="JK13" s="943"/>
      <c r="JL13" s="1364"/>
      <c r="JM13" s="1364"/>
      <c r="JN13" s="1364"/>
      <c r="JO13" s="1383"/>
      <c r="JP13" s="1383"/>
      <c r="JQ13" s="1383"/>
      <c r="JR13" s="1383"/>
      <c r="JS13" s="1383"/>
      <c r="JT13" s="1383"/>
      <c r="JU13" s="943"/>
      <c r="JV13" s="943"/>
      <c r="JW13" s="943"/>
      <c r="JX13" s="943"/>
      <c r="JY13" s="943"/>
      <c r="JZ13" s="943"/>
      <c r="KA13" s="943"/>
      <c r="KB13" s="943"/>
      <c r="KC13" s="943"/>
      <c r="KD13" s="943"/>
      <c r="KE13" s="943"/>
      <c r="KF13" s="943"/>
      <c r="KG13" s="943"/>
      <c r="KH13" s="943"/>
      <c r="KI13" s="943"/>
      <c r="KJ13" s="943"/>
      <c r="KK13" s="943"/>
      <c r="KL13" s="943"/>
      <c r="KM13" s="943"/>
      <c r="KN13" s="943"/>
      <c r="KO13" s="943"/>
      <c r="KP13" s="943"/>
      <c r="KQ13" s="943"/>
      <c r="KR13" s="943"/>
      <c r="KS13" s="943"/>
      <c r="KT13" s="943"/>
      <c r="KU13" s="943"/>
      <c r="KV13" s="1364"/>
      <c r="KW13" s="1364"/>
      <c r="KX13" s="1364"/>
      <c r="KY13" s="1364"/>
      <c r="KZ13" s="1363"/>
      <c r="LA13" s="1363"/>
      <c r="LB13" s="1363"/>
      <c r="LC13" s="1363"/>
      <c r="LD13" s="1363"/>
      <c r="LE13" s="1363"/>
      <c r="LF13" s="943"/>
      <c r="LG13" s="943"/>
      <c r="LH13" s="943"/>
      <c r="LI13" s="943"/>
      <c r="LJ13" s="943"/>
      <c r="LK13" s="943"/>
      <c r="LL13" s="943"/>
      <c r="LM13" s="943"/>
      <c r="LN13" s="943"/>
      <c r="LO13" s="943"/>
      <c r="LP13" s="943"/>
      <c r="LQ13" s="943"/>
      <c r="LR13" s="943"/>
      <c r="LS13" s="943"/>
      <c r="LT13" s="943"/>
      <c r="LU13" s="943"/>
      <c r="LV13" s="943"/>
      <c r="LW13" s="943"/>
      <c r="LX13" s="943"/>
      <c r="LY13" s="943"/>
      <c r="LZ13" s="943"/>
      <c r="MA13" s="943"/>
      <c r="MB13" s="943"/>
      <c r="MC13" s="943"/>
      <c r="MD13" s="943"/>
      <c r="ME13" s="943"/>
      <c r="MF13" s="943"/>
      <c r="MG13" s="1364"/>
      <c r="MH13" s="1364"/>
      <c r="MI13" s="1364"/>
      <c r="MJ13" s="1364"/>
      <c r="MK13" s="1383"/>
      <c r="ML13" s="1383"/>
      <c r="MM13" s="1383"/>
      <c r="MN13" s="1383"/>
      <c r="MO13" s="1383"/>
      <c r="MP13" s="1383"/>
      <c r="MQ13" s="943"/>
      <c r="MR13" s="943"/>
      <c r="MS13" s="943"/>
      <c r="MT13" s="943"/>
      <c r="MU13" s="943"/>
      <c r="MV13" s="943"/>
      <c r="MW13" s="943"/>
      <c r="MX13" s="943"/>
      <c r="MY13" s="943"/>
      <c r="MZ13" s="943"/>
      <c r="NA13" s="943"/>
      <c r="NB13" s="943"/>
      <c r="NC13" s="943"/>
      <c r="ND13" s="943"/>
      <c r="NE13" s="943"/>
      <c r="NF13" s="943"/>
      <c r="NG13" s="943"/>
      <c r="NH13" s="943"/>
      <c r="NI13" s="943"/>
      <c r="NJ13" s="943"/>
      <c r="NK13" s="943"/>
      <c r="NL13" s="943"/>
      <c r="NM13" s="943"/>
      <c r="NN13" s="943"/>
      <c r="NO13" s="943"/>
      <c r="NP13" s="943"/>
      <c r="NQ13" s="943"/>
      <c r="NR13" s="1364"/>
      <c r="NS13" s="1364"/>
      <c r="NT13" s="1364"/>
      <c r="NU13" s="1363"/>
      <c r="NV13" s="1363"/>
      <c r="NW13" s="1363"/>
      <c r="NX13" s="1363"/>
      <c r="NY13" s="1363"/>
      <c r="NZ13" s="1363"/>
      <c r="OA13" s="943"/>
      <c r="OB13" s="943"/>
      <c r="OC13" s="943"/>
      <c r="OD13" s="943"/>
      <c r="OE13" s="943"/>
      <c r="OF13" s="943"/>
      <c r="OG13" s="943"/>
      <c r="OH13" s="943"/>
      <c r="OI13" s="943"/>
      <c r="OJ13" s="943"/>
      <c r="OK13" s="943"/>
      <c r="OL13" s="943"/>
      <c r="OM13" s="943"/>
      <c r="ON13" s="943"/>
      <c r="OO13" s="943"/>
      <c r="OP13" s="943"/>
      <c r="OQ13" s="943"/>
      <c r="OR13" s="943"/>
      <c r="OS13" s="943"/>
      <c r="OT13" s="943"/>
      <c r="OU13" s="943"/>
      <c r="OV13" s="943"/>
      <c r="OW13" s="943"/>
      <c r="OX13" s="943"/>
      <c r="OY13" s="943"/>
      <c r="OZ13" s="943"/>
      <c r="PA13" s="943"/>
      <c r="PB13" s="1364"/>
      <c r="PC13" s="1364"/>
      <c r="PD13" s="1364"/>
      <c r="PE13" s="1383"/>
      <c r="PF13" s="1383"/>
      <c r="PG13" s="1383"/>
      <c r="PH13" s="1383"/>
      <c r="PI13" s="1383"/>
      <c r="PJ13" s="1383"/>
      <c r="PK13" s="943"/>
      <c r="PL13" s="943"/>
      <c r="PM13" s="943"/>
      <c r="PN13" s="943"/>
      <c r="PO13" s="943"/>
      <c r="PP13" s="943"/>
      <c r="PQ13" s="943"/>
      <c r="PR13" s="943"/>
      <c r="PS13" s="943"/>
      <c r="PT13" s="943"/>
      <c r="PU13" s="943"/>
      <c r="PV13" s="943"/>
      <c r="PW13" s="943"/>
      <c r="PX13" s="943"/>
      <c r="PY13" s="943"/>
      <c r="PZ13" s="943"/>
      <c r="QA13" s="943"/>
      <c r="QB13" s="943"/>
      <c r="QC13" s="943"/>
      <c r="QD13" s="943"/>
      <c r="QE13" s="943"/>
      <c r="QF13" s="943"/>
      <c r="QG13" s="943"/>
      <c r="QH13" s="943"/>
      <c r="QI13" s="943"/>
      <c r="QJ13" s="943"/>
      <c r="QK13" s="943"/>
      <c r="QL13" s="1364"/>
      <c r="QM13" s="1364"/>
      <c r="QN13" s="1364"/>
      <c r="QO13" s="1363"/>
      <c r="QP13" s="1363"/>
      <c r="QQ13" s="1363"/>
      <c r="QR13" s="1363"/>
      <c r="QS13" s="1363"/>
      <c r="QT13" s="1363"/>
      <c r="QU13" s="1363"/>
      <c r="QV13" s="1363"/>
      <c r="QW13" s="1363"/>
      <c r="QX13" s="1363"/>
      <c r="QY13" s="1363"/>
      <c r="QZ13" s="1363"/>
      <c r="RA13" s="1363"/>
    </row>
    <row r="14" ht="14.25" customHeight="1">
      <c r="A14" s="1364">
        <v>9.0</v>
      </c>
      <c r="B14" s="943" t="s">
        <v>2812</v>
      </c>
      <c r="C14" s="943" t="s">
        <v>94</v>
      </c>
      <c r="D14" s="1381" t="s">
        <v>96</v>
      </c>
      <c r="E14" s="1360" t="s">
        <v>95</v>
      </c>
      <c r="F14" s="1298">
        <v>5.0E7</v>
      </c>
      <c r="G14" s="1382">
        <v>5.03465E7</v>
      </c>
      <c r="H14" s="1382"/>
      <c r="I14" s="1383"/>
      <c r="J14" s="1383">
        <f t="shared" si="4"/>
        <v>0</v>
      </c>
      <c r="K14" s="1383"/>
      <c r="L14" s="1383">
        <f t="shared" si="5"/>
        <v>0</v>
      </c>
      <c r="M14" s="1383"/>
      <c r="N14" s="1383">
        <f t="shared" si="6"/>
        <v>0</v>
      </c>
      <c r="O14" s="1383">
        <v>31.0</v>
      </c>
      <c r="P14" s="1383">
        <f t="shared" si="7"/>
        <v>51666666.67</v>
      </c>
      <c r="Q14" s="1383"/>
      <c r="R14" s="1383"/>
      <c r="S14" s="1383"/>
      <c r="T14" s="1383">
        <f t="shared" si="8"/>
        <v>0</v>
      </c>
      <c r="U14" s="1383">
        <f t="shared" si="9"/>
        <v>51666666.67</v>
      </c>
      <c r="V14" s="1362"/>
      <c r="W14" s="1363">
        <f t="shared" si="10"/>
        <v>0</v>
      </c>
      <c r="X14" s="1362"/>
      <c r="Y14" s="1363">
        <f t="shared" si="11"/>
        <v>0</v>
      </c>
      <c r="Z14" s="1362"/>
      <c r="AA14" s="1363">
        <f t="shared" si="12"/>
        <v>0</v>
      </c>
      <c r="AB14" s="1362">
        <v>25.0</v>
      </c>
      <c r="AC14" s="1363">
        <f t="shared" si="13"/>
        <v>41666666.67</v>
      </c>
      <c r="AD14" s="1362"/>
      <c r="AE14" s="1362"/>
      <c r="AF14" s="1362"/>
      <c r="AG14" s="1363"/>
      <c r="AH14" s="1363">
        <f t="shared" si="14"/>
        <v>41666666.67</v>
      </c>
      <c r="AI14" s="1361"/>
      <c r="AJ14" s="1383">
        <f t="shared" si="15"/>
        <v>0</v>
      </c>
      <c r="AK14" s="1361"/>
      <c r="AL14" s="1361"/>
      <c r="AM14" s="1383">
        <f t="shared" si="16"/>
        <v>0</v>
      </c>
      <c r="AN14" s="1361">
        <v>30.0</v>
      </c>
      <c r="AO14" s="1383">
        <f t="shared" si="17"/>
        <v>50000000</v>
      </c>
      <c r="AP14" s="1361"/>
      <c r="AQ14" s="1383">
        <f t="shared" si="18"/>
        <v>0</v>
      </c>
      <c r="AR14" s="1361"/>
      <c r="AS14" s="1361"/>
      <c r="AT14" s="1383">
        <f t="shared" si="19"/>
        <v>50000000</v>
      </c>
      <c r="AU14" s="943" t="s">
        <v>2685</v>
      </c>
      <c r="AV14" s="943" t="s">
        <v>2685</v>
      </c>
      <c r="AW14" s="943" t="s">
        <v>2685</v>
      </c>
      <c r="AX14" s="943" t="s">
        <v>2685</v>
      </c>
      <c r="AY14" s="943" t="s">
        <v>2685</v>
      </c>
      <c r="AZ14" s="943" t="s">
        <v>2685</v>
      </c>
      <c r="BA14" s="943" t="s">
        <v>2685</v>
      </c>
      <c r="BB14" s="943" t="s">
        <v>2685</v>
      </c>
      <c r="BC14" s="943" t="s">
        <v>2685</v>
      </c>
      <c r="BD14" s="943" t="s">
        <v>2685</v>
      </c>
      <c r="BE14" s="943" t="s">
        <v>2685</v>
      </c>
      <c r="BF14" s="943" t="s">
        <v>2685</v>
      </c>
      <c r="BG14" s="943" t="s">
        <v>2685</v>
      </c>
      <c r="BH14" s="943" t="s">
        <v>2685</v>
      </c>
      <c r="BI14" s="943" t="s">
        <v>2685</v>
      </c>
      <c r="BJ14" s="943" t="s">
        <v>2685</v>
      </c>
      <c r="BK14" s="943" t="s">
        <v>2685</v>
      </c>
      <c r="BL14" s="943" t="s">
        <v>2685</v>
      </c>
      <c r="BM14" s="943" t="s">
        <v>2685</v>
      </c>
      <c r="BN14" s="943" t="s">
        <v>2685</v>
      </c>
      <c r="BO14" s="943" t="s">
        <v>2685</v>
      </c>
      <c r="BP14" s="943" t="s">
        <v>2685</v>
      </c>
      <c r="BQ14" s="943" t="s">
        <v>2685</v>
      </c>
      <c r="BR14" s="943" t="s">
        <v>2685</v>
      </c>
      <c r="BS14" s="943" t="s">
        <v>2685</v>
      </c>
      <c r="BT14" s="1364" t="s">
        <v>2685</v>
      </c>
      <c r="BU14" s="1364" t="s">
        <v>2685</v>
      </c>
      <c r="BV14" s="1364" t="s">
        <v>2685</v>
      </c>
      <c r="BW14" s="1364" t="s">
        <v>2685</v>
      </c>
      <c r="BX14" s="1364" t="s">
        <v>2685</v>
      </c>
      <c r="BY14" s="1364" t="s">
        <v>2685</v>
      </c>
      <c r="BZ14" s="1363">
        <f t="shared" ref="BZ14:CJ14" si="43">COUNTIF($AU14:$BY14,BZ$4)*($F14/30)+COUNTIF($AU14:$BY14,BZ$5)*($F14/60)</f>
        <v>0</v>
      </c>
      <c r="CA14" s="1363">
        <f t="shared" si="43"/>
        <v>0</v>
      </c>
      <c r="CB14" s="1363">
        <f t="shared" si="43"/>
        <v>0</v>
      </c>
      <c r="CC14" s="1363">
        <f t="shared" si="43"/>
        <v>0</v>
      </c>
      <c r="CD14" s="1363">
        <f t="shared" si="43"/>
        <v>0</v>
      </c>
      <c r="CE14" s="1363">
        <f t="shared" si="43"/>
        <v>0</v>
      </c>
      <c r="CF14" s="1363">
        <f t="shared" si="43"/>
        <v>0</v>
      </c>
      <c r="CG14" s="1363">
        <f t="shared" si="43"/>
        <v>51666666.67</v>
      </c>
      <c r="CH14" s="1363">
        <f t="shared" si="43"/>
        <v>0</v>
      </c>
      <c r="CI14" s="1363">
        <f t="shared" si="43"/>
        <v>0</v>
      </c>
      <c r="CJ14" s="1363">
        <f t="shared" si="43"/>
        <v>0</v>
      </c>
      <c r="CK14" s="1363">
        <f t="shared" si="21"/>
        <v>0</v>
      </c>
      <c r="CL14" s="943" t="s">
        <v>2685</v>
      </c>
      <c r="CM14" s="943" t="s">
        <v>2685</v>
      </c>
      <c r="CN14" s="943" t="s">
        <v>2685</v>
      </c>
      <c r="CO14" s="943" t="s">
        <v>2685</v>
      </c>
      <c r="CP14" s="943" t="s">
        <v>2685</v>
      </c>
      <c r="CQ14" s="943" t="s">
        <v>2685</v>
      </c>
      <c r="CR14" s="943" t="s">
        <v>2685</v>
      </c>
      <c r="CS14" s="943" t="s">
        <v>2685</v>
      </c>
      <c r="CT14" s="943" t="s">
        <v>2685</v>
      </c>
      <c r="CU14" s="943" t="s">
        <v>2685</v>
      </c>
      <c r="CV14" s="943" t="s">
        <v>2685</v>
      </c>
      <c r="CW14" s="943" t="s">
        <v>2685</v>
      </c>
      <c r="CX14" s="943" t="s">
        <v>2685</v>
      </c>
      <c r="CY14" s="943" t="s">
        <v>2685</v>
      </c>
      <c r="CZ14" s="943" t="s">
        <v>2685</v>
      </c>
      <c r="DA14" s="943" t="s">
        <v>2685</v>
      </c>
      <c r="DB14" s="943" t="s">
        <v>2685</v>
      </c>
      <c r="DC14" s="943" t="s">
        <v>2685</v>
      </c>
      <c r="DD14" s="943" t="s">
        <v>2685</v>
      </c>
      <c r="DE14" s="943" t="s">
        <v>2685</v>
      </c>
      <c r="DF14" s="943" t="s">
        <v>2685</v>
      </c>
      <c r="DG14" s="943" t="s">
        <v>2685</v>
      </c>
      <c r="DH14" s="943" t="s">
        <v>2685</v>
      </c>
      <c r="DI14" s="943" t="s">
        <v>2685</v>
      </c>
      <c r="DJ14" s="943" t="s">
        <v>2685</v>
      </c>
      <c r="DK14" s="943" t="s">
        <v>2685</v>
      </c>
      <c r="DL14" s="943" t="s">
        <v>2685</v>
      </c>
      <c r="DM14" s="943" t="s">
        <v>2685</v>
      </c>
      <c r="DN14" s="1383">
        <f t="shared" ref="DN14:DW14" si="44">COUNTIF($CL14:$DM14,DN$4)*($F14/30)+COUNTIF($CL14:$DM14,DN$5)*($F14/60)</f>
        <v>0</v>
      </c>
      <c r="DO14" s="1383">
        <f t="shared" si="44"/>
        <v>0</v>
      </c>
      <c r="DP14" s="1383">
        <f t="shared" si="44"/>
        <v>0</v>
      </c>
      <c r="DQ14" s="1383">
        <f t="shared" si="44"/>
        <v>0</v>
      </c>
      <c r="DR14" s="1383">
        <f t="shared" si="44"/>
        <v>0</v>
      </c>
      <c r="DS14" s="1383">
        <f t="shared" si="44"/>
        <v>0</v>
      </c>
      <c r="DT14" s="1383">
        <f t="shared" si="44"/>
        <v>0</v>
      </c>
      <c r="DU14" s="1383">
        <f t="shared" si="44"/>
        <v>46666666.67</v>
      </c>
      <c r="DV14" s="1383">
        <f t="shared" si="44"/>
        <v>0</v>
      </c>
      <c r="DW14" s="1383">
        <f t="shared" si="44"/>
        <v>0</v>
      </c>
      <c r="DX14" s="1383">
        <f t="shared" si="23"/>
        <v>0</v>
      </c>
      <c r="DY14" s="943" t="s">
        <v>2685</v>
      </c>
      <c r="DZ14" s="943" t="s">
        <v>2685</v>
      </c>
      <c r="EA14" s="943" t="s">
        <v>2685</v>
      </c>
      <c r="EB14" s="943" t="s">
        <v>2685</v>
      </c>
      <c r="EC14" s="943" t="s">
        <v>2685</v>
      </c>
      <c r="ED14" s="943" t="s">
        <v>2685</v>
      </c>
      <c r="EE14" s="943" t="s">
        <v>2685</v>
      </c>
      <c r="EF14" s="943" t="s">
        <v>2685</v>
      </c>
      <c r="EG14" s="943" t="s">
        <v>2685</v>
      </c>
      <c r="EH14" s="943" t="s">
        <v>2685</v>
      </c>
      <c r="EI14" s="943" t="s">
        <v>2685</v>
      </c>
      <c r="EJ14" s="943" t="s">
        <v>2685</v>
      </c>
      <c r="EK14" s="943" t="s">
        <v>2685</v>
      </c>
      <c r="EL14" s="943" t="s">
        <v>2685</v>
      </c>
      <c r="EM14" s="943" t="s">
        <v>2685</v>
      </c>
      <c r="EN14" s="943" t="s">
        <v>2685</v>
      </c>
      <c r="EO14" s="943" t="s">
        <v>2685</v>
      </c>
      <c r="EP14" s="943" t="s">
        <v>2685</v>
      </c>
      <c r="EQ14" s="943" t="s">
        <v>2685</v>
      </c>
      <c r="ER14" s="943" t="s">
        <v>2685</v>
      </c>
      <c r="ES14" s="943" t="s">
        <v>2685</v>
      </c>
      <c r="ET14" s="943" t="s">
        <v>2685</v>
      </c>
      <c r="EU14" s="943" t="s">
        <v>2685</v>
      </c>
      <c r="EV14" s="943" t="s">
        <v>2685</v>
      </c>
      <c r="EW14" s="943" t="s">
        <v>2685</v>
      </c>
      <c r="EX14" s="943" t="s">
        <v>2685</v>
      </c>
      <c r="EY14" s="943" t="s">
        <v>2685</v>
      </c>
      <c r="EZ14" s="1364"/>
      <c r="FA14" s="1364"/>
      <c r="FB14" s="1364"/>
      <c r="FC14" s="1364"/>
      <c r="FD14" s="1363">
        <f t="shared" ref="FD14:FP14" si="45">COUNTIF($DY14:$FC14,FD$4)*($F14/30)+COUNTIF($DY14:$FC14,FD$5)*($F14/60)</f>
        <v>0</v>
      </c>
      <c r="FE14" s="1363">
        <f t="shared" si="45"/>
        <v>0</v>
      </c>
      <c r="FF14" s="1363">
        <f t="shared" si="45"/>
        <v>0</v>
      </c>
      <c r="FG14" s="1363">
        <f t="shared" si="45"/>
        <v>0</v>
      </c>
      <c r="FH14" s="1363">
        <f t="shared" si="45"/>
        <v>0</v>
      </c>
      <c r="FI14" s="1363">
        <f t="shared" si="45"/>
        <v>0</v>
      </c>
      <c r="FJ14" s="1363">
        <f t="shared" si="45"/>
        <v>0</v>
      </c>
      <c r="FK14" s="1363">
        <f t="shared" si="45"/>
        <v>45000000</v>
      </c>
      <c r="FL14" s="1363">
        <f t="shared" si="45"/>
        <v>0</v>
      </c>
      <c r="FM14" s="1363">
        <f t="shared" si="45"/>
        <v>0</v>
      </c>
      <c r="FN14" s="1363">
        <f t="shared" si="45"/>
        <v>0</v>
      </c>
      <c r="FO14" s="1363">
        <f t="shared" si="45"/>
        <v>0</v>
      </c>
      <c r="FP14" s="1363">
        <f t="shared" si="45"/>
        <v>0</v>
      </c>
      <c r="FQ14" s="943"/>
      <c r="FR14" s="943"/>
      <c r="FS14" s="943"/>
      <c r="FT14" s="943"/>
      <c r="FU14" s="943"/>
      <c r="FV14" s="943"/>
      <c r="FW14" s="943"/>
      <c r="FX14" s="943"/>
      <c r="FY14" s="943"/>
      <c r="FZ14" s="943"/>
      <c r="GA14" s="943"/>
      <c r="GB14" s="943"/>
      <c r="GC14" s="943"/>
      <c r="GD14" s="943"/>
      <c r="GE14" s="943"/>
      <c r="GF14" s="943"/>
      <c r="GG14" s="943"/>
      <c r="GH14" s="943"/>
      <c r="GI14" s="943"/>
      <c r="GJ14" s="943"/>
      <c r="GK14" s="943"/>
      <c r="GL14" s="943"/>
      <c r="GM14" s="943"/>
      <c r="GN14" s="943"/>
      <c r="GO14" s="943"/>
      <c r="GP14" s="943"/>
      <c r="GQ14" s="943"/>
      <c r="GR14" s="1364"/>
      <c r="GS14" s="1364"/>
      <c r="GT14" s="1364"/>
      <c r="GU14" s="1383"/>
      <c r="GV14" s="1383"/>
      <c r="GW14" s="1383"/>
      <c r="GX14" s="1383"/>
      <c r="GY14" s="1383"/>
      <c r="GZ14" s="943"/>
      <c r="HA14" s="943"/>
      <c r="HB14" s="943"/>
      <c r="HC14" s="943"/>
      <c r="HD14" s="943"/>
      <c r="HE14" s="943"/>
      <c r="HF14" s="943"/>
      <c r="HG14" s="943"/>
      <c r="HH14" s="943"/>
      <c r="HI14" s="943"/>
      <c r="HJ14" s="943"/>
      <c r="HK14" s="943"/>
      <c r="HL14" s="943"/>
      <c r="HM14" s="943"/>
      <c r="HN14" s="943"/>
      <c r="HO14" s="943"/>
      <c r="HP14" s="943"/>
      <c r="HQ14" s="943"/>
      <c r="HR14" s="943"/>
      <c r="HS14" s="943"/>
      <c r="HT14" s="943"/>
      <c r="HU14" s="943"/>
      <c r="HV14" s="943"/>
      <c r="HW14" s="943"/>
      <c r="HX14" s="943"/>
      <c r="HY14" s="943"/>
      <c r="HZ14" s="943"/>
      <c r="IA14" s="1364"/>
      <c r="IB14" s="1364"/>
      <c r="IC14" s="1364"/>
      <c r="ID14" s="1364"/>
      <c r="IE14" s="1391"/>
      <c r="IF14" s="1391"/>
      <c r="IG14" s="1391"/>
      <c r="IH14" s="1391"/>
      <c r="II14" s="1391"/>
      <c r="IJ14" s="1391"/>
      <c r="IK14" s="943"/>
      <c r="IL14" s="943"/>
      <c r="IM14" s="943"/>
      <c r="IN14" s="943"/>
      <c r="IO14" s="943"/>
      <c r="IP14" s="943"/>
      <c r="IQ14" s="943"/>
      <c r="IR14" s="943"/>
      <c r="IS14" s="943"/>
      <c r="IT14" s="943"/>
      <c r="IU14" s="943"/>
      <c r="IV14" s="943"/>
      <c r="IW14" s="943"/>
      <c r="IX14" s="943"/>
      <c r="IY14" s="943"/>
      <c r="IZ14" s="943"/>
      <c r="JA14" s="943"/>
      <c r="JB14" s="943"/>
      <c r="JC14" s="943"/>
      <c r="JD14" s="943"/>
      <c r="JE14" s="943"/>
      <c r="JF14" s="943"/>
      <c r="JG14" s="943"/>
      <c r="JH14" s="943"/>
      <c r="JI14" s="943"/>
      <c r="JJ14" s="943"/>
      <c r="JK14" s="943"/>
      <c r="JL14" s="1364"/>
      <c r="JM14" s="1364"/>
      <c r="JN14" s="1364"/>
      <c r="JO14" s="1383"/>
      <c r="JP14" s="1383"/>
      <c r="JQ14" s="1383"/>
      <c r="JR14" s="1383"/>
      <c r="JS14" s="1383"/>
      <c r="JT14" s="1383"/>
      <c r="JU14" s="943"/>
      <c r="JV14" s="943"/>
      <c r="JW14" s="943"/>
      <c r="JX14" s="943"/>
      <c r="JY14" s="943"/>
      <c r="JZ14" s="943"/>
      <c r="KA14" s="943"/>
      <c r="KB14" s="943"/>
      <c r="KC14" s="943"/>
      <c r="KD14" s="943"/>
      <c r="KE14" s="943"/>
      <c r="KF14" s="943"/>
      <c r="KG14" s="943"/>
      <c r="KH14" s="943"/>
      <c r="KI14" s="943"/>
      <c r="KJ14" s="943"/>
      <c r="KK14" s="943"/>
      <c r="KL14" s="943"/>
      <c r="KM14" s="943"/>
      <c r="KN14" s="943"/>
      <c r="KO14" s="943"/>
      <c r="KP14" s="943"/>
      <c r="KQ14" s="943"/>
      <c r="KR14" s="943"/>
      <c r="KS14" s="943"/>
      <c r="KT14" s="943"/>
      <c r="KU14" s="943"/>
      <c r="KV14" s="1364"/>
      <c r="KW14" s="1364"/>
      <c r="KX14" s="1364"/>
      <c r="KY14" s="1364"/>
      <c r="KZ14" s="1363"/>
      <c r="LA14" s="1363"/>
      <c r="LB14" s="1363"/>
      <c r="LC14" s="1363"/>
      <c r="LD14" s="1363"/>
      <c r="LE14" s="1363"/>
      <c r="LF14" s="943"/>
      <c r="LG14" s="943"/>
      <c r="LH14" s="943"/>
      <c r="LI14" s="943"/>
      <c r="LJ14" s="943"/>
      <c r="LK14" s="943"/>
      <c r="LL14" s="943"/>
      <c r="LM14" s="943"/>
      <c r="LN14" s="943"/>
      <c r="LO14" s="943"/>
      <c r="LP14" s="943"/>
      <c r="LQ14" s="943"/>
      <c r="LR14" s="943"/>
      <c r="LS14" s="943"/>
      <c r="LT14" s="943"/>
      <c r="LU14" s="943"/>
      <c r="LV14" s="943"/>
      <c r="LW14" s="943"/>
      <c r="LX14" s="943"/>
      <c r="LY14" s="943"/>
      <c r="LZ14" s="943"/>
      <c r="MA14" s="943"/>
      <c r="MB14" s="943"/>
      <c r="MC14" s="943"/>
      <c r="MD14" s="943"/>
      <c r="ME14" s="943"/>
      <c r="MF14" s="943"/>
      <c r="MG14" s="1364"/>
      <c r="MH14" s="1364"/>
      <c r="MI14" s="1364"/>
      <c r="MJ14" s="1364"/>
      <c r="MK14" s="1383"/>
      <c r="ML14" s="1383"/>
      <c r="MM14" s="1383"/>
      <c r="MN14" s="1383"/>
      <c r="MO14" s="1383"/>
      <c r="MP14" s="1383"/>
      <c r="MQ14" s="943"/>
      <c r="MR14" s="943"/>
      <c r="MS14" s="943"/>
      <c r="MT14" s="943"/>
      <c r="MU14" s="943"/>
      <c r="MV14" s="943"/>
      <c r="MW14" s="943"/>
      <c r="MX14" s="943"/>
      <c r="MY14" s="943"/>
      <c r="MZ14" s="943"/>
      <c r="NA14" s="943"/>
      <c r="NB14" s="943"/>
      <c r="NC14" s="943"/>
      <c r="ND14" s="943"/>
      <c r="NE14" s="943"/>
      <c r="NF14" s="943"/>
      <c r="NG14" s="943"/>
      <c r="NH14" s="943"/>
      <c r="NI14" s="943"/>
      <c r="NJ14" s="943"/>
      <c r="NK14" s="943"/>
      <c r="NL14" s="943"/>
      <c r="NM14" s="943"/>
      <c r="NN14" s="943"/>
      <c r="NO14" s="943"/>
      <c r="NP14" s="943"/>
      <c r="NQ14" s="943"/>
      <c r="NR14" s="1364"/>
      <c r="NS14" s="1364"/>
      <c r="NT14" s="1364"/>
      <c r="NU14" s="1363"/>
      <c r="NV14" s="1363"/>
      <c r="NW14" s="1363"/>
      <c r="NX14" s="1363"/>
      <c r="NY14" s="1363"/>
      <c r="NZ14" s="1363"/>
      <c r="OA14" s="943"/>
      <c r="OB14" s="943"/>
      <c r="OC14" s="943"/>
      <c r="OD14" s="943"/>
      <c r="OE14" s="943"/>
      <c r="OF14" s="943"/>
      <c r="OG14" s="943"/>
      <c r="OH14" s="943"/>
      <c r="OI14" s="943"/>
      <c r="OJ14" s="943"/>
      <c r="OK14" s="943"/>
      <c r="OL14" s="943"/>
      <c r="OM14" s="943"/>
      <c r="ON14" s="943"/>
      <c r="OO14" s="943"/>
      <c r="OP14" s="943"/>
      <c r="OQ14" s="943"/>
      <c r="OR14" s="943"/>
      <c r="OS14" s="943"/>
      <c r="OT14" s="943"/>
      <c r="OU14" s="943"/>
      <c r="OV14" s="943"/>
      <c r="OW14" s="943"/>
      <c r="OX14" s="943"/>
      <c r="OY14" s="943"/>
      <c r="OZ14" s="943"/>
      <c r="PA14" s="943"/>
      <c r="PB14" s="1364"/>
      <c r="PC14" s="1364"/>
      <c r="PD14" s="1364"/>
      <c r="PE14" s="1383"/>
      <c r="PF14" s="1383"/>
      <c r="PG14" s="1383"/>
      <c r="PH14" s="1383"/>
      <c r="PI14" s="1383"/>
      <c r="PJ14" s="1383"/>
      <c r="PK14" s="943"/>
      <c r="PL14" s="943"/>
      <c r="PM14" s="943"/>
      <c r="PN14" s="943"/>
      <c r="PO14" s="943"/>
      <c r="PP14" s="943"/>
      <c r="PQ14" s="943"/>
      <c r="PR14" s="943"/>
      <c r="PS14" s="943"/>
      <c r="PT14" s="943"/>
      <c r="PU14" s="943"/>
      <c r="PV14" s="943"/>
      <c r="PW14" s="943"/>
      <c r="PX14" s="943"/>
      <c r="PY14" s="943"/>
      <c r="PZ14" s="943"/>
      <c r="QA14" s="943"/>
      <c r="QB14" s="943"/>
      <c r="QC14" s="943"/>
      <c r="QD14" s="943"/>
      <c r="QE14" s="943"/>
      <c r="QF14" s="943"/>
      <c r="QG14" s="943"/>
      <c r="QH14" s="943"/>
      <c r="QI14" s="943"/>
      <c r="QJ14" s="943"/>
      <c r="QK14" s="943"/>
      <c r="QL14" s="1364"/>
      <c r="QM14" s="1364"/>
      <c r="QN14" s="1364"/>
      <c r="QO14" s="1363"/>
      <c r="QP14" s="1363"/>
      <c r="QQ14" s="1363"/>
      <c r="QR14" s="1363"/>
      <c r="QS14" s="1363"/>
      <c r="QT14" s="1363"/>
      <c r="QU14" s="1363"/>
      <c r="QV14" s="1363"/>
      <c r="QW14" s="1363"/>
      <c r="QX14" s="1363"/>
      <c r="QY14" s="1363"/>
      <c r="QZ14" s="1363"/>
      <c r="RA14" s="1363"/>
    </row>
    <row r="15" ht="14.25" customHeight="1">
      <c r="A15" s="1364">
        <v>10.0</v>
      </c>
      <c r="B15" s="943" t="s">
        <v>2812</v>
      </c>
      <c r="C15" s="943" t="s">
        <v>94</v>
      </c>
      <c r="D15" s="1381" t="s">
        <v>108</v>
      </c>
      <c r="E15" s="1360" t="s">
        <v>106</v>
      </c>
      <c r="F15" s="1298">
        <v>5.0E7</v>
      </c>
      <c r="G15" s="1382">
        <v>5.03465E7</v>
      </c>
      <c r="H15" s="1382"/>
      <c r="I15" s="1383"/>
      <c r="J15" s="1383">
        <f t="shared" si="4"/>
        <v>0</v>
      </c>
      <c r="K15" s="1383"/>
      <c r="L15" s="1383">
        <f t="shared" si="5"/>
        <v>0</v>
      </c>
      <c r="M15" s="1383"/>
      <c r="N15" s="1383">
        <f t="shared" si="6"/>
        <v>0</v>
      </c>
      <c r="O15" s="1383">
        <v>31.0</v>
      </c>
      <c r="P15" s="1383">
        <f t="shared" si="7"/>
        <v>51666666.67</v>
      </c>
      <c r="Q15" s="1383"/>
      <c r="R15" s="1383"/>
      <c r="S15" s="1383"/>
      <c r="T15" s="1383">
        <f t="shared" si="8"/>
        <v>0</v>
      </c>
      <c r="U15" s="1383">
        <f t="shared" si="9"/>
        <v>51666666.67</v>
      </c>
      <c r="V15" s="1362"/>
      <c r="W15" s="1363">
        <f t="shared" si="10"/>
        <v>0</v>
      </c>
      <c r="X15" s="1362"/>
      <c r="Y15" s="1363">
        <f t="shared" si="11"/>
        <v>0</v>
      </c>
      <c r="Z15" s="1362"/>
      <c r="AA15" s="1363">
        <f t="shared" si="12"/>
        <v>0</v>
      </c>
      <c r="AB15" s="1362">
        <v>16.0</v>
      </c>
      <c r="AC15" s="1363">
        <f t="shared" si="13"/>
        <v>26666666.67</v>
      </c>
      <c r="AD15" s="1362"/>
      <c r="AE15" s="1362"/>
      <c r="AF15" s="1362"/>
      <c r="AG15" s="1363"/>
      <c r="AH15" s="1363">
        <f t="shared" si="14"/>
        <v>26666666.67</v>
      </c>
      <c r="AI15" s="1361"/>
      <c r="AJ15" s="1383">
        <f t="shared" si="15"/>
        <v>0</v>
      </c>
      <c r="AK15" s="1361"/>
      <c r="AL15" s="1361"/>
      <c r="AM15" s="1383">
        <f t="shared" si="16"/>
        <v>0</v>
      </c>
      <c r="AN15" s="1361">
        <v>30.0</v>
      </c>
      <c r="AO15" s="1383">
        <f t="shared" si="17"/>
        <v>50000000</v>
      </c>
      <c r="AP15" s="1361"/>
      <c r="AQ15" s="1383">
        <f t="shared" si="18"/>
        <v>0</v>
      </c>
      <c r="AR15" s="1361"/>
      <c r="AS15" s="1361"/>
      <c r="AT15" s="1383">
        <f t="shared" si="19"/>
        <v>50000000</v>
      </c>
      <c r="AU15" s="943" t="s">
        <v>2685</v>
      </c>
      <c r="AV15" s="943" t="s">
        <v>2685</v>
      </c>
      <c r="AW15" s="943" t="s">
        <v>2685</v>
      </c>
      <c r="AX15" s="943" t="s">
        <v>2685</v>
      </c>
      <c r="AY15" s="943" t="s">
        <v>2685</v>
      </c>
      <c r="AZ15" s="943" t="s">
        <v>2685</v>
      </c>
      <c r="BA15" s="943" t="s">
        <v>2685</v>
      </c>
      <c r="BB15" s="943" t="s">
        <v>2685</v>
      </c>
      <c r="BC15" s="943" t="s">
        <v>2685</v>
      </c>
      <c r="BD15" s="943" t="s">
        <v>2685</v>
      </c>
      <c r="BE15" s="943" t="s">
        <v>2685</v>
      </c>
      <c r="BF15" s="943" t="s">
        <v>2685</v>
      </c>
      <c r="BG15" s="943" t="s">
        <v>2685</v>
      </c>
      <c r="BH15" s="943" t="s">
        <v>2685</v>
      </c>
      <c r="BI15" s="943" t="s">
        <v>2685</v>
      </c>
      <c r="BJ15" s="943" t="s">
        <v>2685</v>
      </c>
      <c r="BK15" s="943" t="s">
        <v>2685</v>
      </c>
      <c r="BL15" s="943" t="s">
        <v>2685</v>
      </c>
      <c r="BM15" s="943" t="s">
        <v>2685</v>
      </c>
      <c r="BN15" s="943" t="s">
        <v>2685</v>
      </c>
      <c r="BO15" s="943" t="s">
        <v>2685</v>
      </c>
      <c r="BP15" s="943" t="s">
        <v>2685</v>
      </c>
      <c r="BQ15" s="943" t="s">
        <v>2685</v>
      </c>
      <c r="BR15" s="943" t="s">
        <v>2685</v>
      </c>
      <c r="BS15" s="943" t="s">
        <v>2685</v>
      </c>
      <c r="BT15" s="1364" t="s">
        <v>2685</v>
      </c>
      <c r="BU15" s="1364" t="s">
        <v>2685</v>
      </c>
      <c r="BV15" s="1364" t="s">
        <v>2685</v>
      </c>
      <c r="BW15" s="1364" t="s">
        <v>2685</v>
      </c>
      <c r="BX15" s="1364" t="s">
        <v>2685</v>
      </c>
      <c r="BY15" s="1364" t="s">
        <v>2685</v>
      </c>
      <c r="BZ15" s="1363">
        <f t="shared" ref="BZ15:CJ15" si="46">COUNTIF($AU15:$BY15,BZ$4)*($F15/30)+COUNTIF($AU15:$BY15,BZ$5)*($F15/60)</f>
        <v>0</v>
      </c>
      <c r="CA15" s="1363">
        <f t="shared" si="46"/>
        <v>0</v>
      </c>
      <c r="CB15" s="1363">
        <f t="shared" si="46"/>
        <v>0</v>
      </c>
      <c r="CC15" s="1363">
        <f t="shared" si="46"/>
        <v>0</v>
      </c>
      <c r="CD15" s="1363">
        <f t="shared" si="46"/>
        <v>0</v>
      </c>
      <c r="CE15" s="1363">
        <f t="shared" si="46"/>
        <v>0</v>
      </c>
      <c r="CF15" s="1363">
        <f t="shared" si="46"/>
        <v>0</v>
      </c>
      <c r="CG15" s="1363">
        <f t="shared" si="46"/>
        <v>51666666.67</v>
      </c>
      <c r="CH15" s="1363">
        <f t="shared" si="46"/>
        <v>0</v>
      </c>
      <c r="CI15" s="1363">
        <f t="shared" si="46"/>
        <v>0</v>
      </c>
      <c r="CJ15" s="1363">
        <f t="shared" si="46"/>
        <v>0</v>
      </c>
      <c r="CK15" s="1363">
        <f t="shared" si="21"/>
        <v>0</v>
      </c>
      <c r="CL15" s="943" t="s">
        <v>2685</v>
      </c>
      <c r="CM15" s="943" t="s">
        <v>2685</v>
      </c>
      <c r="CN15" s="943" t="s">
        <v>2685</v>
      </c>
      <c r="CO15" s="943" t="s">
        <v>2685</v>
      </c>
      <c r="CP15" s="943" t="s">
        <v>2685</v>
      </c>
      <c r="CQ15" s="943" t="s">
        <v>2685</v>
      </c>
      <c r="CR15" s="943" t="s">
        <v>2685</v>
      </c>
      <c r="CS15" s="943" t="s">
        <v>2685</v>
      </c>
      <c r="CT15" s="943" t="s">
        <v>2685</v>
      </c>
      <c r="CU15" s="943" t="s">
        <v>2685</v>
      </c>
      <c r="CV15" s="943" t="s">
        <v>2685</v>
      </c>
      <c r="CW15" s="943" t="s">
        <v>2685</v>
      </c>
      <c r="CX15" s="943" t="s">
        <v>2685</v>
      </c>
      <c r="CY15" s="943" t="s">
        <v>2685</v>
      </c>
      <c r="CZ15" s="943" t="s">
        <v>2685</v>
      </c>
      <c r="DA15" s="943" t="s">
        <v>2685</v>
      </c>
      <c r="DB15" s="943" t="s">
        <v>2685</v>
      </c>
      <c r="DC15" s="943" t="s">
        <v>2685</v>
      </c>
      <c r="DD15" s="943" t="s">
        <v>2685</v>
      </c>
      <c r="DE15" s="943" t="s">
        <v>2685</v>
      </c>
      <c r="DF15" s="943" t="s">
        <v>2685</v>
      </c>
      <c r="DG15" s="943" t="s">
        <v>2685</v>
      </c>
      <c r="DH15" s="943" t="s">
        <v>2685</v>
      </c>
      <c r="DI15" s="943" t="s">
        <v>2685</v>
      </c>
      <c r="DJ15" s="943" t="s">
        <v>2685</v>
      </c>
      <c r="DK15" s="943" t="s">
        <v>2685</v>
      </c>
      <c r="DL15" s="943" t="s">
        <v>2685</v>
      </c>
      <c r="DM15" s="943" t="s">
        <v>2685</v>
      </c>
      <c r="DN15" s="1383">
        <f t="shared" ref="DN15:DW15" si="47">COUNTIF($CL15:$DM15,DN$4)*($F15/30)+COUNTIF($CL15:$DM15,DN$5)*($F15/60)</f>
        <v>0</v>
      </c>
      <c r="DO15" s="1383">
        <f t="shared" si="47"/>
        <v>0</v>
      </c>
      <c r="DP15" s="1383">
        <f t="shared" si="47"/>
        <v>0</v>
      </c>
      <c r="DQ15" s="1383">
        <f t="shared" si="47"/>
        <v>0</v>
      </c>
      <c r="DR15" s="1383">
        <f t="shared" si="47"/>
        <v>0</v>
      </c>
      <c r="DS15" s="1383">
        <f t="shared" si="47"/>
        <v>0</v>
      </c>
      <c r="DT15" s="1383">
        <f t="shared" si="47"/>
        <v>0</v>
      </c>
      <c r="DU15" s="1383">
        <f t="shared" si="47"/>
        <v>46666666.67</v>
      </c>
      <c r="DV15" s="1383">
        <f t="shared" si="47"/>
        <v>0</v>
      </c>
      <c r="DW15" s="1383">
        <f t="shared" si="47"/>
        <v>0</v>
      </c>
      <c r="DX15" s="1383">
        <f t="shared" si="23"/>
        <v>0</v>
      </c>
      <c r="DY15" s="943" t="s">
        <v>2685</v>
      </c>
      <c r="DZ15" s="943" t="s">
        <v>2685</v>
      </c>
      <c r="EA15" s="943" t="s">
        <v>2685</v>
      </c>
      <c r="EB15" s="943" t="s">
        <v>2685</v>
      </c>
      <c r="EC15" s="943" t="s">
        <v>2685</v>
      </c>
      <c r="ED15" s="943" t="s">
        <v>2685</v>
      </c>
      <c r="EE15" s="943" t="s">
        <v>2685</v>
      </c>
      <c r="EF15" s="943" t="s">
        <v>2685</v>
      </c>
      <c r="EG15" s="943" t="s">
        <v>2685</v>
      </c>
      <c r="EH15" s="943" t="s">
        <v>2685</v>
      </c>
      <c r="EI15" s="943" t="s">
        <v>2685</v>
      </c>
      <c r="EJ15" s="943" t="s">
        <v>2685</v>
      </c>
      <c r="EK15" s="943" t="s">
        <v>2685</v>
      </c>
      <c r="EL15" s="943" t="s">
        <v>2685</v>
      </c>
      <c r="EM15" s="943" t="s">
        <v>2685</v>
      </c>
      <c r="EN15" s="943" t="s">
        <v>2685</v>
      </c>
      <c r="EO15" s="943" t="s">
        <v>2685</v>
      </c>
      <c r="EP15" s="943" t="s">
        <v>2685</v>
      </c>
      <c r="EQ15" s="943" t="s">
        <v>2685</v>
      </c>
      <c r="ER15" s="943" t="s">
        <v>2685</v>
      </c>
      <c r="ES15" s="943" t="s">
        <v>2685</v>
      </c>
      <c r="ET15" s="943" t="s">
        <v>2685</v>
      </c>
      <c r="EU15" s="943" t="s">
        <v>2685</v>
      </c>
      <c r="EV15" s="943" t="s">
        <v>2685</v>
      </c>
      <c r="EW15" s="943" t="s">
        <v>2685</v>
      </c>
      <c r="EX15" s="943" t="s">
        <v>2685</v>
      </c>
      <c r="EY15" s="943" t="s">
        <v>2685</v>
      </c>
      <c r="EZ15" s="1364"/>
      <c r="FA15" s="1364"/>
      <c r="FB15" s="1364"/>
      <c r="FC15" s="1364"/>
      <c r="FD15" s="1363">
        <f t="shared" ref="FD15:FP15" si="48">COUNTIF($DY15:$FC15,FD$4)*($F15/30)+COUNTIF($DY15:$FC15,FD$5)*($F15/60)</f>
        <v>0</v>
      </c>
      <c r="FE15" s="1363">
        <f t="shared" si="48"/>
        <v>0</v>
      </c>
      <c r="FF15" s="1363">
        <f t="shared" si="48"/>
        <v>0</v>
      </c>
      <c r="FG15" s="1363">
        <f t="shared" si="48"/>
        <v>0</v>
      </c>
      <c r="FH15" s="1363">
        <f t="shared" si="48"/>
        <v>0</v>
      </c>
      <c r="FI15" s="1363">
        <f t="shared" si="48"/>
        <v>0</v>
      </c>
      <c r="FJ15" s="1363">
        <f t="shared" si="48"/>
        <v>0</v>
      </c>
      <c r="FK15" s="1363">
        <f t="shared" si="48"/>
        <v>45000000</v>
      </c>
      <c r="FL15" s="1363">
        <f t="shared" si="48"/>
        <v>0</v>
      </c>
      <c r="FM15" s="1363">
        <f t="shared" si="48"/>
        <v>0</v>
      </c>
      <c r="FN15" s="1363">
        <f t="shared" si="48"/>
        <v>0</v>
      </c>
      <c r="FO15" s="1363">
        <f t="shared" si="48"/>
        <v>0</v>
      </c>
      <c r="FP15" s="1363">
        <f t="shared" si="48"/>
        <v>0</v>
      </c>
      <c r="FQ15" s="943"/>
      <c r="FR15" s="943"/>
      <c r="FS15" s="943"/>
      <c r="FT15" s="943"/>
      <c r="FU15" s="943"/>
      <c r="FV15" s="943"/>
      <c r="FW15" s="943"/>
      <c r="FX15" s="943"/>
      <c r="FY15" s="943"/>
      <c r="FZ15" s="943"/>
      <c r="GA15" s="943"/>
      <c r="GB15" s="943"/>
      <c r="GC15" s="943"/>
      <c r="GD15" s="943"/>
      <c r="GE15" s="943"/>
      <c r="GF15" s="943"/>
      <c r="GG15" s="943"/>
      <c r="GH15" s="943"/>
      <c r="GI15" s="943"/>
      <c r="GJ15" s="943"/>
      <c r="GK15" s="943"/>
      <c r="GL15" s="943"/>
      <c r="GM15" s="943"/>
      <c r="GN15" s="943"/>
      <c r="GO15" s="943"/>
      <c r="GP15" s="943"/>
      <c r="GQ15" s="943"/>
      <c r="GR15" s="1364"/>
      <c r="GS15" s="1364"/>
      <c r="GT15" s="1364"/>
      <c r="GU15" s="1383"/>
      <c r="GV15" s="1383"/>
      <c r="GW15" s="1383"/>
      <c r="GX15" s="1383"/>
      <c r="GY15" s="1383"/>
      <c r="GZ15" s="943"/>
      <c r="HA15" s="943"/>
      <c r="HB15" s="943"/>
      <c r="HC15" s="943"/>
      <c r="HD15" s="943"/>
      <c r="HE15" s="943"/>
      <c r="HF15" s="943"/>
      <c r="HG15" s="943"/>
      <c r="HH15" s="943"/>
      <c r="HI15" s="943"/>
      <c r="HJ15" s="943"/>
      <c r="HK15" s="943"/>
      <c r="HL15" s="943"/>
      <c r="HM15" s="943"/>
      <c r="HN15" s="943"/>
      <c r="HO15" s="943"/>
      <c r="HP15" s="943"/>
      <c r="HQ15" s="943"/>
      <c r="HR15" s="943"/>
      <c r="HS15" s="943"/>
      <c r="HT15" s="943"/>
      <c r="HU15" s="943"/>
      <c r="HV15" s="943"/>
      <c r="HW15" s="943"/>
      <c r="HX15" s="943"/>
      <c r="HY15" s="943"/>
      <c r="HZ15" s="943"/>
      <c r="IA15" s="1364"/>
      <c r="IB15" s="1364"/>
      <c r="IC15" s="1364"/>
      <c r="ID15" s="1364"/>
      <c r="IE15" s="1391"/>
      <c r="IF15" s="1391"/>
      <c r="IG15" s="1391"/>
      <c r="IH15" s="1391"/>
      <c r="II15" s="1391"/>
      <c r="IJ15" s="1391"/>
      <c r="IK15" s="943"/>
      <c r="IL15" s="943"/>
      <c r="IM15" s="943"/>
      <c r="IN15" s="943"/>
      <c r="IO15" s="943"/>
      <c r="IP15" s="943"/>
      <c r="IQ15" s="943"/>
      <c r="IR15" s="943"/>
      <c r="IS15" s="943"/>
      <c r="IT15" s="943"/>
      <c r="IU15" s="943"/>
      <c r="IV15" s="943"/>
      <c r="IW15" s="943"/>
      <c r="IX15" s="943"/>
      <c r="IY15" s="943"/>
      <c r="IZ15" s="943"/>
      <c r="JA15" s="943"/>
      <c r="JB15" s="943"/>
      <c r="JC15" s="943"/>
      <c r="JD15" s="943"/>
      <c r="JE15" s="943"/>
      <c r="JF15" s="943"/>
      <c r="JG15" s="943"/>
      <c r="JH15" s="943"/>
      <c r="JI15" s="943"/>
      <c r="JJ15" s="943"/>
      <c r="JK15" s="943"/>
      <c r="JL15" s="1364"/>
      <c r="JM15" s="1364"/>
      <c r="JN15" s="1364"/>
      <c r="JO15" s="1383"/>
      <c r="JP15" s="1383"/>
      <c r="JQ15" s="1383"/>
      <c r="JR15" s="1383"/>
      <c r="JS15" s="1383"/>
      <c r="JT15" s="1383"/>
      <c r="JU15" s="943"/>
      <c r="JV15" s="943"/>
      <c r="JW15" s="943"/>
      <c r="JX15" s="943"/>
      <c r="JY15" s="943"/>
      <c r="JZ15" s="943"/>
      <c r="KA15" s="943"/>
      <c r="KB15" s="943"/>
      <c r="KC15" s="943"/>
      <c r="KD15" s="943"/>
      <c r="KE15" s="943"/>
      <c r="KF15" s="943"/>
      <c r="KG15" s="943"/>
      <c r="KH15" s="943"/>
      <c r="KI15" s="943"/>
      <c r="KJ15" s="943"/>
      <c r="KK15" s="943"/>
      <c r="KL15" s="943"/>
      <c r="KM15" s="943"/>
      <c r="KN15" s="943"/>
      <c r="KO15" s="943"/>
      <c r="KP15" s="943"/>
      <c r="KQ15" s="943"/>
      <c r="KR15" s="943"/>
      <c r="KS15" s="943"/>
      <c r="KT15" s="943"/>
      <c r="KU15" s="943"/>
      <c r="KV15" s="1364"/>
      <c r="KW15" s="1364"/>
      <c r="KX15" s="1364"/>
      <c r="KY15" s="1364"/>
      <c r="KZ15" s="1363"/>
      <c r="LA15" s="1363"/>
      <c r="LB15" s="1363"/>
      <c r="LC15" s="1363"/>
      <c r="LD15" s="1363"/>
      <c r="LE15" s="1363"/>
      <c r="LF15" s="943"/>
      <c r="LG15" s="943"/>
      <c r="LH15" s="943"/>
      <c r="LI15" s="943"/>
      <c r="LJ15" s="943"/>
      <c r="LK15" s="943"/>
      <c r="LL15" s="943"/>
      <c r="LM15" s="943"/>
      <c r="LN15" s="943"/>
      <c r="LO15" s="943"/>
      <c r="LP15" s="943"/>
      <c r="LQ15" s="943"/>
      <c r="LR15" s="943"/>
      <c r="LS15" s="943"/>
      <c r="LT15" s="943"/>
      <c r="LU15" s="943"/>
      <c r="LV15" s="943"/>
      <c r="LW15" s="943"/>
      <c r="LX15" s="943"/>
      <c r="LY15" s="943"/>
      <c r="LZ15" s="943"/>
      <c r="MA15" s="943"/>
      <c r="MB15" s="943"/>
      <c r="MC15" s="943"/>
      <c r="MD15" s="943"/>
      <c r="ME15" s="943"/>
      <c r="MF15" s="943"/>
      <c r="MG15" s="1364"/>
      <c r="MH15" s="1364"/>
      <c r="MI15" s="1364"/>
      <c r="MJ15" s="1364"/>
      <c r="MK15" s="1383"/>
      <c r="ML15" s="1383"/>
      <c r="MM15" s="1383"/>
      <c r="MN15" s="1383"/>
      <c r="MO15" s="1383"/>
      <c r="MP15" s="1383"/>
      <c r="MQ15" s="943"/>
      <c r="MR15" s="943"/>
      <c r="MS15" s="943"/>
      <c r="MT15" s="943"/>
      <c r="MU15" s="943"/>
      <c r="MV15" s="943"/>
      <c r="MW15" s="943"/>
      <c r="MX15" s="943"/>
      <c r="MY15" s="943"/>
      <c r="MZ15" s="943"/>
      <c r="NA15" s="943"/>
      <c r="NB15" s="943"/>
      <c r="NC15" s="943"/>
      <c r="ND15" s="943"/>
      <c r="NE15" s="943"/>
      <c r="NF15" s="943"/>
      <c r="NG15" s="943"/>
      <c r="NH15" s="943"/>
      <c r="NI15" s="943"/>
      <c r="NJ15" s="943"/>
      <c r="NK15" s="943"/>
      <c r="NL15" s="943"/>
      <c r="NM15" s="943"/>
      <c r="NN15" s="943"/>
      <c r="NO15" s="943"/>
      <c r="NP15" s="943"/>
      <c r="NQ15" s="943"/>
      <c r="NR15" s="1364"/>
      <c r="NS15" s="1364"/>
      <c r="NT15" s="1364"/>
      <c r="NU15" s="1363"/>
      <c r="NV15" s="1363"/>
      <c r="NW15" s="1363"/>
      <c r="NX15" s="1363"/>
      <c r="NY15" s="1363"/>
      <c r="NZ15" s="1363"/>
      <c r="OA15" s="943"/>
      <c r="OB15" s="943"/>
      <c r="OC15" s="943"/>
      <c r="OD15" s="943"/>
      <c r="OE15" s="943"/>
      <c r="OF15" s="943"/>
      <c r="OG15" s="943"/>
      <c r="OH15" s="943"/>
      <c r="OI15" s="943"/>
      <c r="OJ15" s="943"/>
      <c r="OK15" s="943"/>
      <c r="OL15" s="943"/>
      <c r="OM15" s="943"/>
      <c r="ON15" s="943"/>
      <c r="OO15" s="943"/>
      <c r="OP15" s="943"/>
      <c r="OQ15" s="943"/>
      <c r="OR15" s="943"/>
      <c r="OS15" s="943"/>
      <c r="OT15" s="943"/>
      <c r="OU15" s="943"/>
      <c r="OV15" s="943"/>
      <c r="OW15" s="943"/>
      <c r="OX15" s="943"/>
      <c r="OY15" s="943"/>
      <c r="OZ15" s="943"/>
      <c r="PA15" s="943"/>
      <c r="PB15" s="1364"/>
      <c r="PC15" s="1364"/>
      <c r="PD15" s="1364"/>
      <c r="PE15" s="1383"/>
      <c r="PF15" s="1383"/>
      <c r="PG15" s="1383"/>
      <c r="PH15" s="1383"/>
      <c r="PI15" s="1383"/>
      <c r="PJ15" s="1383"/>
      <c r="PK15" s="943"/>
      <c r="PL15" s="943"/>
      <c r="PM15" s="943"/>
      <c r="PN15" s="943"/>
      <c r="PO15" s="943"/>
      <c r="PP15" s="943"/>
      <c r="PQ15" s="943"/>
      <c r="PR15" s="943"/>
      <c r="PS15" s="943"/>
      <c r="PT15" s="943"/>
      <c r="PU15" s="943"/>
      <c r="PV15" s="943"/>
      <c r="PW15" s="943"/>
      <c r="PX15" s="943"/>
      <c r="PY15" s="943"/>
      <c r="PZ15" s="943"/>
      <c r="QA15" s="943"/>
      <c r="QB15" s="943"/>
      <c r="QC15" s="943"/>
      <c r="QD15" s="943"/>
      <c r="QE15" s="943"/>
      <c r="QF15" s="943"/>
      <c r="QG15" s="943"/>
      <c r="QH15" s="943"/>
      <c r="QI15" s="943"/>
      <c r="QJ15" s="943"/>
      <c r="QK15" s="943"/>
      <c r="QL15" s="1364"/>
      <c r="QM15" s="1364"/>
      <c r="QN15" s="1364"/>
      <c r="QO15" s="1363"/>
      <c r="QP15" s="1363"/>
      <c r="QQ15" s="1363"/>
      <c r="QR15" s="1363"/>
      <c r="QS15" s="1363"/>
      <c r="QT15" s="1363"/>
      <c r="QU15" s="1363"/>
      <c r="QV15" s="1363"/>
      <c r="QW15" s="1363"/>
      <c r="QX15" s="1363"/>
      <c r="QY15" s="1363"/>
      <c r="QZ15" s="1363"/>
      <c r="RA15" s="1363"/>
    </row>
    <row r="16" ht="14.25" customHeight="1">
      <c r="A16" s="1364">
        <v>11.0</v>
      </c>
      <c r="B16" s="943" t="s">
        <v>2806</v>
      </c>
      <c r="C16" s="943" t="s">
        <v>221</v>
      </c>
      <c r="D16" s="1381" t="s">
        <v>652</v>
      </c>
      <c r="E16" s="1360" t="s">
        <v>222</v>
      </c>
      <c r="F16" s="1298">
        <v>5.0E7</v>
      </c>
      <c r="G16" s="1382">
        <v>4.0229E7</v>
      </c>
      <c r="H16" s="1382"/>
      <c r="I16" s="1383">
        <v>28.0</v>
      </c>
      <c r="J16" s="1383">
        <f t="shared" si="4"/>
        <v>46666666.67</v>
      </c>
      <c r="K16" s="1383">
        <v>3.0</v>
      </c>
      <c r="L16" s="1383">
        <f t="shared" si="5"/>
        <v>5000000</v>
      </c>
      <c r="M16" s="1383"/>
      <c r="N16" s="1383">
        <f t="shared" si="6"/>
        <v>0</v>
      </c>
      <c r="O16" s="1383"/>
      <c r="P16" s="1383">
        <f t="shared" si="7"/>
        <v>0</v>
      </c>
      <c r="Q16" s="1383"/>
      <c r="R16" s="1383"/>
      <c r="S16" s="1383"/>
      <c r="T16" s="1383">
        <f t="shared" si="8"/>
        <v>0</v>
      </c>
      <c r="U16" s="1383">
        <f t="shared" si="9"/>
        <v>51666666.67</v>
      </c>
      <c r="V16" s="1362">
        <v>9.0</v>
      </c>
      <c r="W16" s="1363">
        <f t="shared" si="10"/>
        <v>15000000</v>
      </c>
      <c r="X16" s="1362">
        <v>6.0</v>
      </c>
      <c r="Y16" s="1363">
        <f t="shared" si="11"/>
        <v>10000000</v>
      </c>
      <c r="Z16" s="1362"/>
      <c r="AA16" s="1363">
        <f t="shared" si="12"/>
        <v>0</v>
      </c>
      <c r="AB16" s="1362">
        <v>9.0</v>
      </c>
      <c r="AC16" s="1363">
        <f t="shared" si="13"/>
        <v>15000000</v>
      </c>
      <c r="AD16" s="1362"/>
      <c r="AE16" s="1362"/>
      <c r="AF16" s="1362"/>
      <c r="AG16" s="1363"/>
      <c r="AH16" s="1363">
        <f t="shared" si="14"/>
        <v>40000000</v>
      </c>
      <c r="AI16" s="1361"/>
      <c r="AJ16" s="1383">
        <f t="shared" si="15"/>
        <v>0</v>
      </c>
      <c r="AK16" s="1361"/>
      <c r="AL16" s="1361"/>
      <c r="AM16" s="1383">
        <f t="shared" si="16"/>
        <v>0</v>
      </c>
      <c r="AN16" s="1361">
        <v>30.0</v>
      </c>
      <c r="AO16" s="1383">
        <f t="shared" si="17"/>
        <v>50000000</v>
      </c>
      <c r="AP16" s="1361"/>
      <c r="AQ16" s="1383">
        <f t="shared" si="18"/>
        <v>0</v>
      </c>
      <c r="AR16" s="1361"/>
      <c r="AS16" s="1361"/>
      <c r="AT16" s="1383">
        <f t="shared" si="19"/>
        <v>50000000</v>
      </c>
      <c r="AU16" s="943" t="s">
        <v>2687</v>
      </c>
      <c r="AV16" s="943" t="s">
        <v>2687</v>
      </c>
      <c r="AW16" s="943" t="s">
        <v>2687</v>
      </c>
      <c r="AX16" s="943" t="s">
        <v>2687</v>
      </c>
      <c r="AY16" s="943" t="s">
        <v>2687</v>
      </c>
      <c r="AZ16" s="943" t="s">
        <v>2687</v>
      </c>
      <c r="BA16" s="943" t="s">
        <v>2687</v>
      </c>
      <c r="BB16" s="943" t="s">
        <v>2687</v>
      </c>
      <c r="BC16" s="943" t="s">
        <v>2687</v>
      </c>
      <c r="BD16" s="943" t="s">
        <v>2687</v>
      </c>
      <c r="BE16" s="943" t="s">
        <v>2687</v>
      </c>
      <c r="BF16" s="943" t="s">
        <v>2687</v>
      </c>
      <c r="BG16" s="943" t="s">
        <v>2687</v>
      </c>
      <c r="BH16" s="943" t="s">
        <v>2687</v>
      </c>
      <c r="BI16" s="943" t="s">
        <v>2687</v>
      </c>
      <c r="BJ16" s="943" t="s">
        <v>2687</v>
      </c>
      <c r="BK16" s="943" t="s">
        <v>2687</v>
      </c>
      <c r="BL16" s="943" t="s">
        <v>2687</v>
      </c>
      <c r="BM16" s="943" t="s">
        <v>2687</v>
      </c>
      <c r="BN16" s="943" t="s">
        <v>2687</v>
      </c>
      <c r="BO16" s="943" t="s">
        <v>2687</v>
      </c>
      <c r="BP16" s="943" t="s">
        <v>2687</v>
      </c>
      <c r="BQ16" s="943" t="s">
        <v>2687</v>
      </c>
      <c r="BR16" s="943" t="s">
        <v>2687</v>
      </c>
      <c r="BS16" s="943" t="s">
        <v>2687</v>
      </c>
      <c r="BT16" s="1364" t="s">
        <v>2687</v>
      </c>
      <c r="BU16" s="1364" t="s">
        <v>2687</v>
      </c>
      <c r="BV16" s="1364" t="s">
        <v>2687</v>
      </c>
      <c r="BW16" s="1364" t="s">
        <v>2687</v>
      </c>
      <c r="BX16" s="1364" t="s">
        <v>2687</v>
      </c>
      <c r="BY16" s="1364" t="s">
        <v>2687</v>
      </c>
      <c r="BZ16" s="1363">
        <f t="shared" ref="BZ16:CJ16" si="49">COUNTIF($AU16:$BY16,BZ$4)*($F16/30)+COUNTIF($AU16:$BY16,BZ$5)*($F16/60)</f>
        <v>0</v>
      </c>
      <c r="CA16" s="1363">
        <f t="shared" si="49"/>
        <v>0</v>
      </c>
      <c r="CB16" s="1363">
        <f t="shared" si="49"/>
        <v>0</v>
      </c>
      <c r="CC16" s="1363">
        <f t="shared" si="49"/>
        <v>0</v>
      </c>
      <c r="CD16" s="1363">
        <f t="shared" si="49"/>
        <v>0</v>
      </c>
      <c r="CE16" s="1363">
        <f t="shared" si="49"/>
        <v>0</v>
      </c>
      <c r="CF16" s="1363">
        <f t="shared" si="49"/>
        <v>0</v>
      </c>
      <c r="CG16" s="1363">
        <f t="shared" si="49"/>
        <v>0</v>
      </c>
      <c r="CH16" s="1363">
        <f t="shared" si="49"/>
        <v>51666666.67</v>
      </c>
      <c r="CI16" s="1363">
        <f t="shared" si="49"/>
        <v>0</v>
      </c>
      <c r="CJ16" s="1363">
        <f t="shared" si="49"/>
        <v>0</v>
      </c>
      <c r="CK16" s="1363">
        <f t="shared" si="21"/>
        <v>0</v>
      </c>
      <c r="CL16" s="943" t="s">
        <v>2678</v>
      </c>
      <c r="CM16" s="943" t="s">
        <v>2678</v>
      </c>
      <c r="CN16" s="943" t="s">
        <v>2678</v>
      </c>
      <c r="CO16" s="943" t="s">
        <v>2678</v>
      </c>
      <c r="CP16" s="943" t="s">
        <v>2678</v>
      </c>
      <c r="CQ16" s="943" t="s">
        <v>2678</v>
      </c>
      <c r="CR16" s="943" t="s">
        <v>2678</v>
      </c>
      <c r="CS16" s="943" t="s">
        <v>2678</v>
      </c>
      <c r="CT16" s="943" t="s">
        <v>2678</v>
      </c>
      <c r="CU16" s="943" t="s">
        <v>2678</v>
      </c>
      <c r="CV16" s="943" t="s">
        <v>2678</v>
      </c>
      <c r="CW16" s="943" t="s">
        <v>2678</v>
      </c>
      <c r="CX16" s="943" t="s">
        <v>2678</v>
      </c>
      <c r="CY16" s="943" t="s">
        <v>2678</v>
      </c>
      <c r="CZ16" s="943" t="s">
        <v>2678</v>
      </c>
      <c r="DA16" s="943" t="s">
        <v>2678</v>
      </c>
      <c r="DB16" s="943" t="s">
        <v>2678</v>
      </c>
      <c r="DC16" s="943" t="s">
        <v>2678</v>
      </c>
      <c r="DD16" s="943" t="s">
        <v>2678</v>
      </c>
      <c r="DE16" s="943" t="s">
        <v>2678</v>
      </c>
      <c r="DF16" s="943" t="s">
        <v>2678</v>
      </c>
      <c r="DG16" s="943" t="s">
        <v>2678</v>
      </c>
      <c r="DH16" s="943" t="s">
        <v>2678</v>
      </c>
      <c r="DI16" s="943" t="s">
        <v>2678</v>
      </c>
      <c r="DJ16" s="943" t="s">
        <v>2678</v>
      </c>
      <c r="DK16" s="943" t="s">
        <v>2678</v>
      </c>
      <c r="DL16" s="943" t="s">
        <v>2678</v>
      </c>
      <c r="DM16" s="943" t="s">
        <v>2678</v>
      </c>
      <c r="DN16" s="1383">
        <f t="shared" ref="DN16:DW16" si="50">COUNTIF($CL16:$DM16,DN$4)*($F16/30)+COUNTIF($CL16:$DM16,DN$5)*($F16/60)</f>
        <v>0</v>
      </c>
      <c r="DO16" s="1383">
        <f t="shared" si="50"/>
        <v>0</v>
      </c>
      <c r="DP16" s="1383">
        <f t="shared" si="50"/>
        <v>0</v>
      </c>
      <c r="DQ16" s="1383">
        <f t="shared" si="50"/>
        <v>46666666.67</v>
      </c>
      <c r="DR16" s="1383">
        <f t="shared" si="50"/>
        <v>0</v>
      </c>
      <c r="DS16" s="1383">
        <f t="shared" si="50"/>
        <v>0</v>
      </c>
      <c r="DT16" s="1383">
        <f t="shared" si="50"/>
        <v>0</v>
      </c>
      <c r="DU16" s="1383">
        <f t="shared" si="50"/>
        <v>0</v>
      </c>
      <c r="DV16" s="1383">
        <f t="shared" si="50"/>
        <v>0</v>
      </c>
      <c r="DW16" s="1383">
        <f t="shared" si="50"/>
        <v>0</v>
      </c>
      <c r="DX16" s="1383">
        <f t="shared" si="23"/>
        <v>0</v>
      </c>
      <c r="DY16" s="943" t="s">
        <v>2687</v>
      </c>
      <c r="DZ16" s="943" t="s">
        <v>2687</v>
      </c>
      <c r="EA16" s="943" t="s">
        <v>2687</v>
      </c>
      <c r="EB16" s="943" t="s">
        <v>2687</v>
      </c>
      <c r="EC16" s="943" t="s">
        <v>2687</v>
      </c>
      <c r="ED16" s="943" t="s">
        <v>2687</v>
      </c>
      <c r="EE16" s="943" t="s">
        <v>2687</v>
      </c>
      <c r="EF16" s="943" t="s">
        <v>2687</v>
      </c>
      <c r="EG16" s="943" t="s">
        <v>2687</v>
      </c>
      <c r="EH16" s="943" t="s">
        <v>2687</v>
      </c>
      <c r="EI16" s="943" t="s">
        <v>2687</v>
      </c>
      <c r="EJ16" s="943" t="s">
        <v>2687</v>
      </c>
      <c r="EK16" s="943" t="s">
        <v>2687</v>
      </c>
      <c r="EL16" s="943" t="s">
        <v>2687</v>
      </c>
      <c r="EM16" s="943" t="s">
        <v>2687</v>
      </c>
      <c r="EN16" s="943" t="s">
        <v>2687</v>
      </c>
      <c r="EO16" s="943" t="s">
        <v>2687</v>
      </c>
      <c r="EP16" s="943" t="s">
        <v>2687</v>
      </c>
      <c r="EQ16" s="943" t="s">
        <v>2687</v>
      </c>
      <c r="ER16" s="943" t="s">
        <v>2687</v>
      </c>
      <c r="ES16" s="943" t="s">
        <v>2687</v>
      </c>
      <c r="ET16" s="943" t="s">
        <v>2687</v>
      </c>
      <c r="EU16" s="943" t="s">
        <v>2687</v>
      </c>
      <c r="EV16" s="943" t="s">
        <v>2687</v>
      </c>
      <c r="EW16" s="943" t="s">
        <v>2687</v>
      </c>
      <c r="EX16" s="943" t="s">
        <v>2687</v>
      </c>
      <c r="EY16" s="943" t="s">
        <v>2687</v>
      </c>
      <c r="EZ16" s="1364"/>
      <c r="FA16" s="1364"/>
      <c r="FB16" s="1364"/>
      <c r="FC16" s="1364"/>
      <c r="FD16" s="1363">
        <f t="shared" ref="FD16:FP16" si="51">COUNTIF($DY16:$FC16,FD$4)*($F16/30)+COUNTIF($DY16:$FC16,FD$5)*($F16/60)</f>
        <v>0</v>
      </c>
      <c r="FE16" s="1363">
        <f t="shared" si="51"/>
        <v>0</v>
      </c>
      <c r="FF16" s="1363">
        <f t="shared" si="51"/>
        <v>0</v>
      </c>
      <c r="FG16" s="1363">
        <f t="shared" si="51"/>
        <v>0</v>
      </c>
      <c r="FH16" s="1363">
        <f t="shared" si="51"/>
        <v>0</v>
      </c>
      <c r="FI16" s="1363">
        <f t="shared" si="51"/>
        <v>0</v>
      </c>
      <c r="FJ16" s="1363">
        <f t="shared" si="51"/>
        <v>0</v>
      </c>
      <c r="FK16" s="1363">
        <f t="shared" si="51"/>
        <v>0</v>
      </c>
      <c r="FL16" s="1363">
        <f t="shared" si="51"/>
        <v>45000000</v>
      </c>
      <c r="FM16" s="1363">
        <f t="shared" si="51"/>
        <v>0</v>
      </c>
      <c r="FN16" s="1363">
        <f t="shared" si="51"/>
        <v>0</v>
      </c>
      <c r="FO16" s="1363">
        <f t="shared" si="51"/>
        <v>0</v>
      </c>
      <c r="FP16" s="1363">
        <f t="shared" si="51"/>
        <v>0</v>
      </c>
      <c r="FQ16" s="943"/>
      <c r="FR16" s="943"/>
      <c r="FS16" s="943"/>
      <c r="FT16" s="943"/>
      <c r="FU16" s="943"/>
      <c r="FV16" s="943"/>
      <c r="FW16" s="943"/>
      <c r="FX16" s="943"/>
      <c r="FY16" s="943"/>
      <c r="FZ16" s="943"/>
      <c r="GA16" s="943"/>
      <c r="GB16" s="943"/>
      <c r="GC16" s="943"/>
      <c r="GD16" s="943"/>
      <c r="GE16" s="943"/>
      <c r="GF16" s="943"/>
      <c r="GG16" s="943"/>
      <c r="GH16" s="943"/>
      <c r="GI16" s="943"/>
      <c r="GJ16" s="943"/>
      <c r="GK16" s="943"/>
      <c r="GL16" s="943"/>
      <c r="GM16" s="943"/>
      <c r="GN16" s="943"/>
      <c r="GO16" s="943"/>
      <c r="GP16" s="943"/>
      <c r="GQ16" s="943"/>
      <c r="GR16" s="1364"/>
      <c r="GS16" s="1364"/>
      <c r="GT16" s="1364"/>
      <c r="GU16" s="1383"/>
      <c r="GV16" s="1383"/>
      <c r="GW16" s="1383"/>
      <c r="GX16" s="1383"/>
      <c r="GY16" s="1383"/>
      <c r="GZ16" s="943"/>
      <c r="HA16" s="943"/>
      <c r="HB16" s="943"/>
      <c r="HC16" s="943"/>
      <c r="HD16" s="943"/>
      <c r="HE16" s="943"/>
      <c r="HF16" s="943"/>
      <c r="HG16" s="943"/>
      <c r="HH16" s="943"/>
      <c r="HI16" s="943"/>
      <c r="HJ16" s="943"/>
      <c r="HK16" s="943"/>
      <c r="HL16" s="943"/>
      <c r="HM16" s="943"/>
      <c r="HN16" s="943"/>
      <c r="HO16" s="943"/>
      <c r="HP16" s="943"/>
      <c r="HQ16" s="943"/>
      <c r="HR16" s="943"/>
      <c r="HS16" s="943"/>
      <c r="HT16" s="943"/>
      <c r="HU16" s="943"/>
      <c r="HV16" s="943"/>
      <c r="HW16" s="943"/>
      <c r="HX16" s="943"/>
      <c r="HY16" s="943"/>
      <c r="HZ16" s="943"/>
      <c r="IA16" s="1364"/>
      <c r="IB16" s="1364"/>
      <c r="IC16" s="1364"/>
      <c r="ID16" s="1364"/>
      <c r="IE16" s="1391"/>
      <c r="IF16" s="1391"/>
      <c r="IG16" s="1391"/>
      <c r="IH16" s="1391"/>
      <c r="II16" s="1391"/>
      <c r="IJ16" s="1391"/>
      <c r="IK16" s="943"/>
      <c r="IL16" s="943"/>
      <c r="IM16" s="943"/>
      <c r="IN16" s="943"/>
      <c r="IO16" s="943"/>
      <c r="IP16" s="943"/>
      <c r="IQ16" s="943"/>
      <c r="IR16" s="943"/>
      <c r="IS16" s="943"/>
      <c r="IT16" s="943"/>
      <c r="IU16" s="943"/>
      <c r="IV16" s="943"/>
      <c r="IW16" s="943"/>
      <c r="IX16" s="943"/>
      <c r="IY16" s="943"/>
      <c r="IZ16" s="943"/>
      <c r="JA16" s="943"/>
      <c r="JB16" s="943"/>
      <c r="JC16" s="943"/>
      <c r="JD16" s="943"/>
      <c r="JE16" s="943"/>
      <c r="JF16" s="943"/>
      <c r="JG16" s="943"/>
      <c r="JH16" s="943"/>
      <c r="JI16" s="943"/>
      <c r="JJ16" s="943"/>
      <c r="JK16" s="943"/>
      <c r="JL16" s="1364"/>
      <c r="JM16" s="1364"/>
      <c r="JN16" s="1364"/>
      <c r="JO16" s="1383"/>
      <c r="JP16" s="1383"/>
      <c r="JQ16" s="1383"/>
      <c r="JR16" s="1383"/>
      <c r="JS16" s="1383"/>
      <c r="JT16" s="1383"/>
      <c r="JU16" s="943"/>
      <c r="JV16" s="943"/>
      <c r="JW16" s="943"/>
      <c r="JX16" s="943"/>
      <c r="JY16" s="943"/>
      <c r="JZ16" s="943"/>
      <c r="KA16" s="943"/>
      <c r="KB16" s="943"/>
      <c r="KC16" s="943"/>
      <c r="KD16" s="943"/>
      <c r="KE16" s="943"/>
      <c r="KF16" s="943"/>
      <c r="KG16" s="943"/>
      <c r="KH16" s="943"/>
      <c r="KI16" s="943"/>
      <c r="KJ16" s="943"/>
      <c r="KK16" s="943"/>
      <c r="KL16" s="943"/>
      <c r="KM16" s="943"/>
      <c r="KN16" s="943"/>
      <c r="KO16" s="943"/>
      <c r="KP16" s="943"/>
      <c r="KQ16" s="943"/>
      <c r="KR16" s="943"/>
      <c r="KS16" s="943"/>
      <c r="KT16" s="943"/>
      <c r="KU16" s="943"/>
      <c r="KV16" s="1364"/>
      <c r="KW16" s="1364"/>
      <c r="KX16" s="1364"/>
      <c r="KY16" s="1364"/>
      <c r="KZ16" s="1363"/>
      <c r="LA16" s="1363"/>
      <c r="LB16" s="1363"/>
      <c r="LC16" s="1363"/>
      <c r="LD16" s="1363"/>
      <c r="LE16" s="1363"/>
      <c r="LF16" s="943"/>
      <c r="LG16" s="943"/>
      <c r="LH16" s="943"/>
      <c r="LI16" s="943"/>
      <c r="LJ16" s="943"/>
      <c r="LK16" s="943"/>
      <c r="LL16" s="943"/>
      <c r="LM16" s="943"/>
      <c r="LN16" s="943"/>
      <c r="LO16" s="943"/>
      <c r="LP16" s="943"/>
      <c r="LQ16" s="943"/>
      <c r="LR16" s="943"/>
      <c r="LS16" s="943"/>
      <c r="LT16" s="943"/>
      <c r="LU16" s="943"/>
      <c r="LV16" s="943"/>
      <c r="LW16" s="943"/>
      <c r="LX16" s="943"/>
      <c r="LY16" s="943"/>
      <c r="LZ16" s="943"/>
      <c r="MA16" s="943"/>
      <c r="MB16" s="943"/>
      <c r="MC16" s="943"/>
      <c r="MD16" s="943"/>
      <c r="ME16" s="943"/>
      <c r="MF16" s="943"/>
      <c r="MG16" s="1364"/>
      <c r="MH16" s="1364"/>
      <c r="MI16" s="1364"/>
      <c r="MJ16" s="1364"/>
      <c r="MK16" s="1383"/>
      <c r="ML16" s="1383"/>
      <c r="MM16" s="1383"/>
      <c r="MN16" s="1383"/>
      <c r="MO16" s="1383"/>
      <c r="MP16" s="1383"/>
      <c r="MQ16" s="943"/>
      <c r="MR16" s="943"/>
      <c r="MS16" s="943"/>
      <c r="MT16" s="943"/>
      <c r="MU16" s="943"/>
      <c r="MV16" s="943"/>
      <c r="MW16" s="943"/>
      <c r="MX16" s="943"/>
      <c r="MY16" s="943"/>
      <c r="MZ16" s="943"/>
      <c r="NA16" s="943"/>
      <c r="NB16" s="943"/>
      <c r="NC16" s="943"/>
      <c r="ND16" s="943"/>
      <c r="NE16" s="943"/>
      <c r="NF16" s="943"/>
      <c r="NG16" s="943"/>
      <c r="NH16" s="943"/>
      <c r="NI16" s="943"/>
      <c r="NJ16" s="943"/>
      <c r="NK16" s="943"/>
      <c r="NL16" s="943"/>
      <c r="NM16" s="943"/>
      <c r="NN16" s="943"/>
      <c r="NO16" s="943"/>
      <c r="NP16" s="943"/>
      <c r="NQ16" s="943"/>
      <c r="NR16" s="1364"/>
      <c r="NS16" s="1364"/>
      <c r="NT16" s="1364"/>
      <c r="NU16" s="1363"/>
      <c r="NV16" s="1363"/>
      <c r="NW16" s="1363"/>
      <c r="NX16" s="1363"/>
      <c r="NY16" s="1363"/>
      <c r="NZ16" s="1363"/>
      <c r="OA16" s="943"/>
      <c r="OB16" s="943"/>
      <c r="OC16" s="943"/>
      <c r="OD16" s="943"/>
      <c r="OE16" s="943"/>
      <c r="OF16" s="943"/>
      <c r="OG16" s="943"/>
      <c r="OH16" s="943"/>
      <c r="OI16" s="943"/>
      <c r="OJ16" s="943"/>
      <c r="OK16" s="943"/>
      <c r="OL16" s="943"/>
      <c r="OM16" s="943"/>
      <c r="ON16" s="943"/>
      <c r="OO16" s="943"/>
      <c r="OP16" s="943"/>
      <c r="OQ16" s="943"/>
      <c r="OR16" s="943"/>
      <c r="OS16" s="943"/>
      <c r="OT16" s="943"/>
      <c r="OU16" s="943"/>
      <c r="OV16" s="943"/>
      <c r="OW16" s="943"/>
      <c r="OX16" s="943"/>
      <c r="OY16" s="943"/>
      <c r="OZ16" s="943"/>
      <c r="PA16" s="943"/>
      <c r="PB16" s="1364"/>
      <c r="PC16" s="1364"/>
      <c r="PD16" s="1364"/>
      <c r="PE16" s="1383"/>
      <c r="PF16" s="1383"/>
      <c r="PG16" s="1383"/>
      <c r="PH16" s="1383"/>
      <c r="PI16" s="1383"/>
      <c r="PJ16" s="1383"/>
      <c r="PK16" s="943"/>
      <c r="PL16" s="943"/>
      <c r="PM16" s="943"/>
      <c r="PN16" s="943"/>
      <c r="PO16" s="943"/>
      <c r="PP16" s="943"/>
      <c r="PQ16" s="943"/>
      <c r="PR16" s="943"/>
      <c r="PS16" s="943"/>
      <c r="PT16" s="943"/>
      <c r="PU16" s="943"/>
      <c r="PV16" s="943"/>
      <c r="PW16" s="943"/>
      <c r="PX16" s="943"/>
      <c r="PY16" s="943"/>
      <c r="PZ16" s="943"/>
      <c r="QA16" s="943"/>
      <c r="QB16" s="943"/>
      <c r="QC16" s="943"/>
      <c r="QD16" s="943"/>
      <c r="QE16" s="943"/>
      <c r="QF16" s="943"/>
      <c r="QG16" s="943"/>
      <c r="QH16" s="943"/>
      <c r="QI16" s="943"/>
      <c r="QJ16" s="943"/>
      <c r="QK16" s="943"/>
      <c r="QL16" s="1364"/>
      <c r="QM16" s="1364"/>
      <c r="QN16" s="1364"/>
      <c r="QO16" s="1363"/>
      <c r="QP16" s="1363"/>
      <c r="QQ16" s="1363"/>
      <c r="QR16" s="1363"/>
      <c r="QS16" s="1363"/>
      <c r="QT16" s="1363"/>
      <c r="QU16" s="1363"/>
      <c r="QV16" s="1363"/>
      <c r="QW16" s="1363"/>
      <c r="QX16" s="1363"/>
      <c r="QY16" s="1363"/>
      <c r="QZ16" s="1363"/>
      <c r="RA16" s="1363"/>
    </row>
    <row r="17" ht="14.25" customHeight="1">
      <c r="A17" s="1364">
        <v>12.0</v>
      </c>
      <c r="B17" s="943" t="s">
        <v>2806</v>
      </c>
      <c r="C17" s="943" t="s">
        <v>221</v>
      </c>
      <c r="D17" s="1381" t="s">
        <v>691</v>
      </c>
      <c r="E17" s="1360" t="s">
        <v>2827</v>
      </c>
      <c r="F17" s="1298">
        <v>5.0E7</v>
      </c>
      <c r="G17" s="1382">
        <v>4.0229E7</v>
      </c>
      <c r="H17" s="1382"/>
      <c r="I17" s="1383">
        <v>31.0</v>
      </c>
      <c r="J17" s="1383">
        <f t="shared" si="4"/>
        <v>51666666.67</v>
      </c>
      <c r="K17" s="1383"/>
      <c r="L17" s="1383">
        <f t="shared" si="5"/>
        <v>0</v>
      </c>
      <c r="M17" s="1383"/>
      <c r="N17" s="1383">
        <f t="shared" si="6"/>
        <v>0</v>
      </c>
      <c r="O17" s="1383"/>
      <c r="P17" s="1383">
        <f t="shared" si="7"/>
        <v>0</v>
      </c>
      <c r="Q17" s="1383"/>
      <c r="R17" s="1383"/>
      <c r="S17" s="1383"/>
      <c r="T17" s="1383">
        <f t="shared" si="8"/>
        <v>0</v>
      </c>
      <c r="U17" s="1383">
        <f t="shared" si="9"/>
        <v>51666666.67</v>
      </c>
      <c r="V17" s="1362">
        <v>25.0</v>
      </c>
      <c r="W17" s="1363">
        <f t="shared" si="10"/>
        <v>41666666.67</v>
      </c>
      <c r="X17" s="1362"/>
      <c r="Y17" s="1363">
        <f t="shared" si="11"/>
        <v>0</v>
      </c>
      <c r="Z17" s="1362"/>
      <c r="AA17" s="1363">
        <f t="shared" si="12"/>
        <v>0</v>
      </c>
      <c r="AB17" s="1362"/>
      <c r="AC17" s="1363">
        <f t="shared" si="13"/>
        <v>0</v>
      </c>
      <c r="AD17" s="1362"/>
      <c r="AE17" s="1362"/>
      <c r="AF17" s="1362"/>
      <c r="AG17" s="1363"/>
      <c r="AH17" s="1363">
        <f t="shared" si="14"/>
        <v>41666666.67</v>
      </c>
      <c r="AI17" s="1361">
        <v>30.0</v>
      </c>
      <c r="AJ17" s="1383">
        <f t="shared" si="15"/>
        <v>50000000</v>
      </c>
      <c r="AK17" s="1361"/>
      <c r="AL17" s="1361"/>
      <c r="AM17" s="1383">
        <f t="shared" si="16"/>
        <v>0</v>
      </c>
      <c r="AN17" s="1361"/>
      <c r="AO17" s="1383">
        <f t="shared" si="17"/>
        <v>0</v>
      </c>
      <c r="AP17" s="1361"/>
      <c r="AQ17" s="1383">
        <f t="shared" si="18"/>
        <v>0</v>
      </c>
      <c r="AR17" s="1361"/>
      <c r="AS17" s="1361"/>
      <c r="AT17" s="1383">
        <f t="shared" si="19"/>
        <v>50000000</v>
      </c>
      <c r="AU17" s="943" t="s">
        <v>2678</v>
      </c>
      <c r="AV17" s="943" t="s">
        <v>2678</v>
      </c>
      <c r="AW17" s="943" t="s">
        <v>2678</v>
      </c>
      <c r="AX17" s="943" t="s">
        <v>2678</v>
      </c>
      <c r="AY17" s="943" t="s">
        <v>2678</v>
      </c>
      <c r="AZ17" s="943" t="s">
        <v>2678</v>
      </c>
      <c r="BA17" s="943" t="s">
        <v>2678</v>
      </c>
      <c r="BB17" s="943" t="s">
        <v>2678</v>
      </c>
      <c r="BC17" s="943" t="s">
        <v>2678</v>
      </c>
      <c r="BD17" s="943" t="s">
        <v>2678</v>
      </c>
      <c r="BE17" s="943" t="s">
        <v>2678</v>
      </c>
      <c r="BF17" s="943" t="s">
        <v>2678</v>
      </c>
      <c r="BG17" s="943" t="s">
        <v>2678</v>
      </c>
      <c r="BH17" s="943" t="s">
        <v>2678</v>
      </c>
      <c r="BI17" s="943" t="s">
        <v>2678</v>
      </c>
      <c r="BJ17" s="943" t="s">
        <v>2678</v>
      </c>
      <c r="BK17" s="943" t="s">
        <v>2678</v>
      </c>
      <c r="BL17" s="943" t="s">
        <v>2678</v>
      </c>
      <c r="BM17" s="943" t="s">
        <v>2678</v>
      </c>
      <c r="BN17" s="943" t="s">
        <v>2678</v>
      </c>
      <c r="BO17" s="943" t="s">
        <v>2678</v>
      </c>
      <c r="BP17" s="943" t="s">
        <v>2678</v>
      </c>
      <c r="BQ17" s="943" t="s">
        <v>2678</v>
      </c>
      <c r="BR17" s="943" t="s">
        <v>2678</v>
      </c>
      <c r="BS17" s="943" t="s">
        <v>2678</v>
      </c>
      <c r="BT17" s="1364" t="s">
        <v>2678</v>
      </c>
      <c r="BU17" s="1364" t="s">
        <v>2678</v>
      </c>
      <c r="BV17" s="1364" t="s">
        <v>2678</v>
      </c>
      <c r="BW17" s="1364" t="s">
        <v>2678</v>
      </c>
      <c r="BX17" s="1364" t="s">
        <v>2678</v>
      </c>
      <c r="BY17" s="1364" t="s">
        <v>2678</v>
      </c>
      <c r="BZ17" s="1363">
        <f t="shared" ref="BZ17:CJ17" si="52">COUNTIF($AU17:$BY17,BZ$4)*($F17/30)+COUNTIF($AU17:$BY17,BZ$5)*($F17/60)</f>
        <v>0</v>
      </c>
      <c r="CA17" s="1363">
        <f t="shared" si="52"/>
        <v>0</v>
      </c>
      <c r="CB17" s="1363">
        <f t="shared" si="52"/>
        <v>0</v>
      </c>
      <c r="CC17" s="1363">
        <f t="shared" si="52"/>
        <v>51666666.67</v>
      </c>
      <c r="CD17" s="1363">
        <f t="shared" si="52"/>
        <v>0</v>
      </c>
      <c r="CE17" s="1363">
        <f t="shared" si="52"/>
        <v>0</v>
      </c>
      <c r="CF17" s="1363">
        <f t="shared" si="52"/>
        <v>0</v>
      </c>
      <c r="CG17" s="1363">
        <f t="shared" si="52"/>
        <v>0</v>
      </c>
      <c r="CH17" s="1363">
        <f t="shared" si="52"/>
        <v>0</v>
      </c>
      <c r="CI17" s="1363">
        <f t="shared" si="52"/>
        <v>0</v>
      </c>
      <c r="CJ17" s="1363">
        <f t="shared" si="52"/>
        <v>0</v>
      </c>
      <c r="CK17" s="1363">
        <f t="shared" si="21"/>
        <v>0</v>
      </c>
      <c r="CL17" s="943" t="s">
        <v>2678</v>
      </c>
      <c r="CM17" s="943" t="s">
        <v>2678</v>
      </c>
      <c r="CN17" s="943" t="s">
        <v>2678</v>
      </c>
      <c r="CO17" s="943" t="s">
        <v>2678</v>
      </c>
      <c r="CP17" s="943" t="s">
        <v>2678</v>
      </c>
      <c r="CQ17" s="943" t="s">
        <v>2678</v>
      </c>
      <c r="CR17" s="943" t="s">
        <v>2678</v>
      </c>
      <c r="CS17" s="943" t="s">
        <v>2678</v>
      </c>
      <c r="CT17" s="943" t="s">
        <v>2678</v>
      </c>
      <c r="CU17" s="943" t="s">
        <v>2678</v>
      </c>
      <c r="CV17" s="943" t="s">
        <v>2678</v>
      </c>
      <c r="CW17" s="943" t="s">
        <v>2678</v>
      </c>
      <c r="CX17" s="943" t="s">
        <v>2678</v>
      </c>
      <c r="CY17" s="943" t="s">
        <v>2678</v>
      </c>
      <c r="CZ17" s="943" t="s">
        <v>2678</v>
      </c>
      <c r="DA17" s="943" t="s">
        <v>2678</v>
      </c>
      <c r="DB17" s="943" t="s">
        <v>2678</v>
      </c>
      <c r="DC17" s="943" t="s">
        <v>2678</v>
      </c>
      <c r="DD17" s="943" t="s">
        <v>2678</v>
      </c>
      <c r="DE17" s="943" t="s">
        <v>2678</v>
      </c>
      <c r="DF17" s="943" t="s">
        <v>2678</v>
      </c>
      <c r="DG17" s="943" t="s">
        <v>2678</v>
      </c>
      <c r="DH17" s="943" t="s">
        <v>2678</v>
      </c>
      <c r="DI17" s="943" t="s">
        <v>2678</v>
      </c>
      <c r="DJ17" s="943" t="s">
        <v>2678</v>
      </c>
      <c r="DK17" s="943" t="s">
        <v>2678</v>
      </c>
      <c r="DL17" s="943" t="s">
        <v>2678</v>
      </c>
      <c r="DM17" s="943" t="s">
        <v>2678</v>
      </c>
      <c r="DN17" s="1383">
        <f t="shared" ref="DN17:DW17" si="53">COUNTIF($CL17:$DM17,DN$4)*($F17/30)+COUNTIF($CL17:$DM17,DN$5)*($F17/60)</f>
        <v>0</v>
      </c>
      <c r="DO17" s="1383">
        <f t="shared" si="53"/>
        <v>0</v>
      </c>
      <c r="DP17" s="1383">
        <f t="shared" si="53"/>
        <v>0</v>
      </c>
      <c r="DQ17" s="1383">
        <f t="shared" si="53"/>
        <v>46666666.67</v>
      </c>
      <c r="DR17" s="1383">
        <f t="shared" si="53"/>
        <v>0</v>
      </c>
      <c r="DS17" s="1383">
        <f t="shared" si="53"/>
        <v>0</v>
      </c>
      <c r="DT17" s="1383">
        <f t="shared" si="53"/>
        <v>0</v>
      </c>
      <c r="DU17" s="1383">
        <f t="shared" si="53"/>
        <v>0</v>
      </c>
      <c r="DV17" s="1383">
        <f t="shared" si="53"/>
        <v>0</v>
      </c>
      <c r="DW17" s="1383">
        <f t="shared" si="53"/>
        <v>0</v>
      </c>
      <c r="DX17" s="1383">
        <f t="shared" si="23"/>
        <v>0</v>
      </c>
      <c r="DY17" s="943" t="s">
        <v>2678</v>
      </c>
      <c r="DZ17" s="943" t="s">
        <v>2678</v>
      </c>
      <c r="EA17" s="943" t="s">
        <v>2678</v>
      </c>
      <c r="EB17" s="943" t="s">
        <v>2678</v>
      </c>
      <c r="EC17" s="943" t="s">
        <v>2678</v>
      </c>
      <c r="ED17" s="943" t="s">
        <v>2678</v>
      </c>
      <c r="EE17" s="943" t="s">
        <v>2678</v>
      </c>
      <c r="EF17" s="943" t="s">
        <v>2678</v>
      </c>
      <c r="EG17" s="943" t="s">
        <v>2678</v>
      </c>
      <c r="EH17" s="943" t="s">
        <v>2678</v>
      </c>
      <c r="EI17" s="943" t="s">
        <v>2678</v>
      </c>
      <c r="EJ17" s="943" t="s">
        <v>2678</v>
      </c>
      <c r="EK17" s="943" t="s">
        <v>2678</v>
      </c>
      <c r="EL17" s="943" t="s">
        <v>2678</v>
      </c>
      <c r="EM17" s="943" t="s">
        <v>2678</v>
      </c>
      <c r="EN17" s="943" t="s">
        <v>2678</v>
      </c>
      <c r="EO17" s="943" t="s">
        <v>2678</v>
      </c>
      <c r="EP17" s="943" t="s">
        <v>2678</v>
      </c>
      <c r="EQ17" s="943" t="s">
        <v>2678</v>
      </c>
      <c r="ER17" s="943" t="s">
        <v>2678</v>
      </c>
      <c r="ES17" s="943" t="s">
        <v>2678</v>
      </c>
      <c r="ET17" s="943" t="s">
        <v>2678</v>
      </c>
      <c r="EU17" s="943" t="s">
        <v>2678</v>
      </c>
      <c r="EV17" s="943" t="s">
        <v>2678</v>
      </c>
      <c r="EW17" s="943" t="s">
        <v>2678</v>
      </c>
      <c r="EX17" s="943" t="s">
        <v>2678</v>
      </c>
      <c r="EY17" s="943" t="s">
        <v>2678</v>
      </c>
      <c r="EZ17" s="1364"/>
      <c r="FA17" s="1364"/>
      <c r="FB17" s="1364"/>
      <c r="FC17" s="1364"/>
      <c r="FD17" s="1363">
        <f t="shared" ref="FD17:FP17" si="54">COUNTIF($DY17:$FC17,FD$4)*($F17/30)+COUNTIF($DY17:$FC17,FD$5)*($F17/60)</f>
        <v>0</v>
      </c>
      <c r="FE17" s="1363">
        <f t="shared" si="54"/>
        <v>0</v>
      </c>
      <c r="FF17" s="1363">
        <f t="shared" si="54"/>
        <v>0</v>
      </c>
      <c r="FG17" s="1363">
        <f t="shared" si="54"/>
        <v>45000000</v>
      </c>
      <c r="FH17" s="1363">
        <f t="shared" si="54"/>
        <v>0</v>
      </c>
      <c r="FI17" s="1363">
        <f t="shared" si="54"/>
        <v>0</v>
      </c>
      <c r="FJ17" s="1363">
        <f t="shared" si="54"/>
        <v>0</v>
      </c>
      <c r="FK17" s="1363">
        <f t="shared" si="54"/>
        <v>0</v>
      </c>
      <c r="FL17" s="1363">
        <f t="shared" si="54"/>
        <v>0</v>
      </c>
      <c r="FM17" s="1363">
        <f t="shared" si="54"/>
        <v>0</v>
      </c>
      <c r="FN17" s="1363">
        <f t="shared" si="54"/>
        <v>0</v>
      </c>
      <c r="FO17" s="1363">
        <f t="shared" si="54"/>
        <v>0</v>
      </c>
      <c r="FP17" s="1363">
        <f t="shared" si="54"/>
        <v>0</v>
      </c>
      <c r="FQ17" s="943"/>
      <c r="FR17" s="943"/>
      <c r="FS17" s="943"/>
      <c r="FT17" s="943"/>
      <c r="FU17" s="943"/>
      <c r="FV17" s="943"/>
      <c r="FW17" s="943"/>
      <c r="FX17" s="943"/>
      <c r="FY17" s="943"/>
      <c r="FZ17" s="943"/>
      <c r="GA17" s="943"/>
      <c r="GB17" s="943"/>
      <c r="GC17" s="943"/>
      <c r="GD17" s="943"/>
      <c r="GE17" s="943"/>
      <c r="GF17" s="943"/>
      <c r="GG17" s="943"/>
      <c r="GH17" s="943"/>
      <c r="GI17" s="943"/>
      <c r="GJ17" s="943"/>
      <c r="GK17" s="943"/>
      <c r="GL17" s="943"/>
      <c r="GM17" s="943"/>
      <c r="GN17" s="943"/>
      <c r="GO17" s="943"/>
      <c r="GP17" s="943"/>
      <c r="GQ17" s="943"/>
      <c r="GR17" s="1364"/>
      <c r="GS17" s="1364"/>
      <c r="GT17" s="1364"/>
      <c r="GU17" s="1383"/>
      <c r="GV17" s="1383"/>
      <c r="GW17" s="1383"/>
      <c r="GX17" s="1383"/>
      <c r="GY17" s="1383"/>
      <c r="GZ17" s="943"/>
      <c r="HA17" s="943"/>
      <c r="HB17" s="943"/>
      <c r="HC17" s="943"/>
      <c r="HD17" s="943"/>
      <c r="HE17" s="943"/>
      <c r="HF17" s="943"/>
      <c r="HG17" s="943"/>
      <c r="HH17" s="943"/>
      <c r="HI17" s="943"/>
      <c r="HJ17" s="943"/>
      <c r="HK17" s="943"/>
      <c r="HL17" s="943"/>
      <c r="HM17" s="943"/>
      <c r="HN17" s="943"/>
      <c r="HO17" s="943"/>
      <c r="HP17" s="943"/>
      <c r="HQ17" s="943"/>
      <c r="HR17" s="943"/>
      <c r="HS17" s="943"/>
      <c r="HT17" s="943"/>
      <c r="HU17" s="943"/>
      <c r="HV17" s="943"/>
      <c r="HW17" s="943"/>
      <c r="HX17" s="943"/>
      <c r="HY17" s="943"/>
      <c r="HZ17" s="943"/>
      <c r="IA17" s="1364"/>
      <c r="IB17" s="1364"/>
      <c r="IC17" s="1364"/>
      <c r="ID17" s="1364"/>
      <c r="IE17" s="1391"/>
      <c r="IF17" s="1391"/>
      <c r="IG17" s="1391"/>
      <c r="IH17" s="1391"/>
      <c r="II17" s="1391"/>
      <c r="IJ17" s="1391"/>
      <c r="IK17" s="943"/>
      <c r="IL17" s="943"/>
      <c r="IM17" s="943"/>
      <c r="IN17" s="943"/>
      <c r="IO17" s="943"/>
      <c r="IP17" s="943"/>
      <c r="IQ17" s="943"/>
      <c r="IR17" s="943"/>
      <c r="IS17" s="943"/>
      <c r="IT17" s="943"/>
      <c r="IU17" s="943"/>
      <c r="IV17" s="943"/>
      <c r="IW17" s="943"/>
      <c r="IX17" s="943"/>
      <c r="IY17" s="943"/>
      <c r="IZ17" s="943"/>
      <c r="JA17" s="943"/>
      <c r="JB17" s="943"/>
      <c r="JC17" s="943"/>
      <c r="JD17" s="943"/>
      <c r="JE17" s="943"/>
      <c r="JF17" s="943"/>
      <c r="JG17" s="943"/>
      <c r="JH17" s="943"/>
      <c r="JI17" s="943"/>
      <c r="JJ17" s="943"/>
      <c r="JK17" s="943"/>
      <c r="JL17" s="1364"/>
      <c r="JM17" s="1364"/>
      <c r="JN17" s="1364"/>
      <c r="JO17" s="1383"/>
      <c r="JP17" s="1383"/>
      <c r="JQ17" s="1383"/>
      <c r="JR17" s="1383"/>
      <c r="JS17" s="1383"/>
      <c r="JT17" s="1383"/>
      <c r="JU17" s="943"/>
      <c r="JV17" s="943"/>
      <c r="JW17" s="943"/>
      <c r="JX17" s="943"/>
      <c r="JY17" s="943"/>
      <c r="JZ17" s="943"/>
      <c r="KA17" s="943"/>
      <c r="KB17" s="943"/>
      <c r="KC17" s="943"/>
      <c r="KD17" s="943"/>
      <c r="KE17" s="943"/>
      <c r="KF17" s="943"/>
      <c r="KG17" s="943"/>
      <c r="KH17" s="943"/>
      <c r="KI17" s="943"/>
      <c r="KJ17" s="943"/>
      <c r="KK17" s="943"/>
      <c r="KL17" s="943"/>
      <c r="KM17" s="943"/>
      <c r="KN17" s="943"/>
      <c r="KO17" s="943"/>
      <c r="KP17" s="943"/>
      <c r="KQ17" s="943"/>
      <c r="KR17" s="943"/>
      <c r="KS17" s="943"/>
      <c r="KT17" s="943"/>
      <c r="KU17" s="943"/>
      <c r="KV17" s="1364"/>
      <c r="KW17" s="1364"/>
      <c r="KX17" s="1364"/>
      <c r="KY17" s="1364"/>
      <c r="KZ17" s="1363"/>
      <c r="LA17" s="1363"/>
      <c r="LB17" s="1363"/>
      <c r="LC17" s="1363"/>
      <c r="LD17" s="1363"/>
      <c r="LE17" s="1363"/>
      <c r="LF17" s="943"/>
      <c r="LG17" s="943"/>
      <c r="LH17" s="943"/>
      <c r="LI17" s="943"/>
      <c r="LJ17" s="943"/>
      <c r="LK17" s="943"/>
      <c r="LL17" s="943"/>
      <c r="LM17" s="943"/>
      <c r="LN17" s="943"/>
      <c r="LO17" s="943"/>
      <c r="LP17" s="943"/>
      <c r="LQ17" s="943"/>
      <c r="LR17" s="943"/>
      <c r="LS17" s="943"/>
      <c r="LT17" s="943"/>
      <c r="LU17" s="943"/>
      <c r="LV17" s="943"/>
      <c r="LW17" s="943"/>
      <c r="LX17" s="943"/>
      <c r="LY17" s="943"/>
      <c r="LZ17" s="943"/>
      <c r="MA17" s="943"/>
      <c r="MB17" s="943"/>
      <c r="MC17" s="943"/>
      <c r="MD17" s="943"/>
      <c r="ME17" s="943"/>
      <c r="MF17" s="943"/>
      <c r="MG17" s="1364"/>
      <c r="MH17" s="1364"/>
      <c r="MI17" s="1364"/>
      <c r="MJ17" s="1364"/>
      <c r="MK17" s="1383"/>
      <c r="ML17" s="1383"/>
      <c r="MM17" s="1383"/>
      <c r="MN17" s="1383"/>
      <c r="MO17" s="1383"/>
      <c r="MP17" s="1383"/>
      <c r="MQ17" s="943"/>
      <c r="MR17" s="943"/>
      <c r="MS17" s="943"/>
      <c r="MT17" s="943"/>
      <c r="MU17" s="943"/>
      <c r="MV17" s="943"/>
      <c r="MW17" s="943"/>
      <c r="MX17" s="943"/>
      <c r="MY17" s="943"/>
      <c r="MZ17" s="943"/>
      <c r="NA17" s="943"/>
      <c r="NB17" s="943"/>
      <c r="NC17" s="943"/>
      <c r="ND17" s="943"/>
      <c r="NE17" s="943"/>
      <c r="NF17" s="943"/>
      <c r="NG17" s="943"/>
      <c r="NH17" s="943"/>
      <c r="NI17" s="943"/>
      <c r="NJ17" s="943"/>
      <c r="NK17" s="943"/>
      <c r="NL17" s="943"/>
      <c r="NM17" s="943"/>
      <c r="NN17" s="943"/>
      <c r="NO17" s="943"/>
      <c r="NP17" s="943"/>
      <c r="NQ17" s="943"/>
      <c r="NR17" s="1364"/>
      <c r="NS17" s="1364"/>
      <c r="NT17" s="1364"/>
      <c r="NU17" s="1363"/>
      <c r="NV17" s="1363"/>
      <c r="NW17" s="1363"/>
      <c r="NX17" s="1363"/>
      <c r="NY17" s="1363"/>
      <c r="NZ17" s="1363"/>
      <c r="OA17" s="943"/>
      <c r="OB17" s="943"/>
      <c r="OC17" s="943"/>
      <c r="OD17" s="943"/>
      <c r="OE17" s="943"/>
      <c r="OF17" s="943"/>
      <c r="OG17" s="943"/>
      <c r="OH17" s="943"/>
      <c r="OI17" s="943"/>
      <c r="OJ17" s="943"/>
      <c r="OK17" s="943"/>
      <c r="OL17" s="943"/>
      <c r="OM17" s="943"/>
      <c r="ON17" s="943"/>
      <c r="OO17" s="943"/>
      <c r="OP17" s="943"/>
      <c r="OQ17" s="943"/>
      <c r="OR17" s="943"/>
      <c r="OS17" s="943"/>
      <c r="OT17" s="943"/>
      <c r="OU17" s="943"/>
      <c r="OV17" s="943"/>
      <c r="OW17" s="943"/>
      <c r="OX17" s="943"/>
      <c r="OY17" s="943"/>
      <c r="OZ17" s="943"/>
      <c r="PA17" s="943"/>
      <c r="PB17" s="1364"/>
      <c r="PC17" s="1364"/>
      <c r="PD17" s="1364"/>
      <c r="PE17" s="1383"/>
      <c r="PF17" s="1383"/>
      <c r="PG17" s="1383"/>
      <c r="PH17" s="1383"/>
      <c r="PI17" s="1383"/>
      <c r="PJ17" s="1383"/>
      <c r="PK17" s="943"/>
      <c r="PL17" s="943"/>
      <c r="PM17" s="943"/>
      <c r="PN17" s="943"/>
      <c r="PO17" s="943"/>
      <c r="PP17" s="943"/>
      <c r="PQ17" s="943"/>
      <c r="PR17" s="943"/>
      <c r="PS17" s="943"/>
      <c r="PT17" s="943"/>
      <c r="PU17" s="943"/>
      <c r="PV17" s="943"/>
      <c r="PW17" s="943"/>
      <c r="PX17" s="943"/>
      <c r="PY17" s="943"/>
      <c r="PZ17" s="943"/>
      <c r="QA17" s="943"/>
      <c r="QB17" s="943"/>
      <c r="QC17" s="943"/>
      <c r="QD17" s="943"/>
      <c r="QE17" s="943"/>
      <c r="QF17" s="943"/>
      <c r="QG17" s="943"/>
      <c r="QH17" s="943"/>
      <c r="QI17" s="943"/>
      <c r="QJ17" s="943"/>
      <c r="QK17" s="943"/>
      <c r="QL17" s="1364"/>
      <c r="QM17" s="1364"/>
      <c r="QN17" s="1364"/>
      <c r="QO17" s="1363"/>
      <c r="QP17" s="1363"/>
      <c r="QQ17" s="1363"/>
      <c r="QR17" s="1363"/>
      <c r="QS17" s="1363"/>
      <c r="QT17" s="1363"/>
      <c r="QU17" s="1363"/>
      <c r="QV17" s="1363"/>
      <c r="QW17" s="1363"/>
      <c r="QX17" s="1363"/>
      <c r="QY17" s="1363"/>
      <c r="QZ17" s="1363"/>
      <c r="RA17" s="1363"/>
    </row>
    <row r="18" ht="14.25" customHeight="1">
      <c r="A18" s="1364">
        <v>13.0</v>
      </c>
      <c r="B18" s="943" t="s">
        <v>2812</v>
      </c>
      <c r="C18" s="943" t="s">
        <v>94</v>
      </c>
      <c r="D18" s="1407" t="s">
        <v>135</v>
      </c>
      <c r="E18" s="1360" t="s">
        <v>133</v>
      </c>
      <c r="F18" s="1298">
        <v>5.0E7</v>
      </c>
      <c r="G18" s="1298">
        <v>4.82035E7</v>
      </c>
      <c r="H18" s="1298"/>
      <c r="I18" s="1383"/>
      <c r="J18" s="1383">
        <f t="shared" si="4"/>
        <v>0</v>
      </c>
      <c r="K18" s="1383"/>
      <c r="L18" s="1383">
        <f t="shared" si="5"/>
        <v>0</v>
      </c>
      <c r="M18" s="1383"/>
      <c r="N18" s="1383">
        <f t="shared" si="6"/>
        <v>0</v>
      </c>
      <c r="O18" s="1383"/>
      <c r="P18" s="1383">
        <f t="shared" si="7"/>
        <v>0</v>
      </c>
      <c r="Q18" s="1383"/>
      <c r="R18" s="1383"/>
      <c r="S18" s="1383"/>
      <c r="T18" s="1383">
        <f t="shared" si="8"/>
        <v>0</v>
      </c>
      <c r="U18" s="1383">
        <f t="shared" si="9"/>
        <v>0</v>
      </c>
      <c r="V18" s="1362"/>
      <c r="W18" s="1363">
        <f t="shared" si="10"/>
        <v>0</v>
      </c>
      <c r="X18" s="1362"/>
      <c r="Y18" s="1363">
        <f t="shared" si="11"/>
        <v>0</v>
      </c>
      <c r="Z18" s="1362"/>
      <c r="AA18" s="1363">
        <f t="shared" si="12"/>
        <v>0</v>
      </c>
      <c r="AB18" s="1362"/>
      <c r="AC18" s="1363">
        <f t="shared" si="13"/>
        <v>0</v>
      </c>
      <c r="AD18" s="1362"/>
      <c r="AE18" s="1362"/>
      <c r="AF18" s="1362"/>
      <c r="AG18" s="1363"/>
      <c r="AH18" s="1363">
        <f t="shared" si="14"/>
        <v>0</v>
      </c>
      <c r="AI18" s="1361"/>
      <c r="AJ18" s="1383">
        <f t="shared" si="15"/>
        <v>0</v>
      </c>
      <c r="AK18" s="1361"/>
      <c r="AL18" s="1361"/>
      <c r="AM18" s="1383">
        <f t="shared" si="16"/>
        <v>0</v>
      </c>
      <c r="AN18" s="1361"/>
      <c r="AO18" s="1383">
        <f t="shared" si="17"/>
        <v>0</v>
      </c>
      <c r="AP18" s="1361"/>
      <c r="AQ18" s="1383">
        <f t="shared" si="18"/>
        <v>0</v>
      </c>
      <c r="AR18" s="1361"/>
      <c r="AS18" s="1361"/>
      <c r="AT18" s="1383">
        <f t="shared" si="19"/>
        <v>0</v>
      </c>
      <c r="AU18" s="943" t="s">
        <v>2678</v>
      </c>
      <c r="AV18" s="943" t="s">
        <v>2678</v>
      </c>
      <c r="AW18" s="943" t="s">
        <v>2678</v>
      </c>
      <c r="AX18" s="943" t="s">
        <v>2678</v>
      </c>
      <c r="AY18" s="943" t="s">
        <v>2678</v>
      </c>
      <c r="AZ18" s="943" t="s">
        <v>2678</v>
      </c>
      <c r="BA18" s="943" t="s">
        <v>2678</v>
      </c>
      <c r="BB18" s="943" t="s">
        <v>2678</v>
      </c>
      <c r="BC18" s="943" t="s">
        <v>2678</v>
      </c>
      <c r="BD18" s="943" t="s">
        <v>2678</v>
      </c>
      <c r="BE18" s="943" t="s">
        <v>2678</v>
      </c>
      <c r="BF18" s="943" t="s">
        <v>2678</v>
      </c>
      <c r="BG18" s="943" t="s">
        <v>2678</v>
      </c>
      <c r="BH18" s="943" t="s">
        <v>2678</v>
      </c>
      <c r="BI18" s="943" t="s">
        <v>2678</v>
      </c>
      <c r="BJ18" s="943" t="s">
        <v>2678</v>
      </c>
      <c r="BK18" s="943" t="s">
        <v>2678</v>
      </c>
      <c r="BL18" s="943" t="s">
        <v>2678</v>
      </c>
      <c r="BM18" s="943" t="s">
        <v>2678</v>
      </c>
      <c r="BN18" s="943" t="s">
        <v>2678</v>
      </c>
      <c r="BO18" s="943" t="s">
        <v>2678</v>
      </c>
      <c r="BP18" s="943" t="s">
        <v>2678</v>
      </c>
      <c r="BQ18" s="943" t="s">
        <v>2678</v>
      </c>
      <c r="BR18" s="943" t="s">
        <v>2678</v>
      </c>
      <c r="BS18" s="943" t="s">
        <v>2678</v>
      </c>
      <c r="BT18" s="1364" t="s">
        <v>2678</v>
      </c>
      <c r="BU18" s="1364" t="s">
        <v>2678</v>
      </c>
      <c r="BV18" s="1364" t="s">
        <v>2678</v>
      </c>
      <c r="BW18" s="1364" t="s">
        <v>2678</v>
      </c>
      <c r="BX18" s="1364" t="s">
        <v>2678</v>
      </c>
      <c r="BY18" s="1364" t="s">
        <v>2678</v>
      </c>
      <c r="BZ18" s="1363">
        <f t="shared" ref="BZ18:CJ18" si="55">COUNTIF($AU18:$BY18,BZ$4)*($F18/30)+COUNTIF($AU18:$BY18,BZ$5)*($F18/60)</f>
        <v>0</v>
      </c>
      <c r="CA18" s="1363">
        <f t="shared" si="55"/>
        <v>0</v>
      </c>
      <c r="CB18" s="1363">
        <f t="shared" si="55"/>
        <v>0</v>
      </c>
      <c r="CC18" s="1363">
        <f t="shared" si="55"/>
        <v>51666666.67</v>
      </c>
      <c r="CD18" s="1363">
        <f t="shared" si="55"/>
        <v>0</v>
      </c>
      <c r="CE18" s="1363">
        <f t="shared" si="55"/>
        <v>0</v>
      </c>
      <c r="CF18" s="1363">
        <f t="shared" si="55"/>
        <v>0</v>
      </c>
      <c r="CG18" s="1363">
        <f t="shared" si="55"/>
        <v>0</v>
      </c>
      <c r="CH18" s="1363">
        <f t="shared" si="55"/>
        <v>0</v>
      </c>
      <c r="CI18" s="1363">
        <f t="shared" si="55"/>
        <v>0</v>
      </c>
      <c r="CJ18" s="1363">
        <f t="shared" si="55"/>
        <v>0</v>
      </c>
      <c r="CK18" s="1363">
        <f t="shared" si="21"/>
        <v>0</v>
      </c>
      <c r="CL18" s="943" t="s">
        <v>2678</v>
      </c>
      <c r="CM18" s="943" t="s">
        <v>2678</v>
      </c>
      <c r="CN18" s="943" t="s">
        <v>2678</v>
      </c>
      <c r="CO18" s="943" t="s">
        <v>2678</v>
      </c>
      <c r="CP18" s="943" t="s">
        <v>2678</v>
      </c>
      <c r="CQ18" s="943" t="s">
        <v>2678</v>
      </c>
      <c r="CR18" s="943" t="s">
        <v>2678</v>
      </c>
      <c r="CS18" s="943" t="s">
        <v>2678</v>
      </c>
      <c r="CT18" s="943" t="s">
        <v>2678</v>
      </c>
      <c r="CU18" s="943" t="s">
        <v>2678</v>
      </c>
      <c r="CV18" s="943" t="s">
        <v>2678</v>
      </c>
      <c r="CW18" s="943" t="s">
        <v>2678</v>
      </c>
      <c r="CX18" s="943" t="s">
        <v>2678</v>
      </c>
      <c r="CY18" s="943" t="s">
        <v>2678</v>
      </c>
      <c r="CZ18" s="943" t="s">
        <v>2678</v>
      </c>
      <c r="DA18" s="943" t="s">
        <v>2678</v>
      </c>
      <c r="DB18" s="943" t="s">
        <v>2678</v>
      </c>
      <c r="DC18" s="943" t="s">
        <v>2678</v>
      </c>
      <c r="DD18" s="943" t="s">
        <v>2678</v>
      </c>
      <c r="DE18" s="943" t="s">
        <v>2678</v>
      </c>
      <c r="DF18" s="943" t="s">
        <v>2678</v>
      </c>
      <c r="DG18" s="943" t="s">
        <v>2678</v>
      </c>
      <c r="DH18" s="943" t="s">
        <v>2678</v>
      </c>
      <c r="DI18" s="943" t="s">
        <v>2678</v>
      </c>
      <c r="DJ18" s="943" t="s">
        <v>2678</v>
      </c>
      <c r="DK18" s="943" t="s">
        <v>2678</v>
      </c>
      <c r="DL18" s="943" t="s">
        <v>2678</v>
      </c>
      <c r="DM18" s="943" t="s">
        <v>2678</v>
      </c>
      <c r="DN18" s="1383">
        <f t="shared" ref="DN18:DW18" si="56">COUNTIF($CL18:$DM18,DN$4)*($F18/30)+COUNTIF($CL18:$DM18,DN$5)*($F18/60)</f>
        <v>0</v>
      </c>
      <c r="DO18" s="1383">
        <f t="shared" si="56"/>
        <v>0</v>
      </c>
      <c r="DP18" s="1383">
        <f t="shared" si="56"/>
        <v>0</v>
      </c>
      <c r="DQ18" s="1383">
        <f t="shared" si="56"/>
        <v>46666666.67</v>
      </c>
      <c r="DR18" s="1383">
        <f t="shared" si="56"/>
        <v>0</v>
      </c>
      <c r="DS18" s="1383">
        <f t="shared" si="56"/>
        <v>0</v>
      </c>
      <c r="DT18" s="1383">
        <f t="shared" si="56"/>
        <v>0</v>
      </c>
      <c r="DU18" s="1383">
        <f t="shared" si="56"/>
        <v>0</v>
      </c>
      <c r="DV18" s="1383">
        <f t="shared" si="56"/>
        <v>0</v>
      </c>
      <c r="DW18" s="1383">
        <f t="shared" si="56"/>
        <v>0</v>
      </c>
      <c r="DX18" s="1383">
        <f t="shared" si="23"/>
        <v>0</v>
      </c>
      <c r="DY18" s="943" t="s">
        <v>2678</v>
      </c>
      <c r="DZ18" s="943" t="s">
        <v>2678</v>
      </c>
      <c r="EA18" s="943" t="s">
        <v>2678</v>
      </c>
      <c r="EB18" s="943" t="s">
        <v>2678</v>
      </c>
      <c r="EC18" s="943" t="s">
        <v>2678</v>
      </c>
      <c r="ED18" s="943" t="s">
        <v>2678</v>
      </c>
      <c r="EE18" s="943" t="s">
        <v>2678</v>
      </c>
      <c r="EF18" s="943" t="s">
        <v>2678</v>
      </c>
      <c r="EG18" s="943" t="s">
        <v>2678</v>
      </c>
      <c r="EH18" s="943" t="s">
        <v>2678</v>
      </c>
      <c r="EI18" s="943" t="s">
        <v>2678</v>
      </c>
      <c r="EJ18" s="943" t="s">
        <v>2678</v>
      </c>
      <c r="EK18" s="943" t="s">
        <v>2678</v>
      </c>
      <c r="EL18" s="943" t="s">
        <v>2678</v>
      </c>
      <c r="EM18" s="943" t="s">
        <v>2678</v>
      </c>
      <c r="EN18" s="943" t="s">
        <v>2678</v>
      </c>
      <c r="EO18" s="943" t="s">
        <v>2678</v>
      </c>
      <c r="EP18" s="943" t="s">
        <v>2678</v>
      </c>
      <c r="EQ18" s="943" t="s">
        <v>2678</v>
      </c>
      <c r="ER18" s="943" t="s">
        <v>2678</v>
      </c>
      <c r="ES18" s="943" t="s">
        <v>2678</v>
      </c>
      <c r="ET18" s="943" t="s">
        <v>2678</v>
      </c>
      <c r="EU18" s="943" t="s">
        <v>2678</v>
      </c>
      <c r="EV18" s="943" t="s">
        <v>2678</v>
      </c>
      <c r="EW18" s="943" t="s">
        <v>2678</v>
      </c>
      <c r="EX18" s="943" t="s">
        <v>2678</v>
      </c>
      <c r="EY18" s="943" t="s">
        <v>2678</v>
      </c>
      <c r="EZ18" s="1364"/>
      <c r="FA18" s="1364"/>
      <c r="FB18" s="1364"/>
      <c r="FC18" s="1364"/>
      <c r="FD18" s="1363">
        <f t="shared" ref="FD18:FP18" si="57">COUNTIF($DY18:$FC18,FD$4)*($F18/30)+COUNTIF($DY18:$FC18,FD$5)*($F18/60)</f>
        <v>0</v>
      </c>
      <c r="FE18" s="1363">
        <f t="shared" si="57"/>
        <v>0</v>
      </c>
      <c r="FF18" s="1363">
        <f t="shared" si="57"/>
        <v>0</v>
      </c>
      <c r="FG18" s="1363">
        <f t="shared" si="57"/>
        <v>45000000</v>
      </c>
      <c r="FH18" s="1363">
        <f t="shared" si="57"/>
        <v>0</v>
      </c>
      <c r="FI18" s="1363">
        <f t="shared" si="57"/>
        <v>0</v>
      </c>
      <c r="FJ18" s="1363">
        <f t="shared" si="57"/>
        <v>0</v>
      </c>
      <c r="FK18" s="1363">
        <f t="shared" si="57"/>
        <v>0</v>
      </c>
      <c r="FL18" s="1363">
        <f t="shared" si="57"/>
        <v>0</v>
      </c>
      <c r="FM18" s="1363">
        <f t="shared" si="57"/>
        <v>0</v>
      </c>
      <c r="FN18" s="1363">
        <f t="shared" si="57"/>
        <v>0</v>
      </c>
      <c r="FO18" s="1363">
        <f t="shared" si="57"/>
        <v>0</v>
      </c>
      <c r="FP18" s="1363">
        <f t="shared" si="57"/>
        <v>0</v>
      </c>
      <c r="FQ18" s="943"/>
      <c r="FR18" s="943"/>
      <c r="FS18" s="943"/>
      <c r="FT18" s="943"/>
      <c r="FU18" s="943"/>
      <c r="FV18" s="943"/>
      <c r="FW18" s="943"/>
      <c r="FX18" s="943"/>
      <c r="FY18" s="943"/>
      <c r="FZ18" s="943"/>
      <c r="GA18" s="943"/>
      <c r="GB18" s="943"/>
      <c r="GC18" s="943"/>
      <c r="GD18" s="943"/>
      <c r="GE18" s="943"/>
      <c r="GF18" s="943"/>
      <c r="GG18" s="943"/>
      <c r="GH18" s="943"/>
      <c r="GI18" s="943"/>
      <c r="GJ18" s="943"/>
      <c r="GK18" s="943"/>
      <c r="GL18" s="943"/>
      <c r="GM18" s="943"/>
      <c r="GN18" s="943"/>
      <c r="GO18" s="943"/>
      <c r="GP18" s="943"/>
      <c r="GQ18" s="943"/>
      <c r="GR18" s="1364"/>
      <c r="GS18" s="1364"/>
      <c r="GT18" s="1364"/>
      <c r="GU18" s="1383"/>
      <c r="GV18" s="1383"/>
      <c r="GW18" s="1383"/>
      <c r="GX18" s="1383"/>
      <c r="GY18" s="1383"/>
      <c r="GZ18" s="943"/>
      <c r="HA18" s="943"/>
      <c r="HB18" s="943"/>
      <c r="HC18" s="943"/>
      <c r="HD18" s="943"/>
      <c r="HE18" s="943"/>
      <c r="HF18" s="943"/>
      <c r="HG18" s="943"/>
      <c r="HH18" s="943"/>
      <c r="HI18" s="943"/>
      <c r="HJ18" s="943"/>
      <c r="HK18" s="943"/>
      <c r="HL18" s="943"/>
      <c r="HM18" s="943"/>
      <c r="HN18" s="943"/>
      <c r="HO18" s="943"/>
      <c r="HP18" s="943"/>
      <c r="HQ18" s="943"/>
      <c r="HR18" s="943"/>
      <c r="HS18" s="943"/>
      <c r="HT18" s="943"/>
      <c r="HU18" s="943"/>
      <c r="HV18" s="943"/>
      <c r="HW18" s="943"/>
      <c r="HX18" s="943"/>
      <c r="HY18" s="943"/>
      <c r="HZ18" s="943"/>
      <c r="IA18" s="1364"/>
      <c r="IB18" s="1364"/>
      <c r="IC18" s="1364"/>
      <c r="ID18" s="1364"/>
      <c r="IE18" s="1391"/>
      <c r="IF18" s="1391"/>
      <c r="IG18" s="1391"/>
      <c r="IH18" s="1391"/>
      <c r="II18" s="1391"/>
      <c r="IJ18" s="1391"/>
      <c r="IK18" s="943"/>
      <c r="IL18" s="943"/>
      <c r="IM18" s="943"/>
      <c r="IN18" s="943"/>
      <c r="IO18" s="943"/>
      <c r="IP18" s="943"/>
      <c r="IQ18" s="943"/>
      <c r="IR18" s="943"/>
      <c r="IS18" s="943"/>
      <c r="IT18" s="943"/>
      <c r="IU18" s="943"/>
      <c r="IV18" s="943"/>
      <c r="IW18" s="943"/>
      <c r="IX18" s="943"/>
      <c r="IY18" s="943"/>
      <c r="IZ18" s="943"/>
      <c r="JA18" s="943"/>
      <c r="JB18" s="943"/>
      <c r="JC18" s="943"/>
      <c r="JD18" s="943"/>
      <c r="JE18" s="943"/>
      <c r="JF18" s="943"/>
      <c r="JG18" s="943"/>
      <c r="JH18" s="943"/>
      <c r="JI18" s="943"/>
      <c r="JJ18" s="943"/>
      <c r="JK18" s="943"/>
      <c r="JL18" s="1364"/>
      <c r="JM18" s="1364"/>
      <c r="JN18" s="1364"/>
      <c r="JO18" s="1383"/>
      <c r="JP18" s="1383"/>
      <c r="JQ18" s="1383"/>
      <c r="JR18" s="1383"/>
      <c r="JS18" s="1383"/>
      <c r="JT18" s="1383"/>
      <c r="JU18" s="943"/>
      <c r="JV18" s="943"/>
      <c r="JW18" s="943"/>
      <c r="JX18" s="943"/>
      <c r="JY18" s="943"/>
      <c r="JZ18" s="943"/>
      <c r="KA18" s="943"/>
      <c r="KB18" s="943"/>
      <c r="KC18" s="943"/>
      <c r="KD18" s="943"/>
      <c r="KE18" s="943"/>
      <c r="KF18" s="943"/>
      <c r="KG18" s="943"/>
      <c r="KH18" s="943"/>
      <c r="KI18" s="943"/>
      <c r="KJ18" s="943"/>
      <c r="KK18" s="943"/>
      <c r="KL18" s="943"/>
      <c r="KM18" s="943"/>
      <c r="KN18" s="943"/>
      <c r="KO18" s="943"/>
      <c r="KP18" s="943"/>
      <c r="KQ18" s="943"/>
      <c r="KR18" s="943"/>
      <c r="KS18" s="943"/>
      <c r="KT18" s="943"/>
      <c r="KU18" s="943"/>
      <c r="KV18" s="1364"/>
      <c r="KW18" s="1364"/>
      <c r="KX18" s="1364"/>
      <c r="KY18" s="1364"/>
      <c r="KZ18" s="1363"/>
      <c r="LA18" s="1363"/>
      <c r="LB18" s="1363"/>
      <c r="LC18" s="1363"/>
      <c r="LD18" s="1363"/>
      <c r="LE18" s="1363"/>
      <c r="LF18" s="943"/>
      <c r="LG18" s="943"/>
      <c r="LH18" s="943"/>
      <c r="LI18" s="943"/>
      <c r="LJ18" s="943"/>
      <c r="LK18" s="943"/>
      <c r="LL18" s="943"/>
      <c r="LM18" s="943"/>
      <c r="LN18" s="943"/>
      <c r="LO18" s="943"/>
      <c r="LP18" s="943"/>
      <c r="LQ18" s="943"/>
      <c r="LR18" s="943"/>
      <c r="LS18" s="943"/>
      <c r="LT18" s="943"/>
      <c r="LU18" s="943"/>
      <c r="LV18" s="943"/>
      <c r="LW18" s="943"/>
      <c r="LX18" s="943"/>
      <c r="LY18" s="943"/>
      <c r="LZ18" s="943"/>
      <c r="MA18" s="943"/>
      <c r="MB18" s="943"/>
      <c r="MC18" s="943"/>
      <c r="MD18" s="943"/>
      <c r="ME18" s="943"/>
      <c r="MF18" s="943"/>
      <c r="MG18" s="1364"/>
      <c r="MH18" s="1364"/>
      <c r="MI18" s="1364"/>
      <c r="MJ18" s="1364"/>
      <c r="MK18" s="1383"/>
      <c r="ML18" s="1383"/>
      <c r="MM18" s="1383"/>
      <c r="MN18" s="1383"/>
      <c r="MO18" s="1383"/>
      <c r="MP18" s="1383"/>
      <c r="MQ18" s="943"/>
      <c r="MR18" s="943"/>
      <c r="MS18" s="943"/>
      <c r="MT18" s="943"/>
      <c r="MU18" s="943"/>
      <c r="MV18" s="943"/>
      <c r="MW18" s="943"/>
      <c r="MX18" s="943"/>
      <c r="MY18" s="943"/>
      <c r="MZ18" s="943"/>
      <c r="NA18" s="943"/>
      <c r="NB18" s="943"/>
      <c r="NC18" s="943"/>
      <c r="ND18" s="943"/>
      <c r="NE18" s="943"/>
      <c r="NF18" s="943"/>
      <c r="NG18" s="943"/>
      <c r="NH18" s="943"/>
      <c r="NI18" s="943"/>
      <c r="NJ18" s="943"/>
      <c r="NK18" s="943"/>
      <c r="NL18" s="943"/>
      <c r="NM18" s="943"/>
      <c r="NN18" s="943"/>
      <c r="NO18" s="943"/>
      <c r="NP18" s="943"/>
      <c r="NQ18" s="943"/>
      <c r="NR18" s="1364"/>
      <c r="NS18" s="1364"/>
      <c r="NT18" s="1364"/>
      <c r="NU18" s="1363"/>
      <c r="NV18" s="1363"/>
      <c r="NW18" s="1363"/>
      <c r="NX18" s="1363"/>
      <c r="NY18" s="1363"/>
      <c r="NZ18" s="1363"/>
      <c r="OA18" s="943"/>
      <c r="OB18" s="943"/>
      <c r="OC18" s="943"/>
      <c r="OD18" s="943"/>
      <c r="OE18" s="943"/>
      <c r="OF18" s="943"/>
      <c r="OG18" s="943"/>
      <c r="OH18" s="943"/>
      <c r="OI18" s="943"/>
      <c r="OJ18" s="943"/>
      <c r="OK18" s="943"/>
      <c r="OL18" s="943"/>
      <c r="OM18" s="943"/>
      <c r="ON18" s="943"/>
      <c r="OO18" s="943"/>
      <c r="OP18" s="943"/>
      <c r="OQ18" s="943"/>
      <c r="OR18" s="943"/>
      <c r="OS18" s="943"/>
      <c r="OT18" s="943"/>
      <c r="OU18" s="943"/>
      <c r="OV18" s="943"/>
      <c r="OW18" s="943"/>
      <c r="OX18" s="943"/>
      <c r="OY18" s="943"/>
      <c r="OZ18" s="943"/>
      <c r="PA18" s="943"/>
      <c r="PB18" s="1364"/>
      <c r="PC18" s="1364"/>
      <c r="PD18" s="1364"/>
      <c r="PE18" s="1383"/>
      <c r="PF18" s="1383"/>
      <c r="PG18" s="1383"/>
      <c r="PH18" s="1383"/>
      <c r="PI18" s="1383"/>
      <c r="PJ18" s="1383"/>
      <c r="PK18" s="943"/>
      <c r="PL18" s="943"/>
      <c r="PM18" s="943"/>
      <c r="PN18" s="943"/>
      <c r="PO18" s="943"/>
      <c r="PP18" s="943"/>
      <c r="PQ18" s="943"/>
      <c r="PR18" s="943"/>
      <c r="PS18" s="943"/>
      <c r="PT18" s="943"/>
      <c r="PU18" s="943"/>
      <c r="PV18" s="943"/>
      <c r="PW18" s="943"/>
      <c r="PX18" s="943"/>
      <c r="PY18" s="943"/>
      <c r="PZ18" s="943"/>
      <c r="QA18" s="943"/>
      <c r="QB18" s="943"/>
      <c r="QC18" s="943"/>
      <c r="QD18" s="943"/>
      <c r="QE18" s="943"/>
      <c r="QF18" s="943"/>
      <c r="QG18" s="943"/>
      <c r="QH18" s="943"/>
      <c r="QI18" s="943"/>
      <c r="QJ18" s="943"/>
      <c r="QK18" s="943"/>
      <c r="QL18" s="1364"/>
      <c r="QM18" s="1364"/>
      <c r="QN18" s="1364"/>
      <c r="QO18" s="1363"/>
      <c r="QP18" s="1363"/>
      <c r="QQ18" s="1363"/>
      <c r="QR18" s="1363"/>
      <c r="QS18" s="1363"/>
      <c r="QT18" s="1363"/>
      <c r="QU18" s="1363"/>
      <c r="QV18" s="1363"/>
      <c r="QW18" s="1363"/>
      <c r="QX18" s="1363"/>
      <c r="QY18" s="1363"/>
      <c r="QZ18" s="1363"/>
      <c r="RA18" s="1363"/>
    </row>
    <row r="19" ht="14.25" customHeight="1">
      <c r="A19" s="1364">
        <v>14.0</v>
      </c>
      <c r="B19" s="943" t="s">
        <v>2812</v>
      </c>
      <c r="C19" s="943" t="s">
        <v>94</v>
      </c>
      <c r="D19" s="1407" t="s">
        <v>153</v>
      </c>
      <c r="E19" s="1360" t="s">
        <v>151</v>
      </c>
      <c r="F19" s="1298">
        <v>5.0E7</v>
      </c>
      <c r="G19" s="1298">
        <v>4.82035E7</v>
      </c>
      <c r="H19" s="1298"/>
      <c r="I19" s="1383"/>
      <c r="J19" s="1383">
        <f t="shared" si="4"/>
        <v>0</v>
      </c>
      <c r="K19" s="1383"/>
      <c r="L19" s="1383">
        <f t="shared" si="5"/>
        <v>0</v>
      </c>
      <c r="M19" s="1383"/>
      <c r="N19" s="1383">
        <f t="shared" si="6"/>
        <v>0</v>
      </c>
      <c r="O19" s="1383"/>
      <c r="P19" s="1383">
        <f t="shared" si="7"/>
        <v>0</v>
      </c>
      <c r="Q19" s="1383"/>
      <c r="R19" s="1383"/>
      <c r="S19" s="1383"/>
      <c r="T19" s="1383">
        <f t="shared" si="8"/>
        <v>0</v>
      </c>
      <c r="U19" s="1383">
        <f t="shared" si="9"/>
        <v>0</v>
      </c>
      <c r="V19" s="1362"/>
      <c r="W19" s="1363">
        <f t="shared" si="10"/>
        <v>0</v>
      </c>
      <c r="X19" s="1362"/>
      <c r="Y19" s="1363">
        <f t="shared" si="11"/>
        <v>0</v>
      </c>
      <c r="Z19" s="1362"/>
      <c r="AA19" s="1363">
        <f t="shared" si="12"/>
        <v>0</v>
      </c>
      <c r="AB19" s="1362"/>
      <c r="AC19" s="1363">
        <f t="shared" si="13"/>
        <v>0</v>
      </c>
      <c r="AD19" s="1362"/>
      <c r="AE19" s="1362"/>
      <c r="AF19" s="1362"/>
      <c r="AG19" s="1363"/>
      <c r="AH19" s="1363">
        <f t="shared" si="14"/>
        <v>0</v>
      </c>
      <c r="AI19" s="1361"/>
      <c r="AJ19" s="1383">
        <f t="shared" si="15"/>
        <v>0</v>
      </c>
      <c r="AK19" s="1361"/>
      <c r="AL19" s="1361"/>
      <c r="AM19" s="1383">
        <f t="shared" si="16"/>
        <v>0</v>
      </c>
      <c r="AN19" s="1361"/>
      <c r="AO19" s="1383">
        <f t="shared" si="17"/>
        <v>0</v>
      </c>
      <c r="AP19" s="1361"/>
      <c r="AQ19" s="1383">
        <f t="shared" si="18"/>
        <v>0</v>
      </c>
      <c r="AR19" s="1361"/>
      <c r="AS19" s="1361"/>
      <c r="AT19" s="1383">
        <f t="shared" si="19"/>
        <v>0</v>
      </c>
      <c r="AU19" s="943" t="s">
        <v>2678</v>
      </c>
      <c r="AV19" s="943" t="s">
        <v>2678</v>
      </c>
      <c r="AW19" s="943" t="s">
        <v>2678</v>
      </c>
      <c r="AX19" s="943" t="s">
        <v>2678</v>
      </c>
      <c r="AY19" s="943" t="s">
        <v>2678</v>
      </c>
      <c r="AZ19" s="943" t="s">
        <v>2678</v>
      </c>
      <c r="BA19" s="943" t="s">
        <v>2678</v>
      </c>
      <c r="BB19" s="943" t="s">
        <v>2678</v>
      </c>
      <c r="BC19" s="943" t="s">
        <v>2678</v>
      </c>
      <c r="BD19" s="943" t="s">
        <v>2678</v>
      </c>
      <c r="BE19" s="943" t="s">
        <v>2678</v>
      </c>
      <c r="BF19" s="943" t="s">
        <v>2678</v>
      </c>
      <c r="BG19" s="943" t="s">
        <v>2678</v>
      </c>
      <c r="BH19" s="943" t="s">
        <v>2678</v>
      </c>
      <c r="BI19" s="943" t="s">
        <v>2678</v>
      </c>
      <c r="BJ19" s="943" t="s">
        <v>2678</v>
      </c>
      <c r="BK19" s="943" t="s">
        <v>2678</v>
      </c>
      <c r="BL19" s="943" t="s">
        <v>2678</v>
      </c>
      <c r="BM19" s="943" t="s">
        <v>2678</v>
      </c>
      <c r="BN19" s="943" t="s">
        <v>2678</v>
      </c>
      <c r="BO19" s="943" t="s">
        <v>2678</v>
      </c>
      <c r="BP19" s="943" t="s">
        <v>2678</v>
      </c>
      <c r="BQ19" s="943" t="s">
        <v>2678</v>
      </c>
      <c r="BR19" s="943" t="s">
        <v>2678</v>
      </c>
      <c r="BS19" s="943" t="s">
        <v>2678</v>
      </c>
      <c r="BT19" s="1364" t="s">
        <v>2678</v>
      </c>
      <c r="BU19" s="1364" t="s">
        <v>2678</v>
      </c>
      <c r="BV19" s="1364" t="s">
        <v>2678</v>
      </c>
      <c r="BW19" s="1364" t="s">
        <v>2678</v>
      </c>
      <c r="BX19" s="1364" t="s">
        <v>2678</v>
      </c>
      <c r="BY19" s="1364" t="s">
        <v>2678</v>
      </c>
      <c r="BZ19" s="1363">
        <f t="shared" ref="BZ19:CJ19" si="58">COUNTIF($AU19:$BY19,BZ$4)*($F19/30)+COUNTIF($AU19:$BY19,BZ$5)*($F19/60)</f>
        <v>0</v>
      </c>
      <c r="CA19" s="1363">
        <f t="shared" si="58"/>
        <v>0</v>
      </c>
      <c r="CB19" s="1363">
        <f t="shared" si="58"/>
        <v>0</v>
      </c>
      <c r="CC19" s="1363">
        <f t="shared" si="58"/>
        <v>51666666.67</v>
      </c>
      <c r="CD19" s="1363">
        <f t="shared" si="58"/>
        <v>0</v>
      </c>
      <c r="CE19" s="1363">
        <f t="shared" si="58"/>
        <v>0</v>
      </c>
      <c r="CF19" s="1363">
        <f t="shared" si="58"/>
        <v>0</v>
      </c>
      <c r="CG19" s="1363">
        <f t="shared" si="58"/>
        <v>0</v>
      </c>
      <c r="CH19" s="1363">
        <f t="shared" si="58"/>
        <v>0</v>
      </c>
      <c r="CI19" s="1363">
        <f t="shared" si="58"/>
        <v>0</v>
      </c>
      <c r="CJ19" s="1363">
        <f t="shared" si="58"/>
        <v>0</v>
      </c>
      <c r="CK19" s="1363">
        <f t="shared" si="21"/>
        <v>0</v>
      </c>
      <c r="CL19" s="943" t="s">
        <v>2678</v>
      </c>
      <c r="CM19" s="943" t="s">
        <v>2678</v>
      </c>
      <c r="CN19" s="943" t="s">
        <v>2678</v>
      </c>
      <c r="CO19" s="943" t="s">
        <v>2678</v>
      </c>
      <c r="CP19" s="943" t="s">
        <v>2678</v>
      </c>
      <c r="CQ19" s="943" t="s">
        <v>2678</v>
      </c>
      <c r="CR19" s="943" t="s">
        <v>2678</v>
      </c>
      <c r="CS19" s="943" t="s">
        <v>2678</v>
      </c>
      <c r="CT19" s="943" t="s">
        <v>2678</v>
      </c>
      <c r="CU19" s="943" t="s">
        <v>2678</v>
      </c>
      <c r="CV19" s="943" t="s">
        <v>2678</v>
      </c>
      <c r="CW19" s="943" t="s">
        <v>2678</v>
      </c>
      <c r="CX19" s="943" t="s">
        <v>2678</v>
      </c>
      <c r="CY19" s="943" t="s">
        <v>2678</v>
      </c>
      <c r="CZ19" s="943" t="s">
        <v>2678</v>
      </c>
      <c r="DA19" s="943" t="s">
        <v>2678</v>
      </c>
      <c r="DB19" s="943" t="s">
        <v>2678</v>
      </c>
      <c r="DC19" s="943" t="s">
        <v>2678</v>
      </c>
      <c r="DD19" s="943" t="s">
        <v>2678</v>
      </c>
      <c r="DE19" s="943" t="s">
        <v>2678</v>
      </c>
      <c r="DF19" s="943" t="s">
        <v>2678</v>
      </c>
      <c r="DG19" s="943" t="s">
        <v>2678</v>
      </c>
      <c r="DH19" s="943" t="s">
        <v>2678</v>
      </c>
      <c r="DI19" s="943" t="s">
        <v>2678</v>
      </c>
      <c r="DJ19" s="943" t="s">
        <v>2678</v>
      </c>
      <c r="DK19" s="943" t="s">
        <v>2678</v>
      </c>
      <c r="DL19" s="943" t="s">
        <v>2678</v>
      </c>
      <c r="DM19" s="943" t="s">
        <v>2678</v>
      </c>
      <c r="DN19" s="1383">
        <f t="shared" ref="DN19:DW19" si="59">COUNTIF($CL19:$DM19,DN$4)*($F19/30)+COUNTIF($CL19:$DM19,DN$5)*($F19/60)</f>
        <v>0</v>
      </c>
      <c r="DO19" s="1383">
        <f t="shared" si="59"/>
        <v>0</v>
      </c>
      <c r="DP19" s="1383">
        <f t="shared" si="59"/>
        <v>0</v>
      </c>
      <c r="DQ19" s="1383">
        <f t="shared" si="59"/>
        <v>46666666.67</v>
      </c>
      <c r="DR19" s="1383">
        <f t="shared" si="59"/>
        <v>0</v>
      </c>
      <c r="DS19" s="1383">
        <f t="shared" si="59"/>
        <v>0</v>
      </c>
      <c r="DT19" s="1383">
        <f t="shared" si="59"/>
        <v>0</v>
      </c>
      <c r="DU19" s="1383">
        <f t="shared" si="59"/>
        <v>0</v>
      </c>
      <c r="DV19" s="1383">
        <f t="shared" si="59"/>
        <v>0</v>
      </c>
      <c r="DW19" s="1383">
        <f t="shared" si="59"/>
        <v>0</v>
      </c>
      <c r="DX19" s="1383">
        <f t="shared" si="23"/>
        <v>0</v>
      </c>
      <c r="DY19" s="943" t="s">
        <v>2678</v>
      </c>
      <c r="DZ19" s="943" t="s">
        <v>2678</v>
      </c>
      <c r="EA19" s="943" t="s">
        <v>2678</v>
      </c>
      <c r="EB19" s="943" t="s">
        <v>2678</v>
      </c>
      <c r="EC19" s="943" t="s">
        <v>2678</v>
      </c>
      <c r="ED19" s="943" t="s">
        <v>2678</v>
      </c>
      <c r="EE19" s="943" t="s">
        <v>2678</v>
      </c>
      <c r="EF19" s="943" t="s">
        <v>2678</v>
      </c>
      <c r="EG19" s="943" t="s">
        <v>2678</v>
      </c>
      <c r="EH19" s="943" t="s">
        <v>2678</v>
      </c>
      <c r="EI19" s="943" t="s">
        <v>2678</v>
      </c>
      <c r="EJ19" s="943" t="s">
        <v>2678</v>
      </c>
      <c r="EK19" s="943" t="s">
        <v>2678</v>
      </c>
      <c r="EL19" s="943" t="s">
        <v>2678</v>
      </c>
      <c r="EM19" s="943" t="s">
        <v>2678</v>
      </c>
      <c r="EN19" s="943" t="s">
        <v>2678</v>
      </c>
      <c r="EO19" s="943" t="s">
        <v>2678</v>
      </c>
      <c r="EP19" s="943" t="s">
        <v>2678</v>
      </c>
      <c r="EQ19" s="943" t="s">
        <v>2678</v>
      </c>
      <c r="ER19" s="943" t="s">
        <v>2678</v>
      </c>
      <c r="ES19" s="943" t="s">
        <v>2678</v>
      </c>
      <c r="ET19" s="943" t="s">
        <v>2678</v>
      </c>
      <c r="EU19" s="943" t="s">
        <v>2678</v>
      </c>
      <c r="EV19" s="943" t="s">
        <v>2678</v>
      </c>
      <c r="EW19" s="943" t="s">
        <v>2678</v>
      </c>
      <c r="EX19" s="943" t="s">
        <v>2678</v>
      </c>
      <c r="EY19" s="943" t="s">
        <v>2678</v>
      </c>
      <c r="EZ19" s="1364"/>
      <c r="FA19" s="1364"/>
      <c r="FB19" s="1364"/>
      <c r="FC19" s="1364"/>
      <c r="FD19" s="1363">
        <f t="shared" ref="FD19:FP19" si="60">COUNTIF($DY19:$FC19,FD$4)*($F19/30)+COUNTIF($DY19:$FC19,FD$5)*($F19/60)</f>
        <v>0</v>
      </c>
      <c r="FE19" s="1363">
        <f t="shared" si="60"/>
        <v>0</v>
      </c>
      <c r="FF19" s="1363">
        <f t="shared" si="60"/>
        <v>0</v>
      </c>
      <c r="FG19" s="1363">
        <f t="shared" si="60"/>
        <v>45000000</v>
      </c>
      <c r="FH19" s="1363">
        <f t="shared" si="60"/>
        <v>0</v>
      </c>
      <c r="FI19" s="1363">
        <f t="shared" si="60"/>
        <v>0</v>
      </c>
      <c r="FJ19" s="1363">
        <f t="shared" si="60"/>
        <v>0</v>
      </c>
      <c r="FK19" s="1363">
        <f t="shared" si="60"/>
        <v>0</v>
      </c>
      <c r="FL19" s="1363">
        <f t="shared" si="60"/>
        <v>0</v>
      </c>
      <c r="FM19" s="1363">
        <f t="shared" si="60"/>
        <v>0</v>
      </c>
      <c r="FN19" s="1363">
        <f t="shared" si="60"/>
        <v>0</v>
      </c>
      <c r="FO19" s="1363">
        <f t="shared" si="60"/>
        <v>0</v>
      </c>
      <c r="FP19" s="1363">
        <f t="shared" si="60"/>
        <v>0</v>
      </c>
      <c r="FQ19" s="943"/>
      <c r="FR19" s="943"/>
      <c r="FS19" s="943"/>
      <c r="FT19" s="943"/>
      <c r="FU19" s="943"/>
      <c r="FV19" s="943"/>
      <c r="FW19" s="943"/>
      <c r="FX19" s="943"/>
      <c r="FY19" s="943"/>
      <c r="FZ19" s="943"/>
      <c r="GA19" s="943"/>
      <c r="GB19" s="943"/>
      <c r="GC19" s="943"/>
      <c r="GD19" s="943"/>
      <c r="GE19" s="943"/>
      <c r="GF19" s="943"/>
      <c r="GG19" s="943"/>
      <c r="GH19" s="943"/>
      <c r="GI19" s="943"/>
      <c r="GJ19" s="943"/>
      <c r="GK19" s="943"/>
      <c r="GL19" s="943"/>
      <c r="GM19" s="943"/>
      <c r="GN19" s="943"/>
      <c r="GO19" s="943"/>
      <c r="GP19" s="943"/>
      <c r="GQ19" s="943"/>
      <c r="GR19" s="1364"/>
      <c r="GS19" s="1364"/>
      <c r="GT19" s="1364"/>
      <c r="GU19" s="1383"/>
      <c r="GV19" s="1383"/>
      <c r="GW19" s="1383"/>
      <c r="GX19" s="1383"/>
      <c r="GY19" s="1383"/>
      <c r="GZ19" s="943"/>
      <c r="HA19" s="943"/>
      <c r="HB19" s="943"/>
      <c r="HC19" s="943"/>
      <c r="HD19" s="943"/>
      <c r="HE19" s="943"/>
      <c r="HF19" s="943"/>
      <c r="HG19" s="943"/>
      <c r="HH19" s="943"/>
      <c r="HI19" s="943"/>
      <c r="HJ19" s="943"/>
      <c r="HK19" s="943"/>
      <c r="HL19" s="943"/>
      <c r="HM19" s="943"/>
      <c r="HN19" s="943"/>
      <c r="HO19" s="943"/>
      <c r="HP19" s="943"/>
      <c r="HQ19" s="943"/>
      <c r="HR19" s="943"/>
      <c r="HS19" s="943"/>
      <c r="HT19" s="943"/>
      <c r="HU19" s="943"/>
      <c r="HV19" s="943"/>
      <c r="HW19" s="943"/>
      <c r="HX19" s="943"/>
      <c r="HY19" s="943"/>
      <c r="HZ19" s="943"/>
      <c r="IA19" s="1364"/>
      <c r="IB19" s="1364"/>
      <c r="IC19" s="1364"/>
      <c r="ID19" s="1364"/>
      <c r="IE19" s="1391"/>
      <c r="IF19" s="1391"/>
      <c r="IG19" s="1391"/>
      <c r="IH19" s="1391"/>
      <c r="II19" s="1391"/>
      <c r="IJ19" s="1391"/>
      <c r="IK19" s="943"/>
      <c r="IL19" s="943"/>
      <c r="IM19" s="943"/>
      <c r="IN19" s="943"/>
      <c r="IO19" s="943"/>
      <c r="IP19" s="943"/>
      <c r="IQ19" s="943"/>
      <c r="IR19" s="943"/>
      <c r="IS19" s="943"/>
      <c r="IT19" s="943"/>
      <c r="IU19" s="943"/>
      <c r="IV19" s="943"/>
      <c r="IW19" s="943"/>
      <c r="IX19" s="943"/>
      <c r="IY19" s="943"/>
      <c r="IZ19" s="943"/>
      <c r="JA19" s="943"/>
      <c r="JB19" s="943"/>
      <c r="JC19" s="943"/>
      <c r="JD19" s="943"/>
      <c r="JE19" s="943"/>
      <c r="JF19" s="943"/>
      <c r="JG19" s="943"/>
      <c r="JH19" s="943"/>
      <c r="JI19" s="943"/>
      <c r="JJ19" s="943"/>
      <c r="JK19" s="943"/>
      <c r="JL19" s="1364"/>
      <c r="JM19" s="1364"/>
      <c r="JN19" s="1364"/>
      <c r="JO19" s="1383"/>
      <c r="JP19" s="1383"/>
      <c r="JQ19" s="1383"/>
      <c r="JR19" s="1383"/>
      <c r="JS19" s="1383"/>
      <c r="JT19" s="1383"/>
      <c r="JU19" s="943"/>
      <c r="JV19" s="943"/>
      <c r="JW19" s="943"/>
      <c r="JX19" s="943"/>
      <c r="JY19" s="943"/>
      <c r="JZ19" s="943"/>
      <c r="KA19" s="943"/>
      <c r="KB19" s="943"/>
      <c r="KC19" s="943"/>
      <c r="KD19" s="943"/>
      <c r="KE19" s="943"/>
      <c r="KF19" s="943"/>
      <c r="KG19" s="943"/>
      <c r="KH19" s="943"/>
      <c r="KI19" s="943"/>
      <c r="KJ19" s="943"/>
      <c r="KK19" s="943"/>
      <c r="KL19" s="943"/>
      <c r="KM19" s="943"/>
      <c r="KN19" s="943"/>
      <c r="KO19" s="943"/>
      <c r="KP19" s="943"/>
      <c r="KQ19" s="943"/>
      <c r="KR19" s="943"/>
      <c r="KS19" s="943"/>
      <c r="KT19" s="943"/>
      <c r="KU19" s="943"/>
      <c r="KV19" s="1364"/>
      <c r="KW19" s="1364"/>
      <c r="KX19" s="1364"/>
      <c r="KY19" s="1364"/>
      <c r="KZ19" s="1363"/>
      <c r="LA19" s="1363"/>
      <c r="LB19" s="1363"/>
      <c r="LC19" s="1363"/>
      <c r="LD19" s="1363"/>
      <c r="LE19" s="1363"/>
      <c r="LF19" s="943"/>
      <c r="LG19" s="943"/>
      <c r="LH19" s="943"/>
      <c r="LI19" s="943"/>
      <c r="LJ19" s="943"/>
      <c r="LK19" s="943"/>
      <c r="LL19" s="943"/>
      <c r="LM19" s="943"/>
      <c r="LN19" s="943"/>
      <c r="LO19" s="943"/>
      <c r="LP19" s="943"/>
      <c r="LQ19" s="943"/>
      <c r="LR19" s="943"/>
      <c r="LS19" s="943"/>
      <c r="LT19" s="943"/>
      <c r="LU19" s="943"/>
      <c r="LV19" s="943"/>
      <c r="LW19" s="943"/>
      <c r="LX19" s="943"/>
      <c r="LY19" s="943"/>
      <c r="LZ19" s="943"/>
      <c r="MA19" s="943"/>
      <c r="MB19" s="943"/>
      <c r="MC19" s="943"/>
      <c r="MD19" s="943"/>
      <c r="ME19" s="943"/>
      <c r="MF19" s="943"/>
      <c r="MG19" s="1364"/>
      <c r="MH19" s="1364"/>
      <c r="MI19" s="1364"/>
      <c r="MJ19" s="1364"/>
      <c r="MK19" s="1383"/>
      <c r="ML19" s="1383"/>
      <c r="MM19" s="1383"/>
      <c r="MN19" s="1383"/>
      <c r="MO19" s="1383"/>
      <c r="MP19" s="1383"/>
      <c r="MQ19" s="943"/>
      <c r="MR19" s="943"/>
      <c r="MS19" s="943"/>
      <c r="MT19" s="943"/>
      <c r="MU19" s="943"/>
      <c r="MV19" s="943"/>
      <c r="MW19" s="943"/>
      <c r="MX19" s="943"/>
      <c r="MY19" s="943"/>
      <c r="MZ19" s="943"/>
      <c r="NA19" s="943"/>
      <c r="NB19" s="943"/>
      <c r="NC19" s="943"/>
      <c r="ND19" s="943"/>
      <c r="NE19" s="943"/>
      <c r="NF19" s="943"/>
      <c r="NG19" s="943"/>
      <c r="NH19" s="943"/>
      <c r="NI19" s="943"/>
      <c r="NJ19" s="943"/>
      <c r="NK19" s="943"/>
      <c r="NL19" s="943"/>
      <c r="NM19" s="943"/>
      <c r="NN19" s="943"/>
      <c r="NO19" s="943"/>
      <c r="NP19" s="943"/>
      <c r="NQ19" s="943"/>
      <c r="NR19" s="1364"/>
      <c r="NS19" s="1364"/>
      <c r="NT19" s="1364"/>
      <c r="NU19" s="1363"/>
      <c r="NV19" s="1363"/>
      <c r="NW19" s="1363"/>
      <c r="NX19" s="1363"/>
      <c r="NY19" s="1363"/>
      <c r="NZ19" s="1363"/>
      <c r="OA19" s="943"/>
      <c r="OB19" s="943"/>
      <c r="OC19" s="943"/>
      <c r="OD19" s="943"/>
      <c r="OE19" s="943"/>
      <c r="OF19" s="943"/>
      <c r="OG19" s="943"/>
      <c r="OH19" s="943"/>
      <c r="OI19" s="943"/>
      <c r="OJ19" s="943"/>
      <c r="OK19" s="943"/>
      <c r="OL19" s="943"/>
      <c r="OM19" s="943"/>
      <c r="ON19" s="943"/>
      <c r="OO19" s="943"/>
      <c r="OP19" s="943"/>
      <c r="OQ19" s="943"/>
      <c r="OR19" s="943"/>
      <c r="OS19" s="943"/>
      <c r="OT19" s="943"/>
      <c r="OU19" s="943"/>
      <c r="OV19" s="943"/>
      <c r="OW19" s="943"/>
      <c r="OX19" s="943"/>
      <c r="OY19" s="943"/>
      <c r="OZ19" s="943"/>
      <c r="PA19" s="943"/>
      <c r="PB19" s="1364"/>
      <c r="PC19" s="1364"/>
      <c r="PD19" s="1364"/>
      <c r="PE19" s="1383"/>
      <c r="PF19" s="1383"/>
      <c r="PG19" s="1383"/>
      <c r="PH19" s="1383"/>
      <c r="PI19" s="1383"/>
      <c r="PJ19" s="1383"/>
      <c r="PK19" s="943"/>
      <c r="PL19" s="943"/>
      <c r="PM19" s="943"/>
      <c r="PN19" s="943"/>
      <c r="PO19" s="943"/>
      <c r="PP19" s="943"/>
      <c r="PQ19" s="943"/>
      <c r="PR19" s="943"/>
      <c r="PS19" s="943"/>
      <c r="PT19" s="943"/>
      <c r="PU19" s="943"/>
      <c r="PV19" s="943"/>
      <c r="PW19" s="943"/>
      <c r="PX19" s="943"/>
      <c r="PY19" s="943"/>
      <c r="PZ19" s="943"/>
      <c r="QA19" s="943"/>
      <c r="QB19" s="943"/>
      <c r="QC19" s="943"/>
      <c r="QD19" s="943"/>
      <c r="QE19" s="943"/>
      <c r="QF19" s="943"/>
      <c r="QG19" s="943"/>
      <c r="QH19" s="943"/>
      <c r="QI19" s="943"/>
      <c r="QJ19" s="943"/>
      <c r="QK19" s="943"/>
      <c r="QL19" s="1364"/>
      <c r="QM19" s="1364"/>
      <c r="QN19" s="1364"/>
      <c r="QO19" s="1363"/>
      <c r="QP19" s="1363"/>
      <c r="QQ19" s="1363"/>
      <c r="QR19" s="1363"/>
      <c r="QS19" s="1363"/>
      <c r="QT19" s="1363"/>
      <c r="QU19" s="1363"/>
      <c r="QV19" s="1363"/>
      <c r="QW19" s="1363"/>
      <c r="QX19" s="1363"/>
      <c r="QY19" s="1363"/>
      <c r="QZ19" s="1363"/>
      <c r="RA19" s="1363"/>
    </row>
    <row r="20" ht="14.25" customHeight="1">
      <c r="A20" s="1364">
        <v>15.0</v>
      </c>
      <c r="B20" s="943"/>
      <c r="C20" s="943" t="s">
        <v>2725</v>
      </c>
      <c r="D20" s="1407" t="s">
        <v>720</v>
      </c>
      <c r="E20" s="1408" t="s">
        <v>2832</v>
      </c>
      <c r="F20" s="1298">
        <v>3.5E7</v>
      </c>
      <c r="G20" s="1298">
        <v>2.4344E7</v>
      </c>
      <c r="H20" s="1298"/>
      <c r="I20" s="1383"/>
      <c r="J20" s="1383"/>
      <c r="K20" s="1383"/>
      <c r="L20" s="1383"/>
      <c r="M20" s="1383"/>
      <c r="N20" s="1383"/>
      <c r="O20" s="1383"/>
      <c r="P20" s="1383"/>
      <c r="Q20" s="1383"/>
      <c r="R20" s="1383"/>
      <c r="S20" s="1383"/>
      <c r="T20" s="1383"/>
      <c r="U20" s="1383"/>
      <c r="V20" s="1362"/>
      <c r="W20" s="1363"/>
      <c r="X20" s="1362"/>
      <c r="Y20" s="1363"/>
      <c r="Z20" s="1362"/>
      <c r="AA20" s="1363"/>
      <c r="AB20" s="1362"/>
      <c r="AC20" s="1363"/>
      <c r="AD20" s="1362"/>
      <c r="AE20" s="1362"/>
      <c r="AF20" s="1362"/>
      <c r="AG20" s="1363"/>
      <c r="AH20" s="1363"/>
      <c r="AI20" s="1361"/>
      <c r="AJ20" s="1383"/>
      <c r="AK20" s="1361"/>
      <c r="AL20" s="1361"/>
      <c r="AM20" s="1383"/>
      <c r="AN20" s="1361"/>
      <c r="AO20" s="1383"/>
      <c r="AP20" s="1361"/>
      <c r="AQ20" s="1383"/>
      <c r="AR20" s="1361"/>
      <c r="AS20" s="1361"/>
      <c r="AT20" s="1383"/>
      <c r="AU20" s="943"/>
      <c r="AV20" s="943"/>
      <c r="AW20" s="943"/>
      <c r="AX20" s="943"/>
      <c r="AY20" s="943"/>
      <c r="AZ20" s="943"/>
      <c r="BA20" s="943"/>
      <c r="BB20" s="943"/>
      <c r="BC20" s="943"/>
      <c r="BD20" s="943"/>
      <c r="BE20" s="943"/>
      <c r="BF20" s="943"/>
      <c r="BG20" s="943"/>
      <c r="BH20" s="943"/>
      <c r="BI20" s="943"/>
      <c r="BJ20" s="943"/>
      <c r="BK20" s="943"/>
      <c r="BL20" s="943"/>
      <c r="BM20" s="943"/>
      <c r="BN20" s="943"/>
      <c r="BO20" s="943"/>
      <c r="BP20" s="943"/>
      <c r="BQ20" s="943"/>
      <c r="BR20" s="943"/>
      <c r="BS20" s="943"/>
      <c r="BT20" s="1364"/>
      <c r="BU20" s="1364"/>
      <c r="BV20" s="1364"/>
      <c r="BW20" s="1364"/>
      <c r="BX20" s="1364"/>
      <c r="BY20" s="1364"/>
      <c r="BZ20" s="1363"/>
      <c r="CA20" s="1363"/>
      <c r="CB20" s="1363"/>
      <c r="CC20" s="1363"/>
      <c r="CD20" s="1363"/>
      <c r="CE20" s="1363"/>
      <c r="CF20" s="1363"/>
      <c r="CG20" s="1363"/>
      <c r="CH20" s="1363"/>
      <c r="CI20" s="1363"/>
      <c r="CJ20" s="1363"/>
      <c r="CK20" s="1363"/>
      <c r="CL20" s="943" t="s">
        <v>2685</v>
      </c>
      <c r="CM20" s="943" t="s">
        <v>2685</v>
      </c>
      <c r="CN20" s="943" t="s">
        <v>2685</v>
      </c>
      <c r="CO20" s="943" t="s">
        <v>2685</v>
      </c>
      <c r="CP20" s="943" t="s">
        <v>2685</v>
      </c>
      <c r="CQ20" s="943" t="s">
        <v>2685</v>
      </c>
      <c r="CR20" s="943" t="s">
        <v>2685</v>
      </c>
      <c r="CS20" s="943" t="s">
        <v>2685</v>
      </c>
      <c r="CT20" s="943" t="s">
        <v>2685</v>
      </c>
      <c r="CU20" s="943" t="s">
        <v>2685</v>
      </c>
      <c r="CV20" s="943" t="s">
        <v>2685</v>
      </c>
      <c r="CW20" s="943" t="s">
        <v>2685</v>
      </c>
      <c r="CX20" s="943" t="s">
        <v>2685</v>
      </c>
      <c r="CY20" s="943" t="s">
        <v>2685</v>
      </c>
      <c r="CZ20" s="943" t="s">
        <v>2685</v>
      </c>
      <c r="DA20" s="943" t="s">
        <v>2685</v>
      </c>
      <c r="DB20" s="943" t="s">
        <v>2685</v>
      </c>
      <c r="DC20" s="943" t="s">
        <v>2685</v>
      </c>
      <c r="DD20" s="943" t="s">
        <v>2685</v>
      </c>
      <c r="DE20" s="943" t="s">
        <v>2685</v>
      </c>
      <c r="DF20" s="943" t="s">
        <v>2685</v>
      </c>
      <c r="DG20" s="943" t="s">
        <v>2685</v>
      </c>
      <c r="DH20" s="943" t="s">
        <v>2685</v>
      </c>
      <c r="DI20" s="943" t="s">
        <v>2685</v>
      </c>
      <c r="DJ20" s="943" t="s">
        <v>2685</v>
      </c>
      <c r="DK20" s="943" t="s">
        <v>2685</v>
      </c>
      <c r="DL20" s="943" t="s">
        <v>2685</v>
      </c>
      <c r="DM20" s="943" t="s">
        <v>2685</v>
      </c>
      <c r="DN20" s="1383">
        <f t="shared" ref="DN20:DW20" si="61">COUNTIF($CL20:$DM20,DN$4)*($F20/30)+COUNTIF($CL20:$DM20,DN$5)*($F20/60)</f>
        <v>0</v>
      </c>
      <c r="DO20" s="1383">
        <f t="shared" si="61"/>
        <v>0</v>
      </c>
      <c r="DP20" s="1383">
        <f t="shared" si="61"/>
        <v>0</v>
      </c>
      <c r="DQ20" s="1383">
        <f t="shared" si="61"/>
        <v>0</v>
      </c>
      <c r="DR20" s="1383">
        <f t="shared" si="61"/>
        <v>0</v>
      </c>
      <c r="DS20" s="1383">
        <f t="shared" si="61"/>
        <v>0</v>
      </c>
      <c r="DT20" s="1383">
        <f t="shared" si="61"/>
        <v>0</v>
      </c>
      <c r="DU20" s="1383">
        <f t="shared" si="61"/>
        <v>32666666.67</v>
      </c>
      <c r="DV20" s="1383">
        <f t="shared" si="61"/>
        <v>0</v>
      </c>
      <c r="DW20" s="1383">
        <f t="shared" si="61"/>
        <v>0</v>
      </c>
      <c r="DX20" s="1383">
        <f t="shared" si="23"/>
        <v>0</v>
      </c>
      <c r="DY20" s="943" t="s">
        <v>2685</v>
      </c>
      <c r="DZ20" s="943" t="s">
        <v>2685</v>
      </c>
      <c r="EA20" s="943" t="s">
        <v>2685</v>
      </c>
      <c r="EB20" s="943" t="s">
        <v>2685</v>
      </c>
      <c r="EC20" s="943" t="s">
        <v>2685</v>
      </c>
      <c r="ED20" s="943" t="s">
        <v>2685</v>
      </c>
      <c r="EE20" s="943" t="s">
        <v>2685</v>
      </c>
      <c r="EF20" s="943" t="s">
        <v>2685</v>
      </c>
      <c r="EG20" s="943" t="s">
        <v>2685</v>
      </c>
      <c r="EH20" s="943" t="s">
        <v>2685</v>
      </c>
      <c r="EI20" s="943" t="s">
        <v>2685</v>
      </c>
      <c r="EJ20" s="943" t="s">
        <v>2685</v>
      </c>
      <c r="EK20" s="943" t="s">
        <v>2685</v>
      </c>
      <c r="EL20" s="943" t="s">
        <v>2685</v>
      </c>
      <c r="EM20" s="943" t="s">
        <v>2685</v>
      </c>
      <c r="EN20" s="943" t="s">
        <v>2685</v>
      </c>
      <c r="EO20" s="943" t="s">
        <v>2685</v>
      </c>
      <c r="EP20" s="943" t="s">
        <v>2685</v>
      </c>
      <c r="EQ20" s="943" t="s">
        <v>2685</v>
      </c>
      <c r="ER20" s="943" t="s">
        <v>2685</v>
      </c>
      <c r="ES20" s="943" t="s">
        <v>2685</v>
      </c>
      <c r="ET20" s="943" t="s">
        <v>2685</v>
      </c>
      <c r="EU20" s="943" t="s">
        <v>2685</v>
      </c>
      <c r="EV20" s="943" t="s">
        <v>2685</v>
      </c>
      <c r="EW20" s="943" t="s">
        <v>2685</v>
      </c>
      <c r="EX20" s="943" t="s">
        <v>2685</v>
      </c>
      <c r="EY20" s="943" t="s">
        <v>2685</v>
      </c>
      <c r="EZ20" s="1364"/>
      <c r="FA20" s="1364"/>
      <c r="FB20" s="1364"/>
      <c r="FC20" s="1364"/>
      <c r="FD20" s="1363">
        <f t="shared" ref="FD20:FP20" si="62">COUNTIF($DY20:$FC20,FD$4)*($F20/30)+COUNTIF($DY20:$FC20,FD$5)*($F20/60)</f>
        <v>0</v>
      </c>
      <c r="FE20" s="1363">
        <f t="shared" si="62"/>
        <v>0</v>
      </c>
      <c r="FF20" s="1363">
        <f t="shared" si="62"/>
        <v>0</v>
      </c>
      <c r="FG20" s="1363">
        <f t="shared" si="62"/>
        <v>0</v>
      </c>
      <c r="FH20" s="1363">
        <f t="shared" si="62"/>
        <v>0</v>
      </c>
      <c r="FI20" s="1363">
        <f t="shared" si="62"/>
        <v>0</v>
      </c>
      <c r="FJ20" s="1363">
        <f t="shared" si="62"/>
        <v>0</v>
      </c>
      <c r="FK20" s="1363">
        <f t="shared" si="62"/>
        <v>31500000</v>
      </c>
      <c r="FL20" s="1363">
        <f t="shared" si="62"/>
        <v>0</v>
      </c>
      <c r="FM20" s="1363">
        <f t="shared" si="62"/>
        <v>0</v>
      </c>
      <c r="FN20" s="1363">
        <f t="shared" si="62"/>
        <v>0</v>
      </c>
      <c r="FO20" s="1363">
        <f t="shared" si="62"/>
        <v>0</v>
      </c>
      <c r="FP20" s="1363">
        <f t="shared" si="62"/>
        <v>0</v>
      </c>
      <c r="FQ20" s="943"/>
      <c r="FR20" s="943"/>
      <c r="FS20" s="943"/>
      <c r="FT20" s="943"/>
      <c r="FU20" s="943"/>
      <c r="FV20" s="943"/>
      <c r="FW20" s="943"/>
      <c r="FX20" s="943"/>
      <c r="FY20" s="943"/>
      <c r="FZ20" s="943"/>
      <c r="GA20" s="943"/>
      <c r="GB20" s="943"/>
      <c r="GC20" s="943"/>
      <c r="GD20" s="943"/>
      <c r="GE20" s="943"/>
      <c r="GF20" s="943"/>
      <c r="GG20" s="943"/>
      <c r="GH20" s="943"/>
      <c r="GI20" s="943"/>
      <c r="GJ20" s="943"/>
      <c r="GK20" s="943"/>
      <c r="GL20" s="943"/>
      <c r="GM20" s="943"/>
      <c r="GN20" s="943"/>
      <c r="GO20" s="943"/>
      <c r="GP20" s="943"/>
      <c r="GQ20" s="943"/>
      <c r="GR20" s="1364"/>
      <c r="GS20" s="1364"/>
      <c r="GT20" s="1364"/>
      <c r="GU20" s="1383"/>
      <c r="GV20" s="1383"/>
      <c r="GW20" s="1383"/>
      <c r="GX20" s="1383"/>
      <c r="GY20" s="1383"/>
      <c r="GZ20" s="943"/>
      <c r="HA20" s="943"/>
      <c r="HB20" s="943"/>
      <c r="HC20" s="943"/>
      <c r="HD20" s="943"/>
      <c r="HE20" s="943"/>
      <c r="HF20" s="943"/>
      <c r="HG20" s="943"/>
      <c r="HH20" s="943"/>
      <c r="HI20" s="943"/>
      <c r="HJ20" s="943"/>
      <c r="HK20" s="943"/>
      <c r="HL20" s="943"/>
      <c r="HM20" s="943"/>
      <c r="HN20" s="943"/>
      <c r="HO20" s="943"/>
      <c r="HP20" s="943"/>
      <c r="HQ20" s="943"/>
      <c r="HR20" s="943"/>
      <c r="HS20" s="943"/>
      <c r="HT20" s="943"/>
      <c r="HU20" s="943"/>
      <c r="HV20" s="943"/>
      <c r="HW20" s="943"/>
      <c r="HX20" s="943"/>
      <c r="HY20" s="943"/>
      <c r="HZ20" s="943"/>
      <c r="IA20" s="1364"/>
      <c r="IB20" s="1364"/>
      <c r="IC20" s="1364"/>
      <c r="ID20" s="1364"/>
      <c r="IE20" s="1391"/>
      <c r="IF20" s="1391"/>
      <c r="IG20" s="1391"/>
      <c r="IH20" s="1391"/>
      <c r="II20" s="1391"/>
      <c r="IJ20" s="1391"/>
      <c r="IK20" s="943"/>
      <c r="IL20" s="943"/>
      <c r="IM20" s="943"/>
      <c r="IN20" s="943"/>
      <c r="IO20" s="943"/>
      <c r="IP20" s="943"/>
      <c r="IQ20" s="943"/>
      <c r="IR20" s="943"/>
      <c r="IS20" s="943"/>
      <c r="IT20" s="943"/>
      <c r="IU20" s="943"/>
      <c r="IV20" s="943"/>
      <c r="IW20" s="943"/>
      <c r="IX20" s="943"/>
      <c r="IY20" s="943"/>
      <c r="IZ20" s="943"/>
      <c r="JA20" s="943"/>
      <c r="JB20" s="943"/>
      <c r="JC20" s="943"/>
      <c r="JD20" s="943"/>
      <c r="JE20" s="943"/>
      <c r="JF20" s="943"/>
      <c r="JG20" s="943"/>
      <c r="JH20" s="943"/>
      <c r="JI20" s="943"/>
      <c r="JJ20" s="943"/>
      <c r="JK20" s="943"/>
      <c r="JL20" s="1364"/>
      <c r="JM20" s="1364"/>
      <c r="JN20" s="1364"/>
      <c r="JO20" s="1383"/>
      <c r="JP20" s="1383"/>
      <c r="JQ20" s="1383"/>
      <c r="JR20" s="1383"/>
      <c r="JS20" s="1383"/>
      <c r="JT20" s="1383"/>
      <c r="JU20" s="943"/>
      <c r="JV20" s="943"/>
      <c r="JW20" s="943"/>
      <c r="JX20" s="943"/>
      <c r="JY20" s="943"/>
      <c r="JZ20" s="943"/>
      <c r="KA20" s="943"/>
      <c r="KB20" s="943"/>
      <c r="KC20" s="943"/>
      <c r="KD20" s="943"/>
      <c r="KE20" s="943"/>
      <c r="KF20" s="943"/>
      <c r="KG20" s="943"/>
      <c r="KH20" s="943"/>
      <c r="KI20" s="943"/>
      <c r="KJ20" s="943"/>
      <c r="KK20" s="943"/>
      <c r="KL20" s="943"/>
      <c r="KM20" s="943"/>
      <c r="KN20" s="943"/>
      <c r="KO20" s="943"/>
      <c r="KP20" s="943"/>
      <c r="KQ20" s="943"/>
      <c r="KR20" s="943"/>
      <c r="KS20" s="943"/>
      <c r="KT20" s="943"/>
      <c r="KU20" s="943"/>
      <c r="KV20" s="1364"/>
      <c r="KW20" s="1364"/>
      <c r="KX20" s="1364"/>
      <c r="KY20" s="1364"/>
      <c r="KZ20" s="1363"/>
      <c r="LA20" s="1363"/>
      <c r="LB20" s="1363"/>
      <c r="LC20" s="1363"/>
      <c r="LD20" s="1363"/>
      <c r="LE20" s="1363"/>
      <c r="LF20" s="943"/>
      <c r="LG20" s="943"/>
      <c r="LH20" s="943"/>
      <c r="LI20" s="943"/>
      <c r="LJ20" s="943"/>
      <c r="LK20" s="943"/>
      <c r="LL20" s="943"/>
      <c r="LM20" s="943"/>
      <c r="LN20" s="943"/>
      <c r="LO20" s="943"/>
      <c r="LP20" s="943"/>
      <c r="LQ20" s="943"/>
      <c r="LR20" s="943"/>
      <c r="LS20" s="943"/>
      <c r="LT20" s="943"/>
      <c r="LU20" s="943"/>
      <c r="LV20" s="943"/>
      <c r="LW20" s="943"/>
      <c r="LX20" s="943"/>
      <c r="LY20" s="943"/>
      <c r="LZ20" s="943"/>
      <c r="MA20" s="943"/>
      <c r="MB20" s="943"/>
      <c r="MC20" s="943"/>
      <c r="MD20" s="943"/>
      <c r="ME20" s="943"/>
      <c r="MF20" s="943"/>
      <c r="MG20" s="1364"/>
      <c r="MH20" s="1364"/>
      <c r="MI20" s="1364"/>
      <c r="MJ20" s="1364"/>
      <c r="MK20" s="1383"/>
      <c r="ML20" s="1383"/>
      <c r="MM20" s="1383"/>
      <c r="MN20" s="1383"/>
      <c r="MO20" s="1383"/>
      <c r="MP20" s="1383"/>
      <c r="MQ20" s="943"/>
      <c r="MR20" s="943"/>
      <c r="MS20" s="943"/>
      <c r="MT20" s="943"/>
      <c r="MU20" s="943"/>
      <c r="MV20" s="943"/>
      <c r="MW20" s="943"/>
      <c r="MX20" s="943"/>
      <c r="MY20" s="943"/>
      <c r="MZ20" s="943"/>
      <c r="NA20" s="943"/>
      <c r="NB20" s="943"/>
      <c r="NC20" s="943"/>
      <c r="ND20" s="943"/>
      <c r="NE20" s="943"/>
      <c r="NF20" s="943"/>
      <c r="NG20" s="943"/>
      <c r="NH20" s="943"/>
      <c r="NI20" s="943"/>
      <c r="NJ20" s="943"/>
      <c r="NK20" s="943"/>
      <c r="NL20" s="943"/>
      <c r="NM20" s="943"/>
      <c r="NN20" s="943"/>
      <c r="NO20" s="943"/>
      <c r="NP20" s="943"/>
      <c r="NQ20" s="943"/>
      <c r="NR20" s="1364"/>
      <c r="NS20" s="1364"/>
      <c r="NT20" s="1364"/>
      <c r="NU20" s="1363"/>
      <c r="NV20" s="1363"/>
      <c r="NW20" s="1363"/>
      <c r="NX20" s="1363"/>
      <c r="NY20" s="1363"/>
      <c r="NZ20" s="1363"/>
      <c r="OA20" s="943"/>
      <c r="OB20" s="943"/>
      <c r="OC20" s="943"/>
      <c r="OD20" s="943"/>
      <c r="OE20" s="943"/>
      <c r="OF20" s="943"/>
      <c r="OG20" s="943"/>
      <c r="OH20" s="943"/>
      <c r="OI20" s="943"/>
      <c r="OJ20" s="943"/>
      <c r="OK20" s="943"/>
      <c r="OL20" s="943"/>
      <c r="OM20" s="943"/>
      <c r="ON20" s="943"/>
      <c r="OO20" s="943"/>
      <c r="OP20" s="943"/>
      <c r="OQ20" s="943"/>
      <c r="OR20" s="943"/>
      <c r="OS20" s="943"/>
      <c r="OT20" s="943"/>
      <c r="OU20" s="943"/>
      <c r="OV20" s="943"/>
      <c r="OW20" s="943"/>
      <c r="OX20" s="943"/>
      <c r="OY20" s="943"/>
      <c r="OZ20" s="943"/>
      <c r="PA20" s="943"/>
      <c r="PB20" s="1364"/>
      <c r="PC20" s="1364"/>
      <c r="PD20" s="1364"/>
      <c r="PE20" s="1383"/>
      <c r="PF20" s="1383"/>
      <c r="PG20" s="1383"/>
      <c r="PH20" s="1383"/>
      <c r="PI20" s="1383"/>
      <c r="PJ20" s="1383"/>
      <c r="PK20" s="943"/>
      <c r="PL20" s="943"/>
      <c r="PM20" s="943"/>
      <c r="PN20" s="943"/>
      <c r="PO20" s="943"/>
      <c r="PP20" s="943"/>
      <c r="PQ20" s="943"/>
      <c r="PR20" s="943"/>
      <c r="PS20" s="943"/>
      <c r="PT20" s="943"/>
      <c r="PU20" s="943"/>
      <c r="PV20" s="943"/>
      <c r="PW20" s="943"/>
      <c r="PX20" s="943"/>
      <c r="PY20" s="943"/>
      <c r="PZ20" s="943"/>
      <c r="QA20" s="943"/>
      <c r="QB20" s="943"/>
      <c r="QC20" s="943"/>
      <c r="QD20" s="943"/>
      <c r="QE20" s="943"/>
      <c r="QF20" s="943"/>
      <c r="QG20" s="943"/>
      <c r="QH20" s="943"/>
      <c r="QI20" s="943"/>
      <c r="QJ20" s="943"/>
      <c r="QK20" s="943"/>
      <c r="QL20" s="1364"/>
      <c r="QM20" s="1364"/>
      <c r="QN20" s="1364"/>
      <c r="QO20" s="1363"/>
      <c r="QP20" s="1363"/>
      <c r="QQ20" s="1363"/>
      <c r="QR20" s="1363"/>
      <c r="QS20" s="1363"/>
      <c r="QT20" s="1363"/>
      <c r="QU20" s="1363"/>
      <c r="QV20" s="1363"/>
      <c r="QW20" s="1363"/>
      <c r="QX20" s="1363"/>
      <c r="QY20" s="1363"/>
      <c r="QZ20" s="1363"/>
      <c r="RA20" s="1363"/>
    </row>
    <row r="21" ht="14.25" customHeight="1">
      <c r="A21" s="1364">
        <v>16.0</v>
      </c>
      <c r="B21" s="943"/>
      <c r="C21" s="943" t="s">
        <v>2725</v>
      </c>
      <c r="D21" s="1407" t="s">
        <v>723</v>
      </c>
      <c r="E21" s="1408" t="s">
        <v>2838</v>
      </c>
      <c r="F21" s="1298">
        <v>3.5E7</v>
      </c>
      <c r="G21" s="1298">
        <v>2.4344E7</v>
      </c>
      <c r="H21" s="1298"/>
      <c r="I21" s="1383"/>
      <c r="J21" s="1383"/>
      <c r="K21" s="1383"/>
      <c r="L21" s="1383"/>
      <c r="M21" s="1383"/>
      <c r="N21" s="1383"/>
      <c r="O21" s="1383"/>
      <c r="P21" s="1383"/>
      <c r="Q21" s="1383"/>
      <c r="R21" s="1383"/>
      <c r="S21" s="1383"/>
      <c r="T21" s="1383"/>
      <c r="U21" s="1383"/>
      <c r="V21" s="1362"/>
      <c r="W21" s="1363"/>
      <c r="X21" s="1362"/>
      <c r="Y21" s="1363"/>
      <c r="Z21" s="1362"/>
      <c r="AA21" s="1363"/>
      <c r="AB21" s="1362"/>
      <c r="AC21" s="1363"/>
      <c r="AD21" s="1362"/>
      <c r="AE21" s="1362"/>
      <c r="AF21" s="1362"/>
      <c r="AG21" s="1363"/>
      <c r="AH21" s="1363"/>
      <c r="AI21" s="1361"/>
      <c r="AJ21" s="1383"/>
      <c r="AK21" s="1361"/>
      <c r="AL21" s="1361"/>
      <c r="AM21" s="1383"/>
      <c r="AN21" s="1361"/>
      <c r="AO21" s="1383"/>
      <c r="AP21" s="1361"/>
      <c r="AQ21" s="1383"/>
      <c r="AR21" s="1361"/>
      <c r="AS21" s="1361"/>
      <c r="AT21" s="1383"/>
      <c r="AU21" s="943"/>
      <c r="AV21" s="943"/>
      <c r="AW21" s="943"/>
      <c r="AX21" s="943"/>
      <c r="AY21" s="943"/>
      <c r="AZ21" s="943"/>
      <c r="BA21" s="943"/>
      <c r="BB21" s="943"/>
      <c r="BC21" s="943"/>
      <c r="BD21" s="943"/>
      <c r="BE21" s="943"/>
      <c r="BF21" s="943"/>
      <c r="BG21" s="943"/>
      <c r="BH21" s="943"/>
      <c r="BI21" s="943"/>
      <c r="BJ21" s="943"/>
      <c r="BK21" s="943"/>
      <c r="BL21" s="943"/>
      <c r="BM21" s="943"/>
      <c r="BN21" s="943"/>
      <c r="BO21" s="943"/>
      <c r="BP21" s="943"/>
      <c r="BQ21" s="943"/>
      <c r="BR21" s="943"/>
      <c r="BS21" s="943"/>
      <c r="BT21" s="1364"/>
      <c r="BU21" s="1364"/>
      <c r="BV21" s="1364"/>
      <c r="BW21" s="1364"/>
      <c r="BX21" s="1364"/>
      <c r="BY21" s="1364"/>
      <c r="BZ21" s="1363"/>
      <c r="CA21" s="1363"/>
      <c r="CB21" s="1363"/>
      <c r="CC21" s="1363"/>
      <c r="CD21" s="1363"/>
      <c r="CE21" s="1363"/>
      <c r="CF21" s="1363"/>
      <c r="CG21" s="1363"/>
      <c r="CH21" s="1363"/>
      <c r="CI21" s="1363"/>
      <c r="CJ21" s="1363"/>
      <c r="CK21" s="1363"/>
      <c r="CL21" s="943" t="s">
        <v>2685</v>
      </c>
      <c r="CM21" s="943" t="s">
        <v>2685</v>
      </c>
      <c r="CN21" s="943" t="s">
        <v>2685</v>
      </c>
      <c r="CO21" s="943" t="s">
        <v>2685</v>
      </c>
      <c r="CP21" s="943" t="s">
        <v>2685</v>
      </c>
      <c r="CQ21" s="943" t="s">
        <v>2685</v>
      </c>
      <c r="CR21" s="943" t="s">
        <v>2685</v>
      </c>
      <c r="CS21" s="943" t="s">
        <v>2685</v>
      </c>
      <c r="CT21" s="943" t="s">
        <v>2685</v>
      </c>
      <c r="CU21" s="943" t="s">
        <v>2685</v>
      </c>
      <c r="CV21" s="943" t="s">
        <v>2685</v>
      </c>
      <c r="CW21" s="943" t="s">
        <v>2685</v>
      </c>
      <c r="CX21" s="943" t="s">
        <v>2685</v>
      </c>
      <c r="CY21" s="943" t="s">
        <v>2685</v>
      </c>
      <c r="CZ21" s="943" t="s">
        <v>2685</v>
      </c>
      <c r="DA21" s="943" t="s">
        <v>2685</v>
      </c>
      <c r="DB21" s="943" t="s">
        <v>2685</v>
      </c>
      <c r="DC21" s="943" t="s">
        <v>2685</v>
      </c>
      <c r="DD21" s="943" t="s">
        <v>2685</v>
      </c>
      <c r="DE21" s="943" t="s">
        <v>2685</v>
      </c>
      <c r="DF21" s="943" t="s">
        <v>2685</v>
      </c>
      <c r="DG21" s="943" t="s">
        <v>2685</v>
      </c>
      <c r="DH21" s="943" t="s">
        <v>2685</v>
      </c>
      <c r="DI21" s="943" t="s">
        <v>2685</v>
      </c>
      <c r="DJ21" s="943" t="s">
        <v>2685</v>
      </c>
      <c r="DK21" s="943" t="s">
        <v>2685</v>
      </c>
      <c r="DL21" s="943" t="s">
        <v>2685</v>
      </c>
      <c r="DM21" s="943" t="s">
        <v>2685</v>
      </c>
      <c r="DN21" s="1383">
        <f t="shared" ref="DN21:DW21" si="63">COUNTIF($CL21:$DM21,DN$4)*($F21/30)+COUNTIF($CL21:$DM21,DN$5)*($F21/60)</f>
        <v>0</v>
      </c>
      <c r="DO21" s="1383">
        <f t="shared" si="63"/>
        <v>0</v>
      </c>
      <c r="DP21" s="1383">
        <f t="shared" si="63"/>
        <v>0</v>
      </c>
      <c r="DQ21" s="1383">
        <f t="shared" si="63"/>
        <v>0</v>
      </c>
      <c r="DR21" s="1383">
        <f t="shared" si="63"/>
        <v>0</v>
      </c>
      <c r="DS21" s="1383">
        <f t="shared" si="63"/>
        <v>0</v>
      </c>
      <c r="DT21" s="1383">
        <f t="shared" si="63"/>
        <v>0</v>
      </c>
      <c r="DU21" s="1383">
        <f t="shared" si="63"/>
        <v>32666666.67</v>
      </c>
      <c r="DV21" s="1383">
        <f t="shared" si="63"/>
        <v>0</v>
      </c>
      <c r="DW21" s="1383">
        <f t="shared" si="63"/>
        <v>0</v>
      </c>
      <c r="DX21" s="1383">
        <f t="shared" si="23"/>
        <v>0</v>
      </c>
      <c r="DY21" s="943" t="s">
        <v>2685</v>
      </c>
      <c r="DZ21" s="943" t="s">
        <v>2685</v>
      </c>
      <c r="EA21" s="943" t="s">
        <v>2685</v>
      </c>
      <c r="EB21" s="943" t="s">
        <v>2685</v>
      </c>
      <c r="EC21" s="943" t="s">
        <v>2685</v>
      </c>
      <c r="ED21" s="943" t="s">
        <v>2685</v>
      </c>
      <c r="EE21" s="943" t="s">
        <v>2685</v>
      </c>
      <c r="EF21" s="943" t="s">
        <v>2685</v>
      </c>
      <c r="EG21" s="943" t="s">
        <v>2685</v>
      </c>
      <c r="EH21" s="943" t="s">
        <v>2685</v>
      </c>
      <c r="EI21" s="943" t="s">
        <v>2685</v>
      </c>
      <c r="EJ21" s="943" t="s">
        <v>2685</v>
      </c>
      <c r="EK21" s="943" t="s">
        <v>2685</v>
      </c>
      <c r="EL21" s="943" t="s">
        <v>2685</v>
      </c>
      <c r="EM21" s="943" t="s">
        <v>2685</v>
      </c>
      <c r="EN21" s="943" t="s">
        <v>2685</v>
      </c>
      <c r="EO21" s="943" t="s">
        <v>2685</v>
      </c>
      <c r="EP21" s="943" t="s">
        <v>2685</v>
      </c>
      <c r="EQ21" s="943" t="s">
        <v>2685</v>
      </c>
      <c r="ER21" s="943" t="s">
        <v>2685</v>
      </c>
      <c r="ES21" s="943" t="s">
        <v>2685</v>
      </c>
      <c r="ET21" s="943" t="s">
        <v>2685</v>
      </c>
      <c r="EU21" s="943" t="s">
        <v>2685</v>
      </c>
      <c r="EV21" s="943" t="s">
        <v>2685</v>
      </c>
      <c r="EW21" s="943" t="s">
        <v>2685</v>
      </c>
      <c r="EX21" s="943" t="s">
        <v>2685</v>
      </c>
      <c r="EY21" s="943" t="s">
        <v>2685</v>
      </c>
      <c r="EZ21" s="1364"/>
      <c r="FA21" s="1364"/>
      <c r="FB21" s="1364"/>
      <c r="FC21" s="1364"/>
      <c r="FD21" s="1363">
        <f t="shared" ref="FD21:FP21" si="64">COUNTIF($DY21:$FC21,FD$4)*($F21/30)+COUNTIF($DY21:$FC21,FD$5)*($F21/60)</f>
        <v>0</v>
      </c>
      <c r="FE21" s="1363">
        <f t="shared" si="64"/>
        <v>0</v>
      </c>
      <c r="FF21" s="1363">
        <f t="shared" si="64"/>
        <v>0</v>
      </c>
      <c r="FG21" s="1363">
        <f t="shared" si="64"/>
        <v>0</v>
      </c>
      <c r="FH21" s="1363">
        <f t="shared" si="64"/>
        <v>0</v>
      </c>
      <c r="FI21" s="1363">
        <f t="shared" si="64"/>
        <v>0</v>
      </c>
      <c r="FJ21" s="1363">
        <f t="shared" si="64"/>
        <v>0</v>
      </c>
      <c r="FK21" s="1363">
        <f t="shared" si="64"/>
        <v>31500000</v>
      </c>
      <c r="FL21" s="1363">
        <f t="shared" si="64"/>
        <v>0</v>
      </c>
      <c r="FM21" s="1363">
        <f t="shared" si="64"/>
        <v>0</v>
      </c>
      <c r="FN21" s="1363">
        <f t="shared" si="64"/>
        <v>0</v>
      </c>
      <c r="FO21" s="1363">
        <f t="shared" si="64"/>
        <v>0</v>
      </c>
      <c r="FP21" s="1363">
        <f t="shared" si="64"/>
        <v>0</v>
      </c>
      <c r="FQ21" s="943"/>
      <c r="FR21" s="943"/>
      <c r="FS21" s="943"/>
      <c r="FT21" s="943"/>
      <c r="FU21" s="943"/>
      <c r="FV21" s="943"/>
      <c r="FW21" s="943"/>
      <c r="FX21" s="943"/>
      <c r="FY21" s="943"/>
      <c r="FZ21" s="943"/>
      <c r="GA21" s="943"/>
      <c r="GB21" s="943"/>
      <c r="GC21" s="943"/>
      <c r="GD21" s="943"/>
      <c r="GE21" s="943"/>
      <c r="GF21" s="943"/>
      <c r="GG21" s="943"/>
      <c r="GH21" s="943"/>
      <c r="GI21" s="943"/>
      <c r="GJ21" s="943"/>
      <c r="GK21" s="943"/>
      <c r="GL21" s="943"/>
      <c r="GM21" s="943"/>
      <c r="GN21" s="943"/>
      <c r="GO21" s="943"/>
      <c r="GP21" s="943"/>
      <c r="GQ21" s="943"/>
      <c r="GR21" s="1364"/>
      <c r="GS21" s="1364"/>
      <c r="GT21" s="1364"/>
      <c r="GU21" s="1383"/>
      <c r="GV21" s="1383"/>
      <c r="GW21" s="1383"/>
      <c r="GX21" s="1383"/>
      <c r="GY21" s="1383"/>
      <c r="GZ21" s="943"/>
      <c r="HA21" s="943"/>
      <c r="HB21" s="943"/>
      <c r="HC21" s="943"/>
      <c r="HD21" s="943"/>
      <c r="HE21" s="943"/>
      <c r="HF21" s="943"/>
      <c r="HG21" s="943"/>
      <c r="HH21" s="943"/>
      <c r="HI21" s="943"/>
      <c r="HJ21" s="943"/>
      <c r="HK21" s="943"/>
      <c r="HL21" s="943"/>
      <c r="HM21" s="943"/>
      <c r="HN21" s="943"/>
      <c r="HO21" s="943"/>
      <c r="HP21" s="943"/>
      <c r="HQ21" s="943"/>
      <c r="HR21" s="943"/>
      <c r="HS21" s="943"/>
      <c r="HT21" s="943"/>
      <c r="HU21" s="943"/>
      <c r="HV21" s="943"/>
      <c r="HW21" s="943"/>
      <c r="HX21" s="943"/>
      <c r="HY21" s="943"/>
      <c r="HZ21" s="943"/>
      <c r="IA21" s="1364"/>
      <c r="IB21" s="1364"/>
      <c r="IC21" s="1364"/>
      <c r="ID21" s="1364"/>
      <c r="IE21" s="1391"/>
      <c r="IF21" s="1391"/>
      <c r="IG21" s="1391"/>
      <c r="IH21" s="1391"/>
      <c r="II21" s="1391"/>
      <c r="IJ21" s="1391"/>
      <c r="IK21" s="943"/>
      <c r="IL21" s="943"/>
      <c r="IM21" s="943"/>
      <c r="IN21" s="943"/>
      <c r="IO21" s="943"/>
      <c r="IP21" s="943"/>
      <c r="IQ21" s="943"/>
      <c r="IR21" s="943"/>
      <c r="IS21" s="943"/>
      <c r="IT21" s="943"/>
      <c r="IU21" s="943"/>
      <c r="IV21" s="943"/>
      <c r="IW21" s="943"/>
      <c r="IX21" s="943"/>
      <c r="IY21" s="943"/>
      <c r="IZ21" s="943"/>
      <c r="JA21" s="943"/>
      <c r="JB21" s="943"/>
      <c r="JC21" s="943"/>
      <c r="JD21" s="943"/>
      <c r="JE21" s="943"/>
      <c r="JF21" s="943"/>
      <c r="JG21" s="943"/>
      <c r="JH21" s="943"/>
      <c r="JI21" s="943"/>
      <c r="JJ21" s="943"/>
      <c r="JK21" s="943"/>
      <c r="JL21" s="1364"/>
      <c r="JM21" s="1364"/>
      <c r="JN21" s="1364"/>
      <c r="JO21" s="1383"/>
      <c r="JP21" s="1383"/>
      <c r="JQ21" s="1383"/>
      <c r="JR21" s="1383"/>
      <c r="JS21" s="1383"/>
      <c r="JT21" s="1383"/>
      <c r="JU21" s="943"/>
      <c r="JV21" s="943"/>
      <c r="JW21" s="943"/>
      <c r="JX21" s="943"/>
      <c r="JY21" s="943"/>
      <c r="JZ21" s="943"/>
      <c r="KA21" s="943"/>
      <c r="KB21" s="943"/>
      <c r="KC21" s="943"/>
      <c r="KD21" s="943"/>
      <c r="KE21" s="943"/>
      <c r="KF21" s="943"/>
      <c r="KG21" s="943"/>
      <c r="KH21" s="943"/>
      <c r="KI21" s="943"/>
      <c r="KJ21" s="943"/>
      <c r="KK21" s="943"/>
      <c r="KL21" s="943"/>
      <c r="KM21" s="943"/>
      <c r="KN21" s="943"/>
      <c r="KO21" s="943"/>
      <c r="KP21" s="943"/>
      <c r="KQ21" s="943"/>
      <c r="KR21" s="943"/>
      <c r="KS21" s="943"/>
      <c r="KT21" s="943"/>
      <c r="KU21" s="943"/>
      <c r="KV21" s="1364"/>
      <c r="KW21" s="1364"/>
      <c r="KX21" s="1364"/>
      <c r="KY21" s="1364"/>
      <c r="KZ21" s="1363"/>
      <c r="LA21" s="1363"/>
      <c r="LB21" s="1363"/>
      <c r="LC21" s="1363"/>
      <c r="LD21" s="1363"/>
      <c r="LE21" s="1363"/>
      <c r="LF21" s="943"/>
      <c r="LG21" s="943"/>
      <c r="LH21" s="943"/>
      <c r="LI21" s="943"/>
      <c r="LJ21" s="943"/>
      <c r="LK21" s="943"/>
      <c r="LL21" s="943"/>
      <c r="LM21" s="943"/>
      <c r="LN21" s="943"/>
      <c r="LO21" s="943"/>
      <c r="LP21" s="943"/>
      <c r="LQ21" s="943"/>
      <c r="LR21" s="943"/>
      <c r="LS21" s="943"/>
      <c r="LT21" s="943"/>
      <c r="LU21" s="943"/>
      <c r="LV21" s="943"/>
      <c r="LW21" s="943"/>
      <c r="LX21" s="943"/>
      <c r="LY21" s="943"/>
      <c r="LZ21" s="943"/>
      <c r="MA21" s="943"/>
      <c r="MB21" s="943"/>
      <c r="MC21" s="943"/>
      <c r="MD21" s="943"/>
      <c r="ME21" s="943"/>
      <c r="MF21" s="943"/>
      <c r="MG21" s="1364"/>
      <c r="MH21" s="1364"/>
      <c r="MI21" s="1364"/>
      <c r="MJ21" s="1364"/>
      <c r="MK21" s="1383"/>
      <c r="ML21" s="1383"/>
      <c r="MM21" s="1383"/>
      <c r="MN21" s="1383"/>
      <c r="MO21" s="1383"/>
      <c r="MP21" s="1383"/>
      <c r="MQ21" s="943"/>
      <c r="MR21" s="943"/>
      <c r="MS21" s="943"/>
      <c r="MT21" s="943"/>
      <c r="MU21" s="943"/>
      <c r="MV21" s="943"/>
      <c r="MW21" s="943"/>
      <c r="MX21" s="943"/>
      <c r="MY21" s="943"/>
      <c r="MZ21" s="943"/>
      <c r="NA21" s="943"/>
      <c r="NB21" s="943"/>
      <c r="NC21" s="943"/>
      <c r="ND21" s="943"/>
      <c r="NE21" s="943"/>
      <c r="NF21" s="943"/>
      <c r="NG21" s="943"/>
      <c r="NH21" s="943"/>
      <c r="NI21" s="943"/>
      <c r="NJ21" s="943"/>
      <c r="NK21" s="943"/>
      <c r="NL21" s="943"/>
      <c r="NM21" s="943"/>
      <c r="NN21" s="943"/>
      <c r="NO21" s="943"/>
      <c r="NP21" s="943"/>
      <c r="NQ21" s="943"/>
      <c r="NR21" s="1364"/>
      <c r="NS21" s="1364"/>
      <c r="NT21" s="1364"/>
      <c r="NU21" s="1363"/>
      <c r="NV21" s="1363"/>
      <c r="NW21" s="1363"/>
      <c r="NX21" s="1363"/>
      <c r="NY21" s="1363"/>
      <c r="NZ21" s="1363"/>
      <c r="OA21" s="943"/>
      <c r="OB21" s="943"/>
      <c r="OC21" s="943"/>
      <c r="OD21" s="943"/>
      <c r="OE21" s="943"/>
      <c r="OF21" s="943"/>
      <c r="OG21" s="943"/>
      <c r="OH21" s="943"/>
      <c r="OI21" s="943"/>
      <c r="OJ21" s="943"/>
      <c r="OK21" s="943"/>
      <c r="OL21" s="943"/>
      <c r="OM21" s="943"/>
      <c r="ON21" s="943"/>
      <c r="OO21" s="943"/>
      <c r="OP21" s="943"/>
      <c r="OQ21" s="943"/>
      <c r="OR21" s="943"/>
      <c r="OS21" s="943"/>
      <c r="OT21" s="943"/>
      <c r="OU21" s="943"/>
      <c r="OV21" s="943"/>
      <c r="OW21" s="943"/>
      <c r="OX21" s="943"/>
      <c r="OY21" s="943"/>
      <c r="OZ21" s="943"/>
      <c r="PA21" s="943"/>
      <c r="PB21" s="1364"/>
      <c r="PC21" s="1364"/>
      <c r="PD21" s="1364"/>
      <c r="PE21" s="1383"/>
      <c r="PF21" s="1383"/>
      <c r="PG21" s="1383"/>
      <c r="PH21" s="1383"/>
      <c r="PI21" s="1383"/>
      <c r="PJ21" s="1383"/>
      <c r="PK21" s="943"/>
      <c r="PL21" s="943"/>
      <c r="PM21" s="943"/>
      <c r="PN21" s="943"/>
      <c r="PO21" s="943"/>
      <c r="PP21" s="943"/>
      <c r="PQ21" s="943"/>
      <c r="PR21" s="943"/>
      <c r="PS21" s="943"/>
      <c r="PT21" s="943"/>
      <c r="PU21" s="943"/>
      <c r="PV21" s="943"/>
      <c r="PW21" s="943"/>
      <c r="PX21" s="943"/>
      <c r="PY21" s="943"/>
      <c r="PZ21" s="943"/>
      <c r="QA21" s="943"/>
      <c r="QB21" s="943"/>
      <c r="QC21" s="943"/>
      <c r="QD21" s="943"/>
      <c r="QE21" s="943"/>
      <c r="QF21" s="943"/>
      <c r="QG21" s="943"/>
      <c r="QH21" s="943"/>
      <c r="QI21" s="943"/>
      <c r="QJ21" s="943"/>
      <c r="QK21" s="943"/>
      <c r="QL21" s="1364"/>
      <c r="QM21" s="1364"/>
      <c r="QN21" s="1364"/>
      <c r="QO21" s="1363"/>
      <c r="QP21" s="1363"/>
      <c r="QQ21" s="1363"/>
      <c r="QR21" s="1363"/>
      <c r="QS21" s="1363"/>
      <c r="QT21" s="1363"/>
      <c r="QU21" s="1363"/>
      <c r="QV21" s="1363"/>
      <c r="QW21" s="1363"/>
      <c r="QX21" s="1363"/>
      <c r="QY21" s="1363"/>
      <c r="QZ21" s="1363"/>
      <c r="RA21" s="1363"/>
    </row>
    <row r="22" ht="14.25" customHeight="1">
      <c r="A22" s="1364">
        <v>17.0</v>
      </c>
      <c r="B22" s="943"/>
      <c r="C22" s="943" t="s">
        <v>2725</v>
      </c>
      <c r="D22" s="1407" t="s">
        <v>727</v>
      </c>
      <c r="E22" s="1408" t="s">
        <v>2839</v>
      </c>
      <c r="F22" s="1298">
        <v>3.5E7</v>
      </c>
      <c r="G22" s="1298">
        <v>3.0784741E7</v>
      </c>
      <c r="H22" s="1298"/>
      <c r="I22" s="1383"/>
      <c r="J22" s="1383"/>
      <c r="K22" s="1383"/>
      <c r="L22" s="1383"/>
      <c r="M22" s="1383"/>
      <c r="N22" s="1383"/>
      <c r="O22" s="1383"/>
      <c r="P22" s="1383"/>
      <c r="Q22" s="1383"/>
      <c r="R22" s="1383"/>
      <c r="S22" s="1383"/>
      <c r="T22" s="1383"/>
      <c r="U22" s="1383"/>
      <c r="V22" s="1362"/>
      <c r="W22" s="1363"/>
      <c r="X22" s="1362"/>
      <c r="Y22" s="1363"/>
      <c r="Z22" s="1362"/>
      <c r="AA22" s="1363"/>
      <c r="AB22" s="1362"/>
      <c r="AC22" s="1363"/>
      <c r="AD22" s="1362"/>
      <c r="AE22" s="1362"/>
      <c r="AF22" s="1362"/>
      <c r="AG22" s="1363"/>
      <c r="AH22" s="1363"/>
      <c r="AI22" s="1361"/>
      <c r="AJ22" s="1383"/>
      <c r="AK22" s="1361"/>
      <c r="AL22" s="1361"/>
      <c r="AM22" s="1383"/>
      <c r="AN22" s="1361"/>
      <c r="AO22" s="1383"/>
      <c r="AP22" s="1361"/>
      <c r="AQ22" s="1383"/>
      <c r="AR22" s="1361"/>
      <c r="AS22" s="1361"/>
      <c r="AT22" s="1383"/>
      <c r="AU22" s="943"/>
      <c r="AV22" s="943"/>
      <c r="AW22" s="943"/>
      <c r="AX22" s="943"/>
      <c r="AY22" s="943"/>
      <c r="AZ22" s="943"/>
      <c r="BA22" s="943"/>
      <c r="BB22" s="943"/>
      <c r="BC22" s="943"/>
      <c r="BD22" s="943"/>
      <c r="BE22" s="943"/>
      <c r="BF22" s="943"/>
      <c r="BG22" s="943"/>
      <c r="BH22" s="943"/>
      <c r="BI22" s="943"/>
      <c r="BJ22" s="943"/>
      <c r="BK22" s="943"/>
      <c r="BL22" s="943"/>
      <c r="BM22" s="943"/>
      <c r="BN22" s="943"/>
      <c r="BO22" s="943"/>
      <c r="BP22" s="943"/>
      <c r="BQ22" s="943"/>
      <c r="BR22" s="943"/>
      <c r="BS22" s="943"/>
      <c r="BT22" s="1364"/>
      <c r="BU22" s="1364"/>
      <c r="BV22" s="1364"/>
      <c r="BW22" s="1364"/>
      <c r="BX22" s="1364"/>
      <c r="BY22" s="1364"/>
      <c r="BZ22" s="1363"/>
      <c r="CA22" s="1363"/>
      <c r="CB22" s="1363"/>
      <c r="CC22" s="1363"/>
      <c r="CD22" s="1363"/>
      <c r="CE22" s="1363"/>
      <c r="CF22" s="1363"/>
      <c r="CG22" s="1363"/>
      <c r="CH22" s="1363"/>
      <c r="CI22" s="1363"/>
      <c r="CJ22" s="1363"/>
      <c r="CK22" s="1363"/>
      <c r="CL22" s="943" t="s">
        <v>2685</v>
      </c>
      <c r="CM22" s="943" t="s">
        <v>2685</v>
      </c>
      <c r="CN22" s="943" t="s">
        <v>2685</v>
      </c>
      <c r="CO22" s="943" t="s">
        <v>2685</v>
      </c>
      <c r="CP22" s="943" t="s">
        <v>2685</v>
      </c>
      <c r="CQ22" s="943" t="s">
        <v>2685</v>
      </c>
      <c r="CR22" s="943" t="s">
        <v>2685</v>
      </c>
      <c r="CS22" s="943" t="s">
        <v>2685</v>
      </c>
      <c r="CT22" s="943" t="s">
        <v>2685</v>
      </c>
      <c r="CU22" s="943" t="s">
        <v>2685</v>
      </c>
      <c r="CV22" s="943" t="s">
        <v>2685</v>
      </c>
      <c r="CW22" s="943" t="s">
        <v>2685</v>
      </c>
      <c r="CX22" s="943" t="s">
        <v>2685</v>
      </c>
      <c r="CY22" s="943" t="s">
        <v>2685</v>
      </c>
      <c r="CZ22" s="943" t="s">
        <v>2685</v>
      </c>
      <c r="DA22" s="943" t="s">
        <v>2685</v>
      </c>
      <c r="DB22" s="943" t="s">
        <v>2685</v>
      </c>
      <c r="DC22" s="943" t="s">
        <v>2685</v>
      </c>
      <c r="DD22" s="943" t="s">
        <v>2685</v>
      </c>
      <c r="DE22" s="943" t="s">
        <v>2685</v>
      </c>
      <c r="DF22" s="943" t="s">
        <v>2685</v>
      </c>
      <c r="DG22" s="943" t="s">
        <v>2685</v>
      </c>
      <c r="DH22" s="943" t="s">
        <v>2685</v>
      </c>
      <c r="DI22" s="943" t="s">
        <v>2685</v>
      </c>
      <c r="DJ22" s="943" t="s">
        <v>2685</v>
      </c>
      <c r="DK22" s="943" t="s">
        <v>2685</v>
      </c>
      <c r="DL22" s="943" t="s">
        <v>2685</v>
      </c>
      <c r="DM22" s="943" t="s">
        <v>2685</v>
      </c>
      <c r="DN22" s="1383">
        <f t="shared" ref="DN22:DW22" si="65">COUNTIF($CL22:$DM22,DN$4)*($F22/30)+COUNTIF($CL22:$DM22,DN$5)*($F22/60)</f>
        <v>0</v>
      </c>
      <c r="DO22" s="1383">
        <f t="shared" si="65"/>
        <v>0</v>
      </c>
      <c r="DP22" s="1383">
        <f t="shared" si="65"/>
        <v>0</v>
      </c>
      <c r="DQ22" s="1383">
        <f t="shared" si="65"/>
        <v>0</v>
      </c>
      <c r="DR22" s="1383">
        <f t="shared" si="65"/>
        <v>0</v>
      </c>
      <c r="DS22" s="1383">
        <f t="shared" si="65"/>
        <v>0</v>
      </c>
      <c r="DT22" s="1383">
        <f t="shared" si="65"/>
        <v>0</v>
      </c>
      <c r="DU22" s="1383">
        <f t="shared" si="65"/>
        <v>32666666.67</v>
      </c>
      <c r="DV22" s="1383">
        <f t="shared" si="65"/>
        <v>0</v>
      </c>
      <c r="DW22" s="1383">
        <f t="shared" si="65"/>
        <v>0</v>
      </c>
      <c r="DX22" s="1383">
        <f t="shared" si="23"/>
        <v>0</v>
      </c>
      <c r="DY22" s="943" t="s">
        <v>2685</v>
      </c>
      <c r="DZ22" s="943" t="s">
        <v>2685</v>
      </c>
      <c r="EA22" s="943" t="s">
        <v>2685</v>
      </c>
      <c r="EB22" s="943" t="s">
        <v>2685</v>
      </c>
      <c r="EC22" s="943" t="s">
        <v>2685</v>
      </c>
      <c r="ED22" s="943" t="s">
        <v>2685</v>
      </c>
      <c r="EE22" s="943" t="s">
        <v>2685</v>
      </c>
      <c r="EF22" s="943" t="s">
        <v>2685</v>
      </c>
      <c r="EG22" s="943" t="s">
        <v>2685</v>
      </c>
      <c r="EH22" s="943" t="s">
        <v>2685</v>
      </c>
      <c r="EI22" s="943" t="s">
        <v>2685</v>
      </c>
      <c r="EJ22" s="943" t="s">
        <v>2685</v>
      </c>
      <c r="EK22" s="943" t="s">
        <v>2685</v>
      </c>
      <c r="EL22" s="943" t="s">
        <v>2685</v>
      </c>
      <c r="EM22" s="943" t="s">
        <v>2685</v>
      </c>
      <c r="EN22" s="943" t="s">
        <v>2685</v>
      </c>
      <c r="EO22" s="943" t="s">
        <v>2685</v>
      </c>
      <c r="EP22" s="943" t="s">
        <v>2685</v>
      </c>
      <c r="EQ22" s="943" t="s">
        <v>2685</v>
      </c>
      <c r="ER22" s="943" t="s">
        <v>2685</v>
      </c>
      <c r="ES22" s="943" t="s">
        <v>2685</v>
      </c>
      <c r="ET22" s="943" t="s">
        <v>2685</v>
      </c>
      <c r="EU22" s="943" t="s">
        <v>2685</v>
      </c>
      <c r="EV22" s="943" t="s">
        <v>2685</v>
      </c>
      <c r="EW22" s="943" t="s">
        <v>2685</v>
      </c>
      <c r="EX22" s="943" t="s">
        <v>2685</v>
      </c>
      <c r="EY22" s="943" t="s">
        <v>2685</v>
      </c>
      <c r="EZ22" s="1364"/>
      <c r="FA22" s="1364"/>
      <c r="FB22" s="1364"/>
      <c r="FC22" s="1364"/>
      <c r="FD22" s="1363">
        <f t="shared" ref="FD22:FP22" si="66">COUNTIF($DY22:$FC22,FD$4)*($F22/30)+COUNTIF($DY22:$FC22,FD$5)*($F22/60)</f>
        <v>0</v>
      </c>
      <c r="FE22" s="1363">
        <f t="shared" si="66"/>
        <v>0</v>
      </c>
      <c r="FF22" s="1363">
        <f t="shared" si="66"/>
        <v>0</v>
      </c>
      <c r="FG22" s="1363">
        <f t="shared" si="66"/>
        <v>0</v>
      </c>
      <c r="FH22" s="1363">
        <f t="shared" si="66"/>
        <v>0</v>
      </c>
      <c r="FI22" s="1363">
        <f t="shared" si="66"/>
        <v>0</v>
      </c>
      <c r="FJ22" s="1363">
        <f t="shared" si="66"/>
        <v>0</v>
      </c>
      <c r="FK22" s="1363">
        <f t="shared" si="66"/>
        <v>31500000</v>
      </c>
      <c r="FL22" s="1363">
        <f t="shared" si="66"/>
        <v>0</v>
      </c>
      <c r="FM22" s="1363">
        <f t="shared" si="66"/>
        <v>0</v>
      </c>
      <c r="FN22" s="1363">
        <f t="shared" si="66"/>
        <v>0</v>
      </c>
      <c r="FO22" s="1363">
        <f t="shared" si="66"/>
        <v>0</v>
      </c>
      <c r="FP22" s="1363">
        <f t="shared" si="66"/>
        <v>0</v>
      </c>
      <c r="FQ22" s="943"/>
      <c r="FR22" s="943"/>
      <c r="FS22" s="943"/>
      <c r="FT22" s="943"/>
      <c r="FU22" s="943"/>
      <c r="FV22" s="943"/>
      <c r="FW22" s="943"/>
      <c r="FX22" s="943"/>
      <c r="FY22" s="943"/>
      <c r="FZ22" s="943"/>
      <c r="GA22" s="943"/>
      <c r="GB22" s="943"/>
      <c r="GC22" s="943"/>
      <c r="GD22" s="943"/>
      <c r="GE22" s="943"/>
      <c r="GF22" s="943"/>
      <c r="GG22" s="943"/>
      <c r="GH22" s="943"/>
      <c r="GI22" s="943"/>
      <c r="GJ22" s="943"/>
      <c r="GK22" s="943"/>
      <c r="GL22" s="943"/>
      <c r="GM22" s="943"/>
      <c r="GN22" s="943"/>
      <c r="GO22" s="943"/>
      <c r="GP22" s="943"/>
      <c r="GQ22" s="943"/>
      <c r="GR22" s="1364"/>
      <c r="GS22" s="1364"/>
      <c r="GT22" s="1364"/>
      <c r="GU22" s="1383"/>
      <c r="GV22" s="1383"/>
      <c r="GW22" s="1383"/>
      <c r="GX22" s="1383"/>
      <c r="GY22" s="1383"/>
      <c r="GZ22" s="943"/>
      <c r="HA22" s="943"/>
      <c r="HB22" s="943"/>
      <c r="HC22" s="943"/>
      <c r="HD22" s="943"/>
      <c r="HE22" s="943"/>
      <c r="HF22" s="943"/>
      <c r="HG22" s="943"/>
      <c r="HH22" s="943"/>
      <c r="HI22" s="943"/>
      <c r="HJ22" s="943"/>
      <c r="HK22" s="943"/>
      <c r="HL22" s="943"/>
      <c r="HM22" s="943"/>
      <c r="HN22" s="943"/>
      <c r="HO22" s="943"/>
      <c r="HP22" s="943"/>
      <c r="HQ22" s="943"/>
      <c r="HR22" s="943"/>
      <c r="HS22" s="943"/>
      <c r="HT22" s="943"/>
      <c r="HU22" s="943"/>
      <c r="HV22" s="943"/>
      <c r="HW22" s="943"/>
      <c r="HX22" s="943"/>
      <c r="HY22" s="943"/>
      <c r="HZ22" s="943"/>
      <c r="IA22" s="1364"/>
      <c r="IB22" s="1364"/>
      <c r="IC22" s="1364"/>
      <c r="ID22" s="1364"/>
      <c r="IE22" s="1391"/>
      <c r="IF22" s="1391"/>
      <c r="IG22" s="1391"/>
      <c r="IH22" s="1391"/>
      <c r="II22" s="1391"/>
      <c r="IJ22" s="1391"/>
      <c r="IK22" s="943"/>
      <c r="IL22" s="943"/>
      <c r="IM22" s="943"/>
      <c r="IN22" s="943"/>
      <c r="IO22" s="943"/>
      <c r="IP22" s="943"/>
      <c r="IQ22" s="943"/>
      <c r="IR22" s="943"/>
      <c r="IS22" s="943"/>
      <c r="IT22" s="943"/>
      <c r="IU22" s="943"/>
      <c r="IV22" s="943"/>
      <c r="IW22" s="943"/>
      <c r="IX22" s="943"/>
      <c r="IY22" s="943"/>
      <c r="IZ22" s="943"/>
      <c r="JA22" s="943"/>
      <c r="JB22" s="943"/>
      <c r="JC22" s="943"/>
      <c r="JD22" s="943"/>
      <c r="JE22" s="943"/>
      <c r="JF22" s="943"/>
      <c r="JG22" s="943"/>
      <c r="JH22" s="943"/>
      <c r="JI22" s="943"/>
      <c r="JJ22" s="943"/>
      <c r="JK22" s="943"/>
      <c r="JL22" s="1364"/>
      <c r="JM22" s="1364"/>
      <c r="JN22" s="1364"/>
      <c r="JO22" s="1383"/>
      <c r="JP22" s="1383"/>
      <c r="JQ22" s="1383"/>
      <c r="JR22" s="1383"/>
      <c r="JS22" s="1383"/>
      <c r="JT22" s="1383"/>
      <c r="JU22" s="943"/>
      <c r="JV22" s="943"/>
      <c r="JW22" s="943"/>
      <c r="JX22" s="943"/>
      <c r="JY22" s="943"/>
      <c r="JZ22" s="943"/>
      <c r="KA22" s="943"/>
      <c r="KB22" s="943"/>
      <c r="KC22" s="943"/>
      <c r="KD22" s="943"/>
      <c r="KE22" s="943"/>
      <c r="KF22" s="943"/>
      <c r="KG22" s="943"/>
      <c r="KH22" s="943"/>
      <c r="KI22" s="943"/>
      <c r="KJ22" s="943"/>
      <c r="KK22" s="943"/>
      <c r="KL22" s="943"/>
      <c r="KM22" s="943"/>
      <c r="KN22" s="943"/>
      <c r="KO22" s="943"/>
      <c r="KP22" s="943"/>
      <c r="KQ22" s="943"/>
      <c r="KR22" s="943"/>
      <c r="KS22" s="943"/>
      <c r="KT22" s="943"/>
      <c r="KU22" s="943"/>
      <c r="KV22" s="1364"/>
      <c r="KW22" s="1364"/>
      <c r="KX22" s="1364"/>
      <c r="KY22" s="1364"/>
      <c r="KZ22" s="1363"/>
      <c r="LA22" s="1363"/>
      <c r="LB22" s="1363"/>
      <c r="LC22" s="1363"/>
      <c r="LD22" s="1363"/>
      <c r="LE22" s="1363"/>
      <c r="LF22" s="943"/>
      <c r="LG22" s="943"/>
      <c r="LH22" s="943"/>
      <c r="LI22" s="943"/>
      <c r="LJ22" s="943"/>
      <c r="LK22" s="943"/>
      <c r="LL22" s="943"/>
      <c r="LM22" s="943"/>
      <c r="LN22" s="943"/>
      <c r="LO22" s="943"/>
      <c r="LP22" s="943"/>
      <c r="LQ22" s="943"/>
      <c r="LR22" s="943"/>
      <c r="LS22" s="943"/>
      <c r="LT22" s="943"/>
      <c r="LU22" s="943"/>
      <c r="LV22" s="943"/>
      <c r="LW22" s="943"/>
      <c r="LX22" s="943"/>
      <c r="LY22" s="943"/>
      <c r="LZ22" s="943"/>
      <c r="MA22" s="943"/>
      <c r="MB22" s="943"/>
      <c r="MC22" s="943"/>
      <c r="MD22" s="943"/>
      <c r="ME22" s="943"/>
      <c r="MF22" s="943"/>
      <c r="MG22" s="1364"/>
      <c r="MH22" s="1364"/>
      <c r="MI22" s="1364"/>
      <c r="MJ22" s="1364"/>
      <c r="MK22" s="1383"/>
      <c r="ML22" s="1383"/>
      <c r="MM22" s="1383"/>
      <c r="MN22" s="1383"/>
      <c r="MO22" s="1383"/>
      <c r="MP22" s="1383"/>
      <c r="MQ22" s="943"/>
      <c r="MR22" s="943"/>
      <c r="MS22" s="943"/>
      <c r="MT22" s="943"/>
      <c r="MU22" s="943"/>
      <c r="MV22" s="943"/>
      <c r="MW22" s="943"/>
      <c r="MX22" s="943"/>
      <c r="MY22" s="943"/>
      <c r="MZ22" s="943"/>
      <c r="NA22" s="943"/>
      <c r="NB22" s="943"/>
      <c r="NC22" s="943"/>
      <c r="ND22" s="943"/>
      <c r="NE22" s="943"/>
      <c r="NF22" s="943"/>
      <c r="NG22" s="943"/>
      <c r="NH22" s="943"/>
      <c r="NI22" s="943"/>
      <c r="NJ22" s="943"/>
      <c r="NK22" s="943"/>
      <c r="NL22" s="943"/>
      <c r="NM22" s="943"/>
      <c r="NN22" s="943"/>
      <c r="NO22" s="943"/>
      <c r="NP22" s="943"/>
      <c r="NQ22" s="943"/>
      <c r="NR22" s="1364"/>
      <c r="NS22" s="1364"/>
      <c r="NT22" s="1364"/>
      <c r="NU22" s="1363"/>
      <c r="NV22" s="1363"/>
      <c r="NW22" s="1363"/>
      <c r="NX22" s="1363"/>
      <c r="NY22" s="1363"/>
      <c r="NZ22" s="1363"/>
      <c r="OA22" s="943"/>
      <c r="OB22" s="943"/>
      <c r="OC22" s="943"/>
      <c r="OD22" s="943"/>
      <c r="OE22" s="943"/>
      <c r="OF22" s="943"/>
      <c r="OG22" s="943"/>
      <c r="OH22" s="943"/>
      <c r="OI22" s="943"/>
      <c r="OJ22" s="943"/>
      <c r="OK22" s="943"/>
      <c r="OL22" s="943"/>
      <c r="OM22" s="943"/>
      <c r="ON22" s="943"/>
      <c r="OO22" s="943"/>
      <c r="OP22" s="943"/>
      <c r="OQ22" s="943"/>
      <c r="OR22" s="943"/>
      <c r="OS22" s="943"/>
      <c r="OT22" s="943"/>
      <c r="OU22" s="943"/>
      <c r="OV22" s="943"/>
      <c r="OW22" s="943"/>
      <c r="OX22" s="943"/>
      <c r="OY22" s="943"/>
      <c r="OZ22" s="943"/>
      <c r="PA22" s="943"/>
      <c r="PB22" s="1364"/>
      <c r="PC22" s="1364"/>
      <c r="PD22" s="1364"/>
      <c r="PE22" s="1383"/>
      <c r="PF22" s="1383"/>
      <c r="PG22" s="1383"/>
      <c r="PH22" s="1383"/>
      <c r="PI22" s="1383"/>
      <c r="PJ22" s="1383"/>
      <c r="PK22" s="943"/>
      <c r="PL22" s="943"/>
      <c r="PM22" s="943"/>
      <c r="PN22" s="943"/>
      <c r="PO22" s="943"/>
      <c r="PP22" s="943"/>
      <c r="PQ22" s="943"/>
      <c r="PR22" s="943"/>
      <c r="PS22" s="943"/>
      <c r="PT22" s="943"/>
      <c r="PU22" s="943"/>
      <c r="PV22" s="943"/>
      <c r="PW22" s="943"/>
      <c r="PX22" s="943"/>
      <c r="PY22" s="943"/>
      <c r="PZ22" s="943"/>
      <c r="QA22" s="943"/>
      <c r="QB22" s="943"/>
      <c r="QC22" s="943"/>
      <c r="QD22" s="943"/>
      <c r="QE22" s="943"/>
      <c r="QF22" s="943"/>
      <c r="QG22" s="943"/>
      <c r="QH22" s="943"/>
      <c r="QI22" s="943"/>
      <c r="QJ22" s="943"/>
      <c r="QK22" s="943"/>
      <c r="QL22" s="1364"/>
      <c r="QM22" s="1364"/>
      <c r="QN22" s="1364"/>
      <c r="QO22" s="1363"/>
      <c r="QP22" s="1363"/>
      <c r="QQ22" s="1363"/>
      <c r="QR22" s="1363"/>
      <c r="QS22" s="1363"/>
      <c r="QT22" s="1363"/>
      <c r="QU22" s="1363"/>
      <c r="QV22" s="1363"/>
      <c r="QW22" s="1363"/>
      <c r="QX22" s="1363"/>
      <c r="QY22" s="1363"/>
      <c r="QZ22" s="1363"/>
      <c r="RA22" s="1363"/>
    </row>
    <row r="23" ht="14.25" customHeight="1">
      <c r="A23" s="1364">
        <v>18.0</v>
      </c>
      <c r="B23" s="943"/>
      <c r="C23" s="943" t="s">
        <v>2725</v>
      </c>
      <c r="D23" s="1407" t="s">
        <v>1428</v>
      </c>
      <c r="E23" s="1408" t="s">
        <v>2840</v>
      </c>
      <c r="F23" s="1298">
        <v>3.5E7</v>
      </c>
      <c r="G23" s="1298">
        <v>3.0784741E7</v>
      </c>
      <c r="H23" s="1298"/>
      <c r="I23" s="1383"/>
      <c r="J23" s="1383"/>
      <c r="K23" s="1383"/>
      <c r="L23" s="1383"/>
      <c r="M23" s="1383"/>
      <c r="N23" s="1383"/>
      <c r="O23" s="1383"/>
      <c r="P23" s="1383"/>
      <c r="Q23" s="1383"/>
      <c r="R23" s="1383"/>
      <c r="S23" s="1383"/>
      <c r="T23" s="1383"/>
      <c r="U23" s="1383"/>
      <c r="V23" s="1362"/>
      <c r="W23" s="1363"/>
      <c r="X23" s="1362"/>
      <c r="Y23" s="1363"/>
      <c r="Z23" s="1362"/>
      <c r="AA23" s="1363"/>
      <c r="AB23" s="1362"/>
      <c r="AC23" s="1363"/>
      <c r="AD23" s="1362"/>
      <c r="AE23" s="1362"/>
      <c r="AF23" s="1362"/>
      <c r="AG23" s="1363"/>
      <c r="AH23" s="1363"/>
      <c r="AI23" s="1361"/>
      <c r="AJ23" s="1383"/>
      <c r="AK23" s="1361"/>
      <c r="AL23" s="1361"/>
      <c r="AM23" s="1383"/>
      <c r="AN23" s="1361"/>
      <c r="AO23" s="1383"/>
      <c r="AP23" s="1361"/>
      <c r="AQ23" s="1383"/>
      <c r="AR23" s="1361"/>
      <c r="AS23" s="1361"/>
      <c r="AT23" s="1383"/>
      <c r="AU23" s="943"/>
      <c r="AV23" s="943"/>
      <c r="AW23" s="943"/>
      <c r="AX23" s="943"/>
      <c r="AY23" s="943"/>
      <c r="AZ23" s="943"/>
      <c r="BA23" s="943"/>
      <c r="BB23" s="943"/>
      <c r="BC23" s="943"/>
      <c r="BD23" s="943"/>
      <c r="BE23" s="943"/>
      <c r="BF23" s="943"/>
      <c r="BG23" s="943"/>
      <c r="BH23" s="943"/>
      <c r="BI23" s="943"/>
      <c r="BJ23" s="943"/>
      <c r="BK23" s="943"/>
      <c r="BL23" s="943"/>
      <c r="BM23" s="943"/>
      <c r="BN23" s="943"/>
      <c r="BO23" s="943"/>
      <c r="BP23" s="943"/>
      <c r="BQ23" s="943"/>
      <c r="BR23" s="943"/>
      <c r="BS23" s="943"/>
      <c r="BT23" s="1364"/>
      <c r="BU23" s="1364"/>
      <c r="BV23" s="1364"/>
      <c r="BW23" s="1364"/>
      <c r="BX23" s="1364"/>
      <c r="BY23" s="1364"/>
      <c r="BZ23" s="1363"/>
      <c r="CA23" s="1363"/>
      <c r="CB23" s="1363"/>
      <c r="CC23" s="1363"/>
      <c r="CD23" s="1363"/>
      <c r="CE23" s="1363"/>
      <c r="CF23" s="1363"/>
      <c r="CG23" s="1363"/>
      <c r="CH23" s="1363"/>
      <c r="CI23" s="1363"/>
      <c r="CJ23" s="1363"/>
      <c r="CK23" s="1363"/>
      <c r="CL23" s="943" t="s">
        <v>2685</v>
      </c>
      <c r="CM23" s="943" t="s">
        <v>2685</v>
      </c>
      <c r="CN23" s="943" t="s">
        <v>2685</v>
      </c>
      <c r="CO23" s="943" t="s">
        <v>2685</v>
      </c>
      <c r="CP23" s="943" t="s">
        <v>2685</v>
      </c>
      <c r="CQ23" s="943" t="s">
        <v>2685</v>
      </c>
      <c r="CR23" s="943" t="s">
        <v>2685</v>
      </c>
      <c r="CS23" s="943" t="s">
        <v>2685</v>
      </c>
      <c r="CT23" s="943" t="s">
        <v>2685</v>
      </c>
      <c r="CU23" s="943" t="s">
        <v>2685</v>
      </c>
      <c r="CV23" s="943" t="s">
        <v>2685</v>
      </c>
      <c r="CW23" s="943" t="s">
        <v>2685</v>
      </c>
      <c r="CX23" s="943" t="s">
        <v>2685</v>
      </c>
      <c r="CY23" s="943" t="s">
        <v>2685</v>
      </c>
      <c r="CZ23" s="943" t="s">
        <v>2685</v>
      </c>
      <c r="DA23" s="943" t="s">
        <v>2685</v>
      </c>
      <c r="DB23" s="943" t="s">
        <v>2685</v>
      </c>
      <c r="DC23" s="943" t="s">
        <v>2685</v>
      </c>
      <c r="DD23" s="943" t="s">
        <v>2685</v>
      </c>
      <c r="DE23" s="943" t="s">
        <v>2685</v>
      </c>
      <c r="DF23" s="943" t="s">
        <v>2685</v>
      </c>
      <c r="DG23" s="943" t="s">
        <v>2685</v>
      </c>
      <c r="DH23" s="943" t="s">
        <v>2685</v>
      </c>
      <c r="DI23" s="943" t="s">
        <v>2685</v>
      </c>
      <c r="DJ23" s="943" t="s">
        <v>2685</v>
      </c>
      <c r="DK23" s="943" t="s">
        <v>2685</v>
      </c>
      <c r="DL23" s="943" t="s">
        <v>2685</v>
      </c>
      <c r="DM23" s="943" t="s">
        <v>2685</v>
      </c>
      <c r="DN23" s="1383">
        <f t="shared" ref="DN23:DW23" si="67">COUNTIF($CL23:$DM23,DN$4)*($F23/30)+COUNTIF($CL23:$DM23,DN$5)*($F23/60)</f>
        <v>0</v>
      </c>
      <c r="DO23" s="1383">
        <f t="shared" si="67"/>
        <v>0</v>
      </c>
      <c r="DP23" s="1383">
        <f t="shared" si="67"/>
        <v>0</v>
      </c>
      <c r="DQ23" s="1383">
        <f t="shared" si="67"/>
        <v>0</v>
      </c>
      <c r="DR23" s="1383">
        <f t="shared" si="67"/>
        <v>0</v>
      </c>
      <c r="DS23" s="1383">
        <f t="shared" si="67"/>
        <v>0</v>
      </c>
      <c r="DT23" s="1383">
        <f t="shared" si="67"/>
        <v>0</v>
      </c>
      <c r="DU23" s="1383">
        <f t="shared" si="67"/>
        <v>32666666.67</v>
      </c>
      <c r="DV23" s="1383">
        <f t="shared" si="67"/>
        <v>0</v>
      </c>
      <c r="DW23" s="1383">
        <f t="shared" si="67"/>
        <v>0</v>
      </c>
      <c r="DX23" s="1383">
        <f t="shared" si="23"/>
        <v>0</v>
      </c>
      <c r="DY23" s="943" t="s">
        <v>2685</v>
      </c>
      <c r="DZ23" s="943" t="s">
        <v>2685</v>
      </c>
      <c r="EA23" s="943" t="s">
        <v>2685</v>
      </c>
      <c r="EB23" s="943" t="s">
        <v>2685</v>
      </c>
      <c r="EC23" s="943" t="s">
        <v>2685</v>
      </c>
      <c r="ED23" s="943" t="s">
        <v>2685</v>
      </c>
      <c r="EE23" s="943" t="s">
        <v>2685</v>
      </c>
      <c r="EF23" s="943" t="s">
        <v>2685</v>
      </c>
      <c r="EG23" s="943" t="s">
        <v>2685</v>
      </c>
      <c r="EH23" s="943" t="s">
        <v>2685</v>
      </c>
      <c r="EI23" s="943" t="s">
        <v>2685</v>
      </c>
      <c r="EJ23" s="943" t="s">
        <v>2685</v>
      </c>
      <c r="EK23" s="943" t="s">
        <v>2685</v>
      </c>
      <c r="EL23" s="943" t="s">
        <v>2685</v>
      </c>
      <c r="EM23" s="943" t="s">
        <v>2685</v>
      </c>
      <c r="EN23" s="943" t="s">
        <v>2685</v>
      </c>
      <c r="EO23" s="943" t="s">
        <v>2685</v>
      </c>
      <c r="EP23" s="943" t="s">
        <v>2685</v>
      </c>
      <c r="EQ23" s="943" t="s">
        <v>2685</v>
      </c>
      <c r="ER23" s="943" t="s">
        <v>2685</v>
      </c>
      <c r="ES23" s="943" t="s">
        <v>2685</v>
      </c>
      <c r="ET23" s="943" t="s">
        <v>2685</v>
      </c>
      <c r="EU23" s="943" t="s">
        <v>2685</v>
      </c>
      <c r="EV23" s="943" t="s">
        <v>2685</v>
      </c>
      <c r="EW23" s="943" t="s">
        <v>2685</v>
      </c>
      <c r="EX23" s="943" t="s">
        <v>2685</v>
      </c>
      <c r="EY23" s="943" t="s">
        <v>2685</v>
      </c>
      <c r="EZ23" s="1364"/>
      <c r="FA23" s="1364"/>
      <c r="FB23" s="1364"/>
      <c r="FC23" s="1364"/>
      <c r="FD23" s="1363">
        <f t="shared" ref="FD23:FP23" si="68">COUNTIF($DY23:$FC23,FD$4)*($F23/30)+COUNTIF($DY23:$FC23,FD$5)*($F23/60)</f>
        <v>0</v>
      </c>
      <c r="FE23" s="1363">
        <f t="shared" si="68"/>
        <v>0</v>
      </c>
      <c r="FF23" s="1363">
        <f t="shared" si="68"/>
        <v>0</v>
      </c>
      <c r="FG23" s="1363">
        <f t="shared" si="68"/>
        <v>0</v>
      </c>
      <c r="FH23" s="1363">
        <f t="shared" si="68"/>
        <v>0</v>
      </c>
      <c r="FI23" s="1363">
        <f t="shared" si="68"/>
        <v>0</v>
      </c>
      <c r="FJ23" s="1363">
        <f t="shared" si="68"/>
        <v>0</v>
      </c>
      <c r="FK23" s="1363">
        <f t="shared" si="68"/>
        <v>31500000</v>
      </c>
      <c r="FL23" s="1363">
        <f t="shared" si="68"/>
        <v>0</v>
      </c>
      <c r="FM23" s="1363">
        <f t="shared" si="68"/>
        <v>0</v>
      </c>
      <c r="FN23" s="1363">
        <f t="shared" si="68"/>
        <v>0</v>
      </c>
      <c r="FO23" s="1363">
        <f t="shared" si="68"/>
        <v>0</v>
      </c>
      <c r="FP23" s="1363">
        <f t="shared" si="68"/>
        <v>0</v>
      </c>
      <c r="FQ23" s="943"/>
      <c r="FR23" s="943"/>
      <c r="FS23" s="943"/>
      <c r="FT23" s="943"/>
      <c r="FU23" s="943"/>
      <c r="FV23" s="943"/>
      <c r="FW23" s="943"/>
      <c r="FX23" s="943"/>
      <c r="FY23" s="943"/>
      <c r="FZ23" s="943"/>
      <c r="GA23" s="943"/>
      <c r="GB23" s="943"/>
      <c r="GC23" s="943"/>
      <c r="GD23" s="943"/>
      <c r="GE23" s="943"/>
      <c r="GF23" s="943"/>
      <c r="GG23" s="943"/>
      <c r="GH23" s="943"/>
      <c r="GI23" s="943"/>
      <c r="GJ23" s="943"/>
      <c r="GK23" s="943"/>
      <c r="GL23" s="943"/>
      <c r="GM23" s="943"/>
      <c r="GN23" s="943"/>
      <c r="GO23" s="943"/>
      <c r="GP23" s="943"/>
      <c r="GQ23" s="943"/>
      <c r="GR23" s="1364"/>
      <c r="GS23" s="1364"/>
      <c r="GT23" s="1364"/>
      <c r="GU23" s="1383"/>
      <c r="GV23" s="1383"/>
      <c r="GW23" s="1383"/>
      <c r="GX23" s="1383"/>
      <c r="GY23" s="1383"/>
      <c r="GZ23" s="943"/>
      <c r="HA23" s="943"/>
      <c r="HB23" s="943"/>
      <c r="HC23" s="943"/>
      <c r="HD23" s="943"/>
      <c r="HE23" s="943"/>
      <c r="HF23" s="943"/>
      <c r="HG23" s="943"/>
      <c r="HH23" s="943"/>
      <c r="HI23" s="943"/>
      <c r="HJ23" s="943"/>
      <c r="HK23" s="943"/>
      <c r="HL23" s="943"/>
      <c r="HM23" s="943"/>
      <c r="HN23" s="943"/>
      <c r="HO23" s="943"/>
      <c r="HP23" s="943"/>
      <c r="HQ23" s="943"/>
      <c r="HR23" s="943"/>
      <c r="HS23" s="943"/>
      <c r="HT23" s="943"/>
      <c r="HU23" s="943"/>
      <c r="HV23" s="943"/>
      <c r="HW23" s="943"/>
      <c r="HX23" s="943"/>
      <c r="HY23" s="943"/>
      <c r="HZ23" s="943"/>
      <c r="IA23" s="1364"/>
      <c r="IB23" s="1364"/>
      <c r="IC23" s="1364"/>
      <c r="ID23" s="1364"/>
      <c r="IE23" s="1391"/>
      <c r="IF23" s="1391"/>
      <c r="IG23" s="1391"/>
      <c r="IH23" s="1391"/>
      <c r="II23" s="1391"/>
      <c r="IJ23" s="1391"/>
      <c r="IK23" s="943"/>
      <c r="IL23" s="943"/>
      <c r="IM23" s="943"/>
      <c r="IN23" s="943"/>
      <c r="IO23" s="943"/>
      <c r="IP23" s="943"/>
      <c r="IQ23" s="943"/>
      <c r="IR23" s="943"/>
      <c r="IS23" s="943"/>
      <c r="IT23" s="943"/>
      <c r="IU23" s="943"/>
      <c r="IV23" s="943"/>
      <c r="IW23" s="943"/>
      <c r="IX23" s="943"/>
      <c r="IY23" s="943"/>
      <c r="IZ23" s="943"/>
      <c r="JA23" s="943"/>
      <c r="JB23" s="943"/>
      <c r="JC23" s="943"/>
      <c r="JD23" s="943"/>
      <c r="JE23" s="943"/>
      <c r="JF23" s="943"/>
      <c r="JG23" s="943"/>
      <c r="JH23" s="943"/>
      <c r="JI23" s="943"/>
      <c r="JJ23" s="943"/>
      <c r="JK23" s="943"/>
      <c r="JL23" s="1364"/>
      <c r="JM23" s="1364"/>
      <c r="JN23" s="1364"/>
      <c r="JO23" s="1383"/>
      <c r="JP23" s="1383"/>
      <c r="JQ23" s="1383"/>
      <c r="JR23" s="1383"/>
      <c r="JS23" s="1383"/>
      <c r="JT23" s="1383"/>
      <c r="JU23" s="943"/>
      <c r="JV23" s="943"/>
      <c r="JW23" s="943"/>
      <c r="JX23" s="943"/>
      <c r="JY23" s="943"/>
      <c r="JZ23" s="943"/>
      <c r="KA23" s="943"/>
      <c r="KB23" s="943"/>
      <c r="KC23" s="943"/>
      <c r="KD23" s="943"/>
      <c r="KE23" s="943"/>
      <c r="KF23" s="943"/>
      <c r="KG23" s="943"/>
      <c r="KH23" s="943"/>
      <c r="KI23" s="943"/>
      <c r="KJ23" s="943"/>
      <c r="KK23" s="943"/>
      <c r="KL23" s="943"/>
      <c r="KM23" s="943"/>
      <c r="KN23" s="943"/>
      <c r="KO23" s="943"/>
      <c r="KP23" s="943"/>
      <c r="KQ23" s="943"/>
      <c r="KR23" s="943"/>
      <c r="KS23" s="943"/>
      <c r="KT23" s="943"/>
      <c r="KU23" s="943"/>
      <c r="KV23" s="1364"/>
      <c r="KW23" s="1364"/>
      <c r="KX23" s="1364"/>
      <c r="KY23" s="1364"/>
      <c r="KZ23" s="1363"/>
      <c r="LA23" s="1363"/>
      <c r="LB23" s="1363"/>
      <c r="LC23" s="1363"/>
      <c r="LD23" s="1363"/>
      <c r="LE23" s="1363"/>
      <c r="LF23" s="943"/>
      <c r="LG23" s="943"/>
      <c r="LH23" s="943"/>
      <c r="LI23" s="943"/>
      <c r="LJ23" s="943"/>
      <c r="LK23" s="943"/>
      <c r="LL23" s="943"/>
      <c r="LM23" s="943"/>
      <c r="LN23" s="943"/>
      <c r="LO23" s="943"/>
      <c r="LP23" s="943"/>
      <c r="LQ23" s="943"/>
      <c r="LR23" s="943"/>
      <c r="LS23" s="943"/>
      <c r="LT23" s="943"/>
      <c r="LU23" s="943"/>
      <c r="LV23" s="943"/>
      <c r="LW23" s="943"/>
      <c r="LX23" s="943"/>
      <c r="LY23" s="943"/>
      <c r="LZ23" s="943"/>
      <c r="MA23" s="943"/>
      <c r="MB23" s="943"/>
      <c r="MC23" s="943"/>
      <c r="MD23" s="943"/>
      <c r="ME23" s="943"/>
      <c r="MF23" s="943"/>
      <c r="MG23" s="1364"/>
      <c r="MH23" s="1364"/>
      <c r="MI23" s="1364"/>
      <c r="MJ23" s="1364"/>
      <c r="MK23" s="1383"/>
      <c r="ML23" s="1383"/>
      <c r="MM23" s="1383"/>
      <c r="MN23" s="1383"/>
      <c r="MO23" s="1383"/>
      <c r="MP23" s="1383"/>
      <c r="MQ23" s="943"/>
      <c r="MR23" s="943"/>
      <c r="MS23" s="943"/>
      <c r="MT23" s="943"/>
      <c r="MU23" s="943"/>
      <c r="MV23" s="943"/>
      <c r="MW23" s="943"/>
      <c r="MX23" s="943"/>
      <c r="MY23" s="943"/>
      <c r="MZ23" s="943"/>
      <c r="NA23" s="943"/>
      <c r="NB23" s="943"/>
      <c r="NC23" s="943"/>
      <c r="ND23" s="943"/>
      <c r="NE23" s="943"/>
      <c r="NF23" s="943"/>
      <c r="NG23" s="943"/>
      <c r="NH23" s="943"/>
      <c r="NI23" s="943"/>
      <c r="NJ23" s="943"/>
      <c r="NK23" s="943"/>
      <c r="NL23" s="943"/>
      <c r="NM23" s="943"/>
      <c r="NN23" s="943"/>
      <c r="NO23" s="943"/>
      <c r="NP23" s="943"/>
      <c r="NQ23" s="943"/>
      <c r="NR23" s="1364"/>
      <c r="NS23" s="1364"/>
      <c r="NT23" s="1364"/>
      <c r="NU23" s="1363"/>
      <c r="NV23" s="1363"/>
      <c r="NW23" s="1363"/>
      <c r="NX23" s="1363"/>
      <c r="NY23" s="1363"/>
      <c r="NZ23" s="1363"/>
      <c r="OA23" s="943"/>
      <c r="OB23" s="943"/>
      <c r="OC23" s="943"/>
      <c r="OD23" s="943"/>
      <c r="OE23" s="943"/>
      <c r="OF23" s="943"/>
      <c r="OG23" s="943"/>
      <c r="OH23" s="943"/>
      <c r="OI23" s="943"/>
      <c r="OJ23" s="943"/>
      <c r="OK23" s="943"/>
      <c r="OL23" s="943"/>
      <c r="OM23" s="943"/>
      <c r="ON23" s="943"/>
      <c r="OO23" s="943"/>
      <c r="OP23" s="943"/>
      <c r="OQ23" s="943"/>
      <c r="OR23" s="943"/>
      <c r="OS23" s="943"/>
      <c r="OT23" s="943"/>
      <c r="OU23" s="943"/>
      <c r="OV23" s="943"/>
      <c r="OW23" s="943"/>
      <c r="OX23" s="943"/>
      <c r="OY23" s="943"/>
      <c r="OZ23" s="943"/>
      <c r="PA23" s="943"/>
      <c r="PB23" s="1364"/>
      <c r="PC23" s="1364"/>
      <c r="PD23" s="1364"/>
      <c r="PE23" s="1383"/>
      <c r="PF23" s="1383"/>
      <c r="PG23" s="1383"/>
      <c r="PH23" s="1383"/>
      <c r="PI23" s="1383"/>
      <c r="PJ23" s="1383"/>
      <c r="PK23" s="943"/>
      <c r="PL23" s="943"/>
      <c r="PM23" s="943"/>
      <c r="PN23" s="943"/>
      <c r="PO23" s="943"/>
      <c r="PP23" s="943"/>
      <c r="PQ23" s="943"/>
      <c r="PR23" s="943"/>
      <c r="PS23" s="943"/>
      <c r="PT23" s="943"/>
      <c r="PU23" s="943"/>
      <c r="PV23" s="943"/>
      <c r="PW23" s="943"/>
      <c r="PX23" s="943"/>
      <c r="PY23" s="943"/>
      <c r="PZ23" s="943"/>
      <c r="QA23" s="943"/>
      <c r="QB23" s="943"/>
      <c r="QC23" s="943"/>
      <c r="QD23" s="943"/>
      <c r="QE23" s="943"/>
      <c r="QF23" s="943"/>
      <c r="QG23" s="943"/>
      <c r="QH23" s="943"/>
      <c r="QI23" s="943"/>
      <c r="QJ23" s="943"/>
      <c r="QK23" s="943"/>
      <c r="QL23" s="1364"/>
      <c r="QM23" s="1364"/>
      <c r="QN23" s="1364"/>
      <c r="QO23" s="1363"/>
      <c r="QP23" s="1363"/>
      <c r="QQ23" s="1363"/>
      <c r="QR23" s="1363"/>
      <c r="QS23" s="1363"/>
      <c r="QT23" s="1363"/>
      <c r="QU23" s="1363"/>
      <c r="QV23" s="1363"/>
      <c r="QW23" s="1363"/>
      <c r="QX23" s="1363"/>
      <c r="QY23" s="1363"/>
      <c r="QZ23" s="1363"/>
      <c r="RA23" s="1363"/>
    </row>
    <row r="24" ht="14.25" customHeight="1">
      <c r="A24" s="1364">
        <v>19.0</v>
      </c>
      <c r="B24" s="943"/>
      <c r="C24" s="1416" t="s">
        <v>150</v>
      </c>
      <c r="D24" s="1417" t="s">
        <v>729</v>
      </c>
      <c r="E24" s="1298" t="s">
        <v>425</v>
      </c>
      <c r="F24" s="1298">
        <v>5.0E7</v>
      </c>
      <c r="G24" s="1298"/>
      <c r="H24" s="1298"/>
      <c r="I24" s="1383"/>
      <c r="J24" s="1383"/>
      <c r="K24" s="1383"/>
      <c r="L24" s="1383"/>
      <c r="M24" s="1383"/>
      <c r="N24" s="1383"/>
      <c r="O24" s="1383"/>
      <c r="P24" s="1383"/>
      <c r="Q24" s="1383"/>
      <c r="R24" s="1383"/>
      <c r="S24" s="1383"/>
      <c r="T24" s="1383"/>
      <c r="U24" s="1383"/>
      <c r="V24" s="1362"/>
      <c r="W24" s="1363"/>
      <c r="X24" s="1362"/>
      <c r="Y24" s="1363"/>
      <c r="Z24" s="1362"/>
      <c r="AA24" s="1363"/>
      <c r="AB24" s="1362"/>
      <c r="AC24" s="1363"/>
      <c r="AD24" s="1362"/>
      <c r="AE24" s="1362"/>
      <c r="AF24" s="1362"/>
      <c r="AG24" s="1363"/>
      <c r="AH24" s="1363"/>
      <c r="AI24" s="1361"/>
      <c r="AJ24" s="1383"/>
      <c r="AK24" s="1361"/>
      <c r="AL24" s="1361"/>
      <c r="AM24" s="1383"/>
      <c r="AN24" s="1361"/>
      <c r="AO24" s="1383"/>
      <c r="AP24" s="1361"/>
      <c r="AQ24" s="1383"/>
      <c r="AR24" s="1361"/>
      <c r="AS24" s="1361"/>
      <c r="AT24" s="1383"/>
      <c r="AU24" s="943"/>
      <c r="AV24" s="943"/>
      <c r="AW24" s="943"/>
      <c r="AX24" s="943"/>
      <c r="AY24" s="943"/>
      <c r="AZ24" s="943"/>
      <c r="BA24" s="943"/>
      <c r="BB24" s="943"/>
      <c r="BC24" s="943"/>
      <c r="BD24" s="943"/>
      <c r="BE24" s="943"/>
      <c r="BF24" s="943"/>
      <c r="BG24" s="943"/>
      <c r="BH24" s="943"/>
      <c r="BI24" s="943"/>
      <c r="BJ24" s="943"/>
      <c r="BK24" s="943"/>
      <c r="BL24" s="943"/>
      <c r="BM24" s="943"/>
      <c r="BN24" s="943"/>
      <c r="BO24" s="943"/>
      <c r="BP24" s="943"/>
      <c r="BQ24" s="943"/>
      <c r="BR24" s="943"/>
      <c r="BS24" s="943"/>
      <c r="BT24" s="1364"/>
      <c r="BU24" s="1364"/>
      <c r="BV24" s="1364"/>
      <c r="BW24" s="1364"/>
      <c r="BX24" s="1364"/>
      <c r="BY24" s="1364"/>
      <c r="BZ24" s="1363"/>
      <c r="CA24" s="1363"/>
      <c r="CB24" s="1363"/>
      <c r="CC24" s="1363"/>
      <c r="CD24" s="1363"/>
      <c r="CE24" s="1363"/>
      <c r="CF24" s="1363"/>
      <c r="CG24" s="1363"/>
      <c r="CH24" s="1363"/>
      <c r="CI24" s="1363"/>
      <c r="CJ24" s="1363"/>
      <c r="CK24" s="1363"/>
      <c r="CL24" s="943"/>
      <c r="CM24" s="943"/>
      <c r="CN24" s="943"/>
      <c r="CO24" s="943"/>
      <c r="CP24" s="943"/>
      <c r="CQ24" s="943"/>
      <c r="CR24" s="943"/>
      <c r="CS24" s="943"/>
      <c r="CT24" s="943"/>
      <c r="CU24" s="943"/>
      <c r="CV24" s="943"/>
      <c r="CW24" s="943"/>
      <c r="CX24" s="943"/>
      <c r="CY24" s="943"/>
      <c r="CZ24" s="943"/>
      <c r="DA24" s="943"/>
      <c r="DB24" s="943"/>
      <c r="DC24" s="943"/>
      <c r="DD24" s="943"/>
      <c r="DE24" s="943"/>
      <c r="DF24" s="943"/>
      <c r="DG24" s="943"/>
      <c r="DH24" s="943"/>
      <c r="DI24" s="943"/>
      <c r="DJ24" s="943"/>
      <c r="DK24" s="943"/>
      <c r="DL24" s="943"/>
      <c r="DM24" s="943"/>
      <c r="DN24" s="1383"/>
      <c r="DO24" s="1383"/>
      <c r="DP24" s="1383"/>
      <c r="DQ24" s="1383"/>
      <c r="DR24" s="1383"/>
      <c r="DS24" s="1383"/>
      <c r="DT24" s="1383"/>
      <c r="DU24" s="1383"/>
      <c r="DV24" s="1383"/>
      <c r="DW24" s="1383"/>
      <c r="DX24" s="1383"/>
      <c r="DY24" s="943"/>
      <c r="DZ24" s="943"/>
      <c r="EA24" s="1418"/>
      <c r="EB24" s="1418"/>
      <c r="EC24" s="1418"/>
      <c r="ED24" s="1418"/>
      <c r="EE24" s="1418"/>
      <c r="EF24" s="1418"/>
      <c r="EG24" s="1418"/>
      <c r="EH24" s="943" t="s">
        <v>2678</v>
      </c>
      <c r="EI24" s="943" t="s">
        <v>2678</v>
      </c>
      <c r="EJ24" s="943" t="s">
        <v>2678</v>
      </c>
      <c r="EK24" s="943" t="s">
        <v>2678</v>
      </c>
      <c r="EL24" s="943" t="s">
        <v>2678</v>
      </c>
      <c r="EM24" s="943" t="s">
        <v>2678</v>
      </c>
      <c r="EN24" s="943" t="s">
        <v>2678</v>
      </c>
      <c r="EO24" s="943" t="s">
        <v>2678</v>
      </c>
      <c r="EP24" s="943" t="s">
        <v>2684</v>
      </c>
      <c r="EQ24" s="943" t="s">
        <v>2684</v>
      </c>
      <c r="ER24" s="943" t="s">
        <v>2684</v>
      </c>
      <c r="ES24" s="943" t="s">
        <v>2684</v>
      </c>
      <c r="ET24" s="943" t="s">
        <v>2684</v>
      </c>
      <c r="EU24" s="943" t="s">
        <v>2684</v>
      </c>
      <c r="EV24" s="943" t="s">
        <v>2684</v>
      </c>
      <c r="EW24" s="943" t="s">
        <v>2684</v>
      </c>
      <c r="EX24" s="943" t="s">
        <v>2684</v>
      </c>
      <c r="EY24" s="943" t="s">
        <v>2684</v>
      </c>
      <c r="EZ24" s="1364"/>
      <c r="FA24" s="1364"/>
      <c r="FB24" s="1364"/>
      <c r="FC24" s="1364"/>
      <c r="FD24" s="1363">
        <f t="shared" ref="FD24:FP24" si="69">COUNTIF($DY24:$FC24,FD$4)*($F24/30)+COUNTIF($DY24:$FC24,FD$5)*($F24/60)</f>
        <v>0</v>
      </c>
      <c r="FE24" s="1363">
        <f t="shared" si="69"/>
        <v>0</v>
      </c>
      <c r="FF24" s="1363">
        <f t="shared" si="69"/>
        <v>0</v>
      </c>
      <c r="FG24" s="1363">
        <f t="shared" si="69"/>
        <v>13333333.33</v>
      </c>
      <c r="FH24" s="1363">
        <f t="shared" si="69"/>
        <v>0</v>
      </c>
      <c r="FI24" s="1363">
        <f t="shared" si="69"/>
        <v>0</v>
      </c>
      <c r="FJ24" s="1363">
        <f t="shared" si="69"/>
        <v>0</v>
      </c>
      <c r="FK24" s="1363">
        <f t="shared" si="69"/>
        <v>0</v>
      </c>
      <c r="FL24" s="1363">
        <f t="shared" si="69"/>
        <v>0</v>
      </c>
      <c r="FM24" s="1363">
        <f t="shared" si="69"/>
        <v>0</v>
      </c>
      <c r="FN24" s="1363">
        <f t="shared" si="69"/>
        <v>16666666.67</v>
      </c>
      <c r="FO24" s="1363">
        <f t="shared" si="69"/>
        <v>0</v>
      </c>
      <c r="FP24" s="1363">
        <f t="shared" si="69"/>
        <v>0</v>
      </c>
      <c r="FQ24" s="943"/>
      <c r="FR24" s="943"/>
      <c r="FS24" s="1418"/>
      <c r="FT24" s="1418"/>
      <c r="FU24" s="1418"/>
      <c r="FV24" s="1418"/>
      <c r="FW24" s="1418"/>
      <c r="FX24" s="1418"/>
      <c r="FY24" s="1418"/>
      <c r="FZ24" s="943"/>
      <c r="GA24" s="943"/>
      <c r="GB24" s="943"/>
      <c r="GC24" s="943"/>
      <c r="GD24" s="943"/>
      <c r="GE24" s="943"/>
      <c r="GF24" s="943"/>
      <c r="GG24" s="943"/>
      <c r="GH24" s="943"/>
      <c r="GI24" s="943"/>
      <c r="GJ24" s="943"/>
      <c r="GK24" s="943"/>
      <c r="GL24" s="943"/>
      <c r="GM24" s="943"/>
      <c r="GN24" s="943"/>
      <c r="GO24" s="943"/>
      <c r="GP24" s="943"/>
      <c r="GQ24" s="943"/>
      <c r="GR24" s="1364"/>
      <c r="GS24" s="1364"/>
      <c r="GT24" s="1364"/>
      <c r="GU24" s="1383"/>
      <c r="GV24" s="1383"/>
      <c r="GW24" s="1383"/>
      <c r="GX24" s="1383"/>
      <c r="GY24" s="1383"/>
      <c r="GZ24" s="943"/>
      <c r="HA24" s="943"/>
      <c r="HB24" s="1418"/>
      <c r="HC24" s="1418"/>
      <c r="HD24" s="1418"/>
      <c r="HE24" s="1418"/>
      <c r="HF24" s="1418"/>
      <c r="HG24" s="1418"/>
      <c r="HH24" s="1418"/>
      <c r="HI24" s="943"/>
      <c r="HJ24" s="943"/>
      <c r="HK24" s="943"/>
      <c r="HL24" s="943"/>
      <c r="HM24" s="943"/>
      <c r="HN24" s="943"/>
      <c r="HO24" s="943"/>
      <c r="HP24" s="943"/>
      <c r="HQ24" s="943"/>
      <c r="HR24" s="943"/>
      <c r="HS24" s="943"/>
      <c r="HT24" s="943"/>
      <c r="HU24" s="943"/>
      <c r="HV24" s="943"/>
      <c r="HW24" s="943"/>
      <c r="HX24" s="943"/>
      <c r="HY24" s="943"/>
      <c r="HZ24" s="943"/>
      <c r="IA24" s="1364"/>
      <c r="IB24" s="1364"/>
      <c r="IC24" s="1364"/>
      <c r="ID24" s="1364"/>
      <c r="IE24" s="1391"/>
      <c r="IF24" s="1391"/>
      <c r="IG24" s="1391"/>
      <c r="IH24" s="1391"/>
      <c r="II24" s="1391"/>
      <c r="IJ24" s="1391"/>
      <c r="IK24" s="943"/>
      <c r="IL24" s="943"/>
      <c r="IM24" s="1418"/>
      <c r="IN24" s="1418"/>
      <c r="IO24" s="1418"/>
      <c r="IP24" s="1418"/>
      <c r="IQ24" s="1418"/>
      <c r="IR24" s="1418"/>
      <c r="IS24" s="1418"/>
      <c r="IT24" s="943"/>
      <c r="IU24" s="943"/>
      <c r="IV24" s="943"/>
      <c r="IW24" s="943"/>
      <c r="IX24" s="943"/>
      <c r="IY24" s="943"/>
      <c r="IZ24" s="943"/>
      <c r="JA24" s="943"/>
      <c r="JB24" s="943"/>
      <c r="JC24" s="943"/>
      <c r="JD24" s="943"/>
      <c r="JE24" s="943"/>
      <c r="JF24" s="943"/>
      <c r="JG24" s="943"/>
      <c r="JH24" s="943"/>
      <c r="JI24" s="943"/>
      <c r="JJ24" s="943"/>
      <c r="JK24" s="943"/>
      <c r="JL24" s="1364"/>
      <c r="JM24" s="1364"/>
      <c r="JN24" s="1364"/>
      <c r="JO24" s="1383"/>
      <c r="JP24" s="1383"/>
      <c r="JQ24" s="1383"/>
      <c r="JR24" s="1383"/>
      <c r="JS24" s="1383"/>
      <c r="JT24" s="1383"/>
      <c r="JU24" s="943"/>
      <c r="JV24" s="943"/>
      <c r="JW24" s="1418"/>
      <c r="JX24" s="1418"/>
      <c r="JY24" s="1418"/>
      <c r="JZ24" s="1418"/>
      <c r="KA24" s="1418"/>
      <c r="KB24" s="1418"/>
      <c r="KC24" s="1418"/>
      <c r="KD24" s="943"/>
      <c r="KE24" s="943"/>
      <c r="KF24" s="943"/>
      <c r="KG24" s="943"/>
      <c r="KH24" s="943"/>
      <c r="KI24" s="943"/>
      <c r="KJ24" s="943"/>
      <c r="KK24" s="943"/>
      <c r="KL24" s="943"/>
      <c r="KM24" s="943"/>
      <c r="KN24" s="943"/>
      <c r="KO24" s="943"/>
      <c r="KP24" s="943"/>
      <c r="KQ24" s="943"/>
      <c r="KR24" s="943"/>
      <c r="KS24" s="943"/>
      <c r="KT24" s="943"/>
      <c r="KU24" s="943"/>
      <c r="KV24" s="1364"/>
      <c r="KW24" s="1364"/>
      <c r="KX24" s="1364"/>
      <c r="KY24" s="1364"/>
      <c r="KZ24" s="1363"/>
      <c r="LA24" s="1363"/>
      <c r="LB24" s="1363"/>
      <c r="LC24" s="1363"/>
      <c r="LD24" s="1363"/>
      <c r="LE24" s="1363"/>
      <c r="LF24" s="943"/>
      <c r="LG24" s="943"/>
      <c r="LH24" s="1418"/>
      <c r="LI24" s="1418"/>
      <c r="LJ24" s="1418"/>
      <c r="LK24" s="1418"/>
      <c r="LL24" s="1418"/>
      <c r="LM24" s="1418"/>
      <c r="LN24" s="1418"/>
      <c r="LO24" s="943"/>
      <c r="LP24" s="943"/>
      <c r="LQ24" s="943"/>
      <c r="LR24" s="943"/>
      <c r="LS24" s="943"/>
      <c r="LT24" s="943"/>
      <c r="LU24" s="943"/>
      <c r="LV24" s="943"/>
      <c r="LW24" s="943"/>
      <c r="LX24" s="943"/>
      <c r="LY24" s="943"/>
      <c r="LZ24" s="943"/>
      <c r="MA24" s="943"/>
      <c r="MB24" s="943"/>
      <c r="MC24" s="943"/>
      <c r="MD24" s="943"/>
      <c r="ME24" s="943"/>
      <c r="MF24" s="943"/>
      <c r="MG24" s="1364"/>
      <c r="MH24" s="1364"/>
      <c r="MI24" s="1364"/>
      <c r="MJ24" s="1364"/>
      <c r="MK24" s="1383"/>
      <c r="ML24" s="1383"/>
      <c r="MM24" s="1383"/>
      <c r="MN24" s="1383"/>
      <c r="MO24" s="1383"/>
      <c r="MP24" s="1383"/>
      <c r="MQ24" s="943"/>
      <c r="MR24" s="943"/>
      <c r="MS24" s="1418"/>
      <c r="MT24" s="1418"/>
      <c r="MU24" s="1418"/>
      <c r="MV24" s="1418"/>
      <c r="MW24" s="1418"/>
      <c r="MX24" s="1418"/>
      <c r="MY24" s="1418"/>
      <c r="MZ24" s="943"/>
      <c r="NA24" s="943"/>
      <c r="NB24" s="943"/>
      <c r="NC24" s="943"/>
      <c r="ND24" s="943"/>
      <c r="NE24" s="943"/>
      <c r="NF24" s="943"/>
      <c r="NG24" s="943"/>
      <c r="NH24" s="943"/>
      <c r="NI24" s="943"/>
      <c r="NJ24" s="943"/>
      <c r="NK24" s="943"/>
      <c r="NL24" s="943"/>
      <c r="NM24" s="943"/>
      <c r="NN24" s="943"/>
      <c r="NO24" s="943"/>
      <c r="NP24" s="943"/>
      <c r="NQ24" s="943"/>
      <c r="NR24" s="1364"/>
      <c r="NS24" s="1364"/>
      <c r="NT24" s="1364"/>
      <c r="NU24" s="1363"/>
      <c r="NV24" s="1363"/>
      <c r="NW24" s="1363"/>
      <c r="NX24" s="1363"/>
      <c r="NY24" s="1363"/>
      <c r="NZ24" s="1363"/>
      <c r="OA24" s="943"/>
      <c r="OB24" s="943"/>
      <c r="OC24" s="943"/>
      <c r="OD24" s="943"/>
      <c r="OE24" s="943"/>
      <c r="OF24" s="943"/>
      <c r="OG24" s="943"/>
      <c r="OH24" s="943"/>
      <c r="OI24" s="943"/>
      <c r="OJ24" s="943"/>
      <c r="OK24" s="943"/>
      <c r="OL24" s="943"/>
      <c r="OM24" s="943"/>
      <c r="ON24" s="943"/>
      <c r="OO24" s="943"/>
      <c r="OP24" s="943"/>
      <c r="OQ24" s="943"/>
      <c r="OR24" s="943"/>
      <c r="OS24" s="943"/>
      <c r="OT24" s="943"/>
      <c r="OU24" s="943"/>
      <c r="OV24" s="943"/>
      <c r="OW24" s="943"/>
      <c r="OX24" s="943"/>
      <c r="OY24" s="943"/>
      <c r="OZ24" s="943"/>
      <c r="PA24" s="943"/>
      <c r="PB24" s="1364"/>
      <c r="PC24" s="1364"/>
      <c r="PD24" s="1364"/>
      <c r="PE24" s="1383"/>
      <c r="PF24" s="1383"/>
      <c r="PG24" s="1383"/>
      <c r="PH24" s="1383"/>
      <c r="PI24" s="1383"/>
      <c r="PJ24" s="1383"/>
      <c r="PK24" s="943"/>
      <c r="PL24" s="943"/>
      <c r="PM24" s="943"/>
      <c r="PN24" s="943"/>
      <c r="PO24" s="943"/>
      <c r="PP24" s="943"/>
      <c r="PQ24" s="943"/>
      <c r="PR24" s="943"/>
      <c r="PS24" s="943"/>
      <c r="PT24" s="943"/>
      <c r="PU24" s="943"/>
      <c r="PV24" s="943"/>
      <c r="PW24" s="943"/>
      <c r="PX24" s="943"/>
      <c r="PY24" s="943"/>
      <c r="PZ24" s="943"/>
      <c r="QA24" s="943"/>
      <c r="QB24" s="943"/>
      <c r="QC24" s="943"/>
      <c r="QD24" s="943"/>
      <c r="QE24" s="943"/>
      <c r="QF24" s="943"/>
      <c r="QG24" s="943"/>
      <c r="QH24" s="943"/>
      <c r="QI24" s="943"/>
      <c r="QJ24" s="943"/>
      <c r="QK24" s="943"/>
      <c r="QL24" s="1364"/>
      <c r="QM24" s="1364"/>
      <c r="QN24" s="1364"/>
      <c r="QO24" s="1363"/>
      <c r="QP24" s="1363"/>
      <c r="QQ24" s="1363"/>
      <c r="QR24" s="1363"/>
      <c r="QS24" s="1363"/>
      <c r="QT24" s="1363"/>
      <c r="QU24" s="1363"/>
      <c r="QV24" s="1363"/>
      <c r="QW24" s="1363"/>
      <c r="QX24" s="1363"/>
      <c r="QY24" s="1363"/>
      <c r="QZ24" s="1363"/>
      <c r="RA24" s="1363"/>
    </row>
    <row r="25" ht="14.25" customHeight="1">
      <c r="A25" s="1364">
        <v>20.0</v>
      </c>
      <c r="B25" s="943"/>
      <c r="C25" s="1419" t="s">
        <v>150</v>
      </c>
      <c r="D25" s="1420" t="s">
        <v>740</v>
      </c>
      <c r="E25" s="1298" t="s">
        <v>426</v>
      </c>
      <c r="F25" s="1298">
        <v>5.0E7</v>
      </c>
      <c r="G25" s="1298"/>
      <c r="H25" s="1298"/>
      <c r="I25" s="1383"/>
      <c r="J25" s="1383"/>
      <c r="K25" s="1383"/>
      <c r="L25" s="1383"/>
      <c r="M25" s="1383"/>
      <c r="N25" s="1383"/>
      <c r="O25" s="1383"/>
      <c r="P25" s="1383"/>
      <c r="Q25" s="1383"/>
      <c r="R25" s="1383"/>
      <c r="S25" s="1383"/>
      <c r="T25" s="1383"/>
      <c r="U25" s="1383"/>
      <c r="V25" s="1362"/>
      <c r="W25" s="1363"/>
      <c r="X25" s="1362"/>
      <c r="Y25" s="1363"/>
      <c r="Z25" s="1362"/>
      <c r="AA25" s="1363"/>
      <c r="AB25" s="1362"/>
      <c r="AC25" s="1363"/>
      <c r="AD25" s="1362"/>
      <c r="AE25" s="1362"/>
      <c r="AF25" s="1362"/>
      <c r="AG25" s="1363"/>
      <c r="AH25" s="1363"/>
      <c r="AI25" s="1361"/>
      <c r="AJ25" s="1383"/>
      <c r="AK25" s="1361"/>
      <c r="AL25" s="1361"/>
      <c r="AM25" s="1383"/>
      <c r="AN25" s="1361"/>
      <c r="AO25" s="1383"/>
      <c r="AP25" s="1361"/>
      <c r="AQ25" s="1383"/>
      <c r="AR25" s="1361"/>
      <c r="AS25" s="1361"/>
      <c r="AT25" s="1383"/>
      <c r="AU25" s="943"/>
      <c r="AV25" s="943"/>
      <c r="AW25" s="943"/>
      <c r="AX25" s="943"/>
      <c r="AY25" s="943"/>
      <c r="AZ25" s="943"/>
      <c r="BA25" s="943"/>
      <c r="BB25" s="943"/>
      <c r="BC25" s="943"/>
      <c r="BD25" s="943"/>
      <c r="BE25" s="943"/>
      <c r="BF25" s="943"/>
      <c r="BG25" s="943"/>
      <c r="BH25" s="943"/>
      <c r="BI25" s="943"/>
      <c r="BJ25" s="943"/>
      <c r="BK25" s="943"/>
      <c r="BL25" s="943"/>
      <c r="BM25" s="943"/>
      <c r="BN25" s="943"/>
      <c r="BO25" s="943"/>
      <c r="BP25" s="943"/>
      <c r="BQ25" s="943"/>
      <c r="BR25" s="943"/>
      <c r="BS25" s="943"/>
      <c r="BT25" s="1364"/>
      <c r="BU25" s="1364"/>
      <c r="BV25" s="1364"/>
      <c r="BW25" s="1364"/>
      <c r="BX25" s="1364"/>
      <c r="BY25" s="1364"/>
      <c r="BZ25" s="1363"/>
      <c r="CA25" s="1363"/>
      <c r="CB25" s="1363"/>
      <c r="CC25" s="1363"/>
      <c r="CD25" s="1363"/>
      <c r="CE25" s="1363"/>
      <c r="CF25" s="1363"/>
      <c r="CG25" s="1363"/>
      <c r="CH25" s="1363"/>
      <c r="CI25" s="1363"/>
      <c r="CJ25" s="1363"/>
      <c r="CK25" s="1363"/>
      <c r="CL25" s="943"/>
      <c r="CM25" s="943"/>
      <c r="CN25" s="943"/>
      <c r="CO25" s="943"/>
      <c r="CP25" s="943"/>
      <c r="CQ25" s="943"/>
      <c r="CR25" s="943"/>
      <c r="CS25" s="943"/>
      <c r="CT25" s="943"/>
      <c r="CU25" s="943"/>
      <c r="CV25" s="943"/>
      <c r="CW25" s="943"/>
      <c r="CX25" s="943"/>
      <c r="CY25" s="943"/>
      <c r="CZ25" s="943"/>
      <c r="DA25" s="943"/>
      <c r="DB25" s="943"/>
      <c r="DC25" s="943"/>
      <c r="DD25" s="943"/>
      <c r="DE25" s="943"/>
      <c r="DF25" s="943"/>
      <c r="DG25" s="943"/>
      <c r="DH25" s="943"/>
      <c r="DI25" s="943"/>
      <c r="DJ25" s="943"/>
      <c r="DK25" s="943"/>
      <c r="DL25" s="943"/>
      <c r="DM25" s="943"/>
      <c r="DN25" s="1383"/>
      <c r="DO25" s="1383"/>
      <c r="DP25" s="1383"/>
      <c r="DQ25" s="1383"/>
      <c r="DR25" s="1383"/>
      <c r="DS25" s="1383"/>
      <c r="DT25" s="1383"/>
      <c r="DU25" s="1383"/>
      <c r="DV25" s="1383"/>
      <c r="DW25" s="1383"/>
      <c r="DX25" s="1383"/>
      <c r="DY25" s="943"/>
      <c r="DZ25" s="943"/>
      <c r="EA25" s="1418"/>
      <c r="EB25" s="1418"/>
      <c r="EC25" s="1418"/>
      <c r="ED25" s="1418"/>
      <c r="EE25" s="1418"/>
      <c r="EF25" s="1418"/>
      <c r="EG25" s="1418"/>
      <c r="EH25" s="1421"/>
      <c r="EI25" s="943" t="s">
        <v>2678</v>
      </c>
      <c r="EJ25" s="943" t="s">
        <v>2678</v>
      </c>
      <c r="EK25" s="943" t="s">
        <v>2678</v>
      </c>
      <c r="EL25" s="943" t="s">
        <v>2678</v>
      </c>
      <c r="EM25" s="943" t="s">
        <v>2678</v>
      </c>
      <c r="EN25" s="943" t="s">
        <v>2678</v>
      </c>
      <c r="EO25" s="943" t="s">
        <v>2678</v>
      </c>
      <c r="EP25" s="943" t="s">
        <v>2678</v>
      </c>
      <c r="EQ25" s="943" t="s">
        <v>2678</v>
      </c>
      <c r="ER25" s="943" t="s">
        <v>2678</v>
      </c>
      <c r="ES25" s="943" t="s">
        <v>2678</v>
      </c>
      <c r="ET25" s="943" t="s">
        <v>2678</v>
      </c>
      <c r="EU25" s="943" t="s">
        <v>2678</v>
      </c>
      <c r="EV25" s="943" t="s">
        <v>2678</v>
      </c>
      <c r="EW25" s="943" t="s">
        <v>2678</v>
      </c>
      <c r="EX25" s="943" t="s">
        <v>2678</v>
      </c>
      <c r="EY25" s="943" t="s">
        <v>2678</v>
      </c>
      <c r="EZ25" s="1364"/>
      <c r="FA25" s="1364"/>
      <c r="FB25" s="1364"/>
      <c r="FC25" s="1364"/>
      <c r="FD25" s="1363">
        <f t="shared" ref="FD25:FP25" si="70">COUNTIF($DY25:$FC25,FD$4)*($F25/30)+COUNTIF($DY25:$FC25,FD$5)*($F25/60)</f>
        <v>0</v>
      </c>
      <c r="FE25" s="1363">
        <f t="shared" si="70"/>
        <v>0</v>
      </c>
      <c r="FF25" s="1363">
        <f t="shared" si="70"/>
        <v>0</v>
      </c>
      <c r="FG25" s="1363">
        <f t="shared" si="70"/>
        <v>28333333.33</v>
      </c>
      <c r="FH25" s="1363">
        <f t="shared" si="70"/>
        <v>0</v>
      </c>
      <c r="FI25" s="1363">
        <f t="shared" si="70"/>
        <v>0</v>
      </c>
      <c r="FJ25" s="1363">
        <f t="shared" si="70"/>
        <v>0</v>
      </c>
      <c r="FK25" s="1363">
        <f t="shared" si="70"/>
        <v>0</v>
      </c>
      <c r="FL25" s="1363">
        <f t="shared" si="70"/>
        <v>0</v>
      </c>
      <c r="FM25" s="1363">
        <f t="shared" si="70"/>
        <v>0</v>
      </c>
      <c r="FN25" s="1363">
        <f t="shared" si="70"/>
        <v>0</v>
      </c>
      <c r="FO25" s="1363">
        <f t="shared" si="70"/>
        <v>0</v>
      </c>
      <c r="FP25" s="1363">
        <f t="shared" si="70"/>
        <v>0</v>
      </c>
      <c r="FQ25" s="943"/>
      <c r="FR25" s="943"/>
      <c r="FS25" s="1418"/>
      <c r="FT25" s="1418"/>
      <c r="FU25" s="1418"/>
      <c r="FV25" s="1418"/>
      <c r="FW25" s="1418"/>
      <c r="FX25" s="1418"/>
      <c r="FY25" s="1418"/>
      <c r="FZ25" s="1421"/>
      <c r="GA25" s="943"/>
      <c r="GB25" s="943"/>
      <c r="GC25" s="943"/>
      <c r="GD25" s="943"/>
      <c r="GE25" s="943"/>
      <c r="GF25" s="943"/>
      <c r="GG25" s="943"/>
      <c r="GH25" s="943"/>
      <c r="GI25" s="943"/>
      <c r="GJ25" s="943"/>
      <c r="GK25" s="943"/>
      <c r="GL25" s="943"/>
      <c r="GM25" s="943"/>
      <c r="GN25" s="943"/>
      <c r="GO25" s="943"/>
      <c r="GP25" s="943"/>
      <c r="GQ25" s="943"/>
      <c r="GR25" s="1364"/>
      <c r="GS25" s="1364"/>
      <c r="GT25" s="1364"/>
      <c r="GU25" s="1383"/>
      <c r="GV25" s="1383"/>
      <c r="GW25" s="1383"/>
      <c r="GX25" s="1383"/>
      <c r="GY25" s="1383"/>
      <c r="GZ25" s="943"/>
      <c r="HA25" s="943"/>
      <c r="HB25" s="1418"/>
      <c r="HC25" s="1418"/>
      <c r="HD25" s="1418"/>
      <c r="HE25" s="1418"/>
      <c r="HF25" s="1418"/>
      <c r="HG25" s="1418"/>
      <c r="HH25" s="1418"/>
      <c r="HI25" s="1421"/>
      <c r="HJ25" s="943"/>
      <c r="HK25" s="943"/>
      <c r="HL25" s="943"/>
      <c r="HM25" s="943"/>
      <c r="HN25" s="943"/>
      <c r="HO25" s="943"/>
      <c r="HP25" s="943"/>
      <c r="HQ25" s="943"/>
      <c r="HR25" s="943"/>
      <c r="HS25" s="943"/>
      <c r="HT25" s="943"/>
      <c r="HU25" s="943"/>
      <c r="HV25" s="943"/>
      <c r="HW25" s="943"/>
      <c r="HX25" s="943"/>
      <c r="HY25" s="943"/>
      <c r="HZ25" s="943"/>
      <c r="IA25" s="1364"/>
      <c r="IB25" s="1364"/>
      <c r="IC25" s="1364"/>
      <c r="ID25" s="1364"/>
      <c r="IE25" s="1391"/>
      <c r="IF25" s="1391"/>
      <c r="IG25" s="1391"/>
      <c r="IH25" s="1391"/>
      <c r="II25" s="1391"/>
      <c r="IJ25" s="1391"/>
      <c r="IK25" s="943"/>
      <c r="IL25" s="943"/>
      <c r="IM25" s="1418"/>
      <c r="IN25" s="1418"/>
      <c r="IO25" s="1418"/>
      <c r="IP25" s="1418"/>
      <c r="IQ25" s="1418"/>
      <c r="IR25" s="1418"/>
      <c r="IS25" s="1418"/>
      <c r="IT25" s="1421"/>
      <c r="IU25" s="943"/>
      <c r="IV25" s="943"/>
      <c r="IW25" s="943"/>
      <c r="IX25" s="943"/>
      <c r="IY25" s="943"/>
      <c r="IZ25" s="943"/>
      <c r="JA25" s="943"/>
      <c r="JB25" s="943"/>
      <c r="JC25" s="943"/>
      <c r="JD25" s="943"/>
      <c r="JE25" s="943"/>
      <c r="JF25" s="943"/>
      <c r="JG25" s="943"/>
      <c r="JH25" s="943"/>
      <c r="JI25" s="943"/>
      <c r="JJ25" s="943"/>
      <c r="JK25" s="943"/>
      <c r="JL25" s="1364"/>
      <c r="JM25" s="1364"/>
      <c r="JN25" s="1364"/>
      <c r="JO25" s="1383"/>
      <c r="JP25" s="1383"/>
      <c r="JQ25" s="1383"/>
      <c r="JR25" s="1383"/>
      <c r="JS25" s="1383"/>
      <c r="JT25" s="1383"/>
      <c r="JU25" s="943"/>
      <c r="JV25" s="943"/>
      <c r="JW25" s="1418"/>
      <c r="JX25" s="1418"/>
      <c r="JY25" s="1418"/>
      <c r="JZ25" s="1418"/>
      <c r="KA25" s="1418"/>
      <c r="KB25" s="1418"/>
      <c r="KC25" s="1418"/>
      <c r="KD25" s="1421"/>
      <c r="KE25" s="943"/>
      <c r="KF25" s="943"/>
      <c r="KG25" s="943"/>
      <c r="KH25" s="943"/>
      <c r="KI25" s="943"/>
      <c r="KJ25" s="943"/>
      <c r="KK25" s="943"/>
      <c r="KL25" s="943"/>
      <c r="KM25" s="943"/>
      <c r="KN25" s="943"/>
      <c r="KO25" s="943"/>
      <c r="KP25" s="943"/>
      <c r="KQ25" s="943"/>
      <c r="KR25" s="943"/>
      <c r="KS25" s="943"/>
      <c r="KT25" s="943"/>
      <c r="KU25" s="943"/>
      <c r="KV25" s="1364"/>
      <c r="KW25" s="1364"/>
      <c r="KX25" s="1364"/>
      <c r="KY25" s="1364"/>
      <c r="KZ25" s="1363"/>
      <c r="LA25" s="1363"/>
      <c r="LB25" s="1363"/>
      <c r="LC25" s="1363"/>
      <c r="LD25" s="1363"/>
      <c r="LE25" s="1363"/>
      <c r="LF25" s="943"/>
      <c r="LG25" s="943"/>
      <c r="LH25" s="1418"/>
      <c r="LI25" s="1418"/>
      <c r="LJ25" s="1418"/>
      <c r="LK25" s="1418"/>
      <c r="LL25" s="1418"/>
      <c r="LM25" s="1418"/>
      <c r="LN25" s="1418"/>
      <c r="LO25" s="1421"/>
      <c r="LP25" s="943"/>
      <c r="LQ25" s="943"/>
      <c r="LR25" s="943"/>
      <c r="LS25" s="943"/>
      <c r="LT25" s="943"/>
      <c r="LU25" s="943"/>
      <c r="LV25" s="943"/>
      <c r="LW25" s="943"/>
      <c r="LX25" s="943"/>
      <c r="LY25" s="943"/>
      <c r="LZ25" s="943"/>
      <c r="MA25" s="943"/>
      <c r="MB25" s="943"/>
      <c r="MC25" s="943"/>
      <c r="MD25" s="943"/>
      <c r="ME25" s="943"/>
      <c r="MF25" s="943"/>
      <c r="MG25" s="1364"/>
      <c r="MH25" s="1364"/>
      <c r="MI25" s="1364"/>
      <c r="MJ25" s="1364"/>
      <c r="MK25" s="1383"/>
      <c r="ML25" s="1383"/>
      <c r="MM25" s="1383"/>
      <c r="MN25" s="1383"/>
      <c r="MO25" s="1383"/>
      <c r="MP25" s="1383"/>
      <c r="MQ25" s="943"/>
      <c r="MR25" s="943"/>
      <c r="MS25" s="1418"/>
      <c r="MT25" s="1418"/>
      <c r="MU25" s="1418"/>
      <c r="MV25" s="1418"/>
      <c r="MW25" s="1418"/>
      <c r="MX25" s="1418"/>
      <c r="MY25" s="1418"/>
      <c r="MZ25" s="1421"/>
      <c r="NA25" s="943"/>
      <c r="NB25" s="943"/>
      <c r="NC25" s="943"/>
      <c r="ND25" s="943"/>
      <c r="NE25" s="943"/>
      <c r="NF25" s="943"/>
      <c r="NG25" s="943"/>
      <c r="NH25" s="943"/>
      <c r="NI25" s="943"/>
      <c r="NJ25" s="943"/>
      <c r="NK25" s="943"/>
      <c r="NL25" s="943"/>
      <c r="NM25" s="943"/>
      <c r="NN25" s="943"/>
      <c r="NO25" s="943"/>
      <c r="NP25" s="943"/>
      <c r="NQ25" s="943"/>
      <c r="NR25" s="1364"/>
      <c r="NS25" s="1364"/>
      <c r="NT25" s="1364"/>
      <c r="NU25" s="1363"/>
      <c r="NV25" s="1363"/>
      <c r="NW25" s="1363"/>
      <c r="NX25" s="1363"/>
      <c r="NY25" s="1363"/>
      <c r="NZ25" s="1363"/>
      <c r="OA25" s="943"/>
      <c r="OB25" s="943"/>
      <c r="OC25" s="943"/>
      <c r="OD25" s="943"/>
      <c r="OE25" s="943"/>
      <c r="OF25" s="943"/>
      <c r="OG25" s="943"/>
      <c r="OH25" s="943"/>
      <c r="OI25" s="943"/>
      <c r="OJ25" s="943"/>
      <c r="OK25" s="943"/>
      <c r="OL25" s="943"/>
      <c r="OM25" s="943"/>
      <c r="ON25" s="943"/>
      <c r="OO25" s="943"/>
      <c r="OP25" s="943"/>
      <c r="OQ25" s="943"/>
      <c r="OR25" s="943"/>
      <c r="OS25" s="943"/>
      <c r="OT25" s="943"/>
      <c r="OU25" s="943"/>
      <c r="OV25" s="943"/>
      <c r="OW25" s="943"/>
      <c r="OX25" s="943"/>
      <c r="OY25" s="943"/>
      <c r="OZ25" s="943"/>
      <c r="PA25" s="943"/>
      <c r="PB25" s="1364"/>
      <c r="PC25" s="1364"/>
      <c r="PD25" s="1364"/>
      <c r="PE25" s="1383"/>
      <c r="PF25" s="1383"/>
      <c r="PG25" s="1383"/>
      <c r="PH25" s="1383"/>
      <c r="PI25" s="1383"/>
      <c r="PJ25" s="1383"/>
      <c r="PK25" s="943"/>
      <c r="PL25" s="943"/>
      <c r="PM25" s="943"/>
      <c r="PN25" s="943"/>
      <c r="PO25" s="943"/>
      <c r="PP25" s="943"/>
      <c r="PQ25" s="943"/>
      <c r="PR25" s="943"/>
      <c r="PS25" s="943"/>
      <c r="PT25" s="943"/>
      <c r="PU25" s="943"/>
      <c r="PV25" s="943"/>
      <c r="PW25" s="943"/>
      <c r="PX25" s="943"/>
      <c r="PY25" s="943"/>
      <c r="PZ25" s="943"/>
      <c r="QA25" s="943"/>
      <c r="QB25" s="943"/>
      <c r="QC25" s="943"/>
      <c r="QD25" s="943"/>
      <c r="QE25" s="943"/>
      <c r="QF25" s="943"/>
      <c r="QG25" s="943"/>
      <c r="QH25" s="943"/>
      <c r="QI25" s="943"/>
      <c r="QJ25" s="943"/>
      <c r="QK25" s="943"/>
      <c r="QL25" s="1364"/>
      <c r="QM25" s="1364"/>
      <c r="QN25" s="1364"/>
      <c r="QO25" s="1363"/>
      <c r="QP25" s="1363"/>
      <c r="QQ25" s="1363"/>
      <c r="QR25" s="1363"/>
      <c r="QS25" s="1363"/>
      <c r="QT25" s="1363"/>
      <c r="QU25" s="1363"/>
      <c r="QV25" s="1363"/>
      <c r="QW25" s="1363"/>
      <c r="QX25" s="1363"/>
      <c r="QY25" s="1363"/>
      <c r="QZ25" s="1363"/>
      <c r="RA25" s="1363"/>
    </row>
    <row r="26" ht="14.25" hidden="1" customHeight="1">
      <c r="A26" s="1422"/>
      <c r="B26" s="1423" t="s">
        <v>2738</v>
      </c>
      <c r="C26" s="1423" t="s">
        <v>2738</v>
      </c>
      <c r="D26" s="1424"/>
      <c r="E26" s="1425"/>
      <c r="F26" s="1426"/>
      <c r="G26" s="1426"/>
      <c r="H26" s="1426"/>
      <c r="I26" s="1426"/>
      <c r="J26" s="1426">
        <f t="shared" ref="J26:J77" si="74">I26*(F26/30)</f>
        <v>0</v>
      </c>
      <c r="K26" s="1426"/>
      <c r="L26" s="1426">
        <f t="shared" ref="L26:L77" si="75">K26*(F26/30)</f>
        <v>0</v>
      </c>
      <c r="M26" s="1426"/>
      <c r="N26" s="1426">
        <f t="shared" ref="N26:N77" si="76">M26*(F26/30)</f>
        <v>0</v>
      </c>
      <c r="O26" s="1426"/>
      <c r="P26" s="1426">
        <f t="shared" ref="P26:P77" si="77">O26*(F26/30)</f>
        <v>0</v>
      </c>
      <c r="Q26" s="1426"/>
      <c r="R26" s="1426"/>
      <c r="S26" s="1426"/>
      <c r="T26" s="1426">
        <f t="shared" ref="T26:T77" si="78">S26*(F26/30)</f>
        <v>0</v>
      </c>
      <c r="U26" s="1426">
        <f t="shared" ref="U26:U77" si="79">J26+L26+N26+P26+Q26+R26+T26</f>
        <v>0</v>
      </c>
      <c r="V26" s="1422"/>
      <c r="W26" s="1426">
        <f t="shared" ref="W26:W77" si="80">V26*(F26/30)</f>
        <v>0</v>
      </c>
      <c r="X26" s="1422"/>
      <c r="Y26" s="1426">
        <f t="shared" ref="Y26:Y77" si="81">X26*(F26/30)</f>
        <v>0</v>
      </c>
      <c r="Z26" s="1422"/>
      <c r="AA26" s="1426">
        <f t="shared" ref="AA26:AA77" si="82">Z26*(F26/30)</f>
        <v>0</v>
      </c>
      <c r="AB26" s="1422"/>
      <c r="AC26" s="1426">
        <f t="shared" ref="AC26:AC77" si="83">AB26*(F26/30)</f>
        <v>0</v>
      </c>
      <c r="AD26" s="1422"/>
      <c r="AE26" s="1422"/>
      <c r="AF26" s="1422"/>
      <c r="AG26" s="1426"/>
      <c r="AH26" s="1426">
        <f t="shared" ref="AH26:AH77" si="84">W26+Y26+AA26+AC26+AD26+AE26+AG26</f>
        <v>0</v>
      </c>
      <c r="AI26" s="1422"/>
      <c r="AJ26" s="1426">
        <f>AI26*(F19/30)</f>
        <v>0</v>
      </c>
      <c r="AK26" s="1422"/>
      <c r="AL26" s="1422"/>
      <c r="AM26" s="1426">
        <f t="shared" ref="AM26:AM77" si="85">AL26*(F26/30)</f>
        <v>0</v>
      </c>
      <c r="AN26" s="1422"/>
      <c r="AO26" s="1426">
        <f t="shared" ref="AO26:AO77" si="86">AN26*(F26/30)</f>
        <v>0</v>
      </c>
      <c r="AP26" s="1422"/>
      <c r="AQ26" s="1426">
        <f t="shared" ref="AQ26:AQ77" si="87">AP26*(F26/30)</f>
        <v>0</v>
      </c>
      <c r="AR26" s="1422"/>
      <c r="AS26" s="1422"/>
      <c r="AT26" s="1426">
        <f t="shared" ref="AT26:AT77" si="88">(AJ26+AK26+AM26+AO26+AQ26+AR26+AS26)</f>
        <v>0</v>
      </c>
      <c r="AU26" s="1422"/>
      <c r="AV26" s="1422"/>
      <c r="AW26" s="1422"/>
      <c r="AX26" s="1422"/>
      <c r="AY26" s="1422"/>
      <c r="AZ26" s="1422"/>
      <c r="BA26" s="1422"/>
      <c r="BB26" s="1422"/>
      <c r="BC26" s="1422"/>
      <c r="BD26" s="1422"/>
      <c r="BE26" s="1422"/>
      <c r="BF26" s="1422"/>
      <c r="BG26" s="1422"/>
      <c r="BH26" s="1422"/>
      <c r="BI26" s="1422"/>
      <c r="BJ26" s="1422"/>
      <c r="BK26" s="1422"/>
      <c r="BL26" s="1422"/>
      <c r="BM26" s="1422"/>
      <c r="BN26" s="1422"/>
      <c r="BO26" s="1422"/>
      <c r="BP26" s="1422"/>
      <c r="BQ26" s="1422"/>
      <c r="BR26" s="1422"/>
      <c r="BS26" s="1422"/>
      <c r="BT26" s="1422"/>
      <c r="BU26" s="1422"/>
      <c r="BV26" s="1422"/>
      <c r="BW26" s="1422"/>
      <c r="BX26" s="1422"/>
      <c r="BY26" s="1422"/>
      <c r="BZ26" s="1426">
        <f t="shared" ref="BZ26:CJ26" si="71">COUNTIF($AU26:$BY26,BZ$4)*($F26/30)+COUNTIF($AU26:$BY26,BZ$5)*($F26/60)</f>
        <v>0</v>
      </c>
      <c r="CA26" s="1426">
        <f t="shared" si="71"/>
        <v>0</v>
      </c>
      <c r="CB26" s="1426">
        <f t="shared" si="71"/>
        <v>0</v>
      </c>
      <c r="CC26" s="1426">
        <f t="shared" si="71"/>
        <v>0</v>
      </c>
      <c r="CD26" s="1426">
        <f t="shared" si="71"/>
        <v>0</v>
      </c>
      <c r="CE26" s="1426">
        <f t="shared" si="71"/>
        <v>0</v>
      </c>
      <c r="CF26" s="1426">
        <f t="shared" si="71"/>
        <v>0</v>
      </c>
      <c r="CG26" s="1426">
        <f t="shared" si="71"/>
        <v>0</v>
      </c>
      <c r="CH26" s="1426">
        <f t="shared" si="71"/>
        <v>0</v>
      </c>
      <c r="CI26" s="1426">
        <f t="shared" si="71"/>
        <v>0</v>
      </c>
      <c r="CJ26" s="1426">
        <f t="shared" si="71"/>
        <v>0</v>
      </c>
      <c r="CK26" s="1426">
        <f t="shared" ref="CK26:CK77" si="90">COUNTIF($AU26:$BY26,CK$4)*($F26/30)</f>
        <v>0</v>
      </c>
      <c r="CL26" s="1422"/>
      <c r="CM26" s="1422"/>
      <c r="CN26" s="1422"/>
      <c r="CO26" s="1422"/>
      <c r="CP26" s="1422"/>
      <c r="CQ26" s="1422"/>
      <c r="CR26" s="1422"/>
      <c r="CS26" s="1422"/>
      <c r="CT26" s="1422"/>
      <c r="CU26" s="1422"/>
      <c r="CV26" s="1422"/>
      <c r="CW26" s="1422"/>
      <c r="CX26" s="1422"/>
      <c r="CY26" s="1422"/>
      <c r="CZ26" s="1422"/>
      <c r="DA26" s="1422"/>
      <c r="DB26" s="1422"/>
      <c r="DC26" s="1422"/>
      <c r="DD26" s="1422"/>
      <c r="DE26" s="1422"/>
      <c r="DF26" s="1422"/>
      <c r="DG26" s="1422"/>
      <c r="DH26" s="1422"/>
      <c r="DI26" s="1422"/>
      <c r="DJ26" s="1422"/>
      <c r="DK26" s="1422"/>
      <c r="DL26" s="1422"/>
      <c r="DM26" s="1422"/>
      <c r="DN26" s="1426">
        <f t="shared" ref="DN26:DW26" si="72">COUNTIF($CL26:$DM26,DN$4)*($F26/30)+COUNTIF($CL26:$DM26,DN$5)*($F26/60)</f>
        <v>0</v>
      </c>
      <c r="DO26" s="1426">
        <f t="shared" si="72"/>
        <v>0</v>
      </c>
      <c r="DP26" s="1426">
        <f t="shared" si="72"/>
        <v>0</v>
      </c>
      <c r="DQ26" s="1426">
        <f t="shared" si="72"/>
        <v>0</v>
      </c>
      <c r="DR26" s="1426">
        <f t="shared" si="72"/>
        <v>0</v>
      </c>
      <c r="DS26" s="1426">
        <f t="shared" si="72"/>
        <v>0</v>
      </c>
      <c r="DT26" s="1426">
        <f t="shared" si="72"/>
        <v>0</v>
      </c>
      <c r="DU26" s="1426">
        <f t="shared" si="72"/>
        <v>0</v>
      </c>
      <c r="DV26" s="1426">
        <f t="shared" si="72"/>
        <v>0</v>
      </c>
      <c r="DW26" s="1426">
        <f t="shared" si="72"/>
        <v>0</v>
      </c>
      <c r="DX26" s="1426">
        <f t="shared" ref="DX26:DX93" si="92">COUNTIF($CL26:$DM26,DX$4)*($F$6/30)</f>
        <v>0</v>
      </c>
      <c r="DY26" s="1422"/>
      <c r="DZ26" s="1422"/>
      <c r="EA26" s="1422"/>
      <c r="EB26" s="1422"/>
      <c r="EC26" s="1422"/>
      <c r="ED26" s="1422"/>
      <c r="EE26" s="1422"/>
      <c r="EF26" s="1422"/>
      <c r="EG26" s="1422"/>
      <c r="EH26" s="1422"/>
      <c r="EI26" s="1422"/>
      <c r="EJ26" s="1422"/>
      <c r="EK26" s="1422"/>
      <c r="EL26" s="1422"/>
      <c r="EM26" s="1422"/>
      <c r="EN26" s="1422"/>
      <c r="EO26" s="1422"/>
      <c r="EP26" s="1422"/>
      <c r="EQ26" s="1422"/>
      <c r="ER26" s="1422"/>
      <c r="ES26" s="1422"/>
      <c r="ET26" s="1422"/>
      <c r="EU26" s="1422"/>
      <c r="EV26" s="1422"/>
      <c r="EW26" s="1422"/>
      <c r="EX26" s="1422"/>
      <c r="EY26" s="1422"/>
      <c r="EZ26" s="1422"/>
      <c r="FA26" s="1422"/>
      <c r="FB26" s="1422"/>
      <c r="FC26" s="1422"/>
      <c r="FD26" s="1426">
        <f t="shared" ref="FD26:FO26" si="73">COUNTIF($AU26:$BY26,FD$4)*($F26/30)+COUNTIF($AU26:$BY26,FD$5)*($F26/60)</f>
        <v>0</v>
      </c>
      <c r="FE26" s="1426">
        <f t="shared" si="73"/>
        <v>0</v>
      </c>
      <c r="FF26" s="1426">
        <f t="shared" si="73"/>
        <v>0</v>
      </c>
      <c r="FG26" s="1426">
        <f t="shared" si="73"/>
        <v>0</v>
      </c>
      <c r="FH26" s="1426">
        <f t="shared" si="73"/>
        <v>0</v>
      </c>
      <c r="FI26" s="1426">
        <f t="shared" si="73"/>
        <v>0</v>
      </c>
      <c r="FJ26" s="1426">
        <f t="shared" si="73"/>
        <v>0</v>
      </c>
      <c r="FK26" s="1426">
        <f t="shared" si="73"/>
        <v>0</v>
      </c>
      <c r="FL26" s="1426">
        <f t="shared" si="73"/>
        <v>0</v>
      </c>
      <c r="FM26" s="1426">
        <f t="shared" si="73"/>
        <v>0</v>
      </c>
      <c r="FN26" s="1426">
        <f t="shared" si="73"/>
        <v>0</v>
      </c>
      <c r="FO26" s="1426">
        <f t="shared" si="73"/>
        <v>0</v>
      </c>
      <c r="FP26" s="1426">
        <f>COUNTIF($AU26:$BY26,FP$4)*($F26/30)</f>
        <v>0</v>
      </c>
      <c r="FQ26" s="1422"/>
      <c r="FR26" s="1422"/>
      <c r="FS26" s="1422"/>
      <c r="FT26" s="1422"/>
      <c r="FU26" s="1422"/>
      <c r="FV26" s="1422"/>
      <c r="FW26" s="1422"/>
      <c r="FX26" s="1422"/>
      <c r="FY26" s="1422"/>
      <c r="FZ26" s="1422"/>
      <c r="GA26" s="1422"/>
      <c r="GB26" s="1422"/>
      <c r="GC26" s="1422"/>
      <c r="GD26" s="1422"/>
      <c r="GE26" s="1422"/>
      <c r="GF26" s="1422"/>
      <c r="GG26" s="1422"/>
      <c r="GH26" s="1422"/>
      <c r="GI26" s="1422"/>
      <c r="GJ26" s="1422"/>
      <c r="GK26" s="1422"/>
      <c r="GL26" s="1422"/>
      <c r="GM26" s="1422"/>
      <c r="GN26" s="1422"/>
      <c r="GO26" s="1422"/>
      <c r="GP26" s="1422"/>
      <c r="GQ26" s="1422"/>
      <c r="GR26" s="1422"/>
      <c r="GS26" s="1422"/>
      <c r="GT26" s="1422"/>
      <c r="GU26" s="1383"/>
      <c r="GV26" s="1383"/>
      <c r="GW26" s="1383"/>
      <c r="GX26" s="1383"/>
      <c r="GY26" s="1383"/>
      <c r="GZ26" s="1422"/>
      <c r="HA26" s="1422"/>
      <c r="HB26" s="1422"/>
      <c r="HC26" s="1422"/>
      <c r="HD26" s="1422"/>
      <c r="HE26" s="1422"/>
      <c r="HF26" s="1422"/>
      <c r="HG26" s="1422"/>
      <c r="HH26" s="1422"/>
      <c r="HI26" s="1422"/>
      <c r="HJ26" s="1422"/>
      <c r="HK26" s="1422"/>
      <c r="HL26" s="1422"/>
      <c r="HM26" s="1422"/>
      <c r="HN26" s="1422"/>
      <c r="HO26" s="1422"/>
      <c r="HP26" s="1422"/>
      <c r="HQ26" s="1422"/>
      <c r="HR26" s="1422"/>
      <c r="HS26" s="1422"/>
      <c r="HT26" s="1422"/>
      <c r="HU26" s="1422"/>
      <c r="HV26" s="1422"/>
      <c r="HW26" s="1422"/>
      <c r="HX26" s="1422"/>
      <c r="HY26" s="1422"/>
      <c r="HZ26" s="1422"/>
      <c r="IA26" s="1422"/>
      <c r="IB26" s="1422"/>
      <c r="IC26" s="1422"/>
      <c r="ID26" s="1422"/>
      <c r="IE26" s="1391"/>
      <c r="IF26" s="1391"/>
      <c r="IG26" s="1391"/>
      <c r="IH26" s="1391"/>
      <c r="II26" s="1391"/>
      <c r="IJ26" s="1391"/>
      <c r="IK26" s="1422"/>
      <c r="IL26" s="1422"/>
      <c r="IM26" s="1422"/>
      <c r="IN26" s="1422"/>
      <c r="IO26" s="1422"/>
      <c r="IP26" s="1422"/>
      <c r="IQ26" s="1422"/>
      <c r="IR26" s="1422"/>
      <c r="IS26" s="1422"/>
      <c r="IT26" s="1422"/>
      <c r="IU26" s="1422"/>
      <c r="IV26" s="1422"/>
      <c r="IW26" s="1422"/>
      <c r="IX26" s="1422"/>
      <c r="IY26" s="1422"/>
      <c r="IZ26" s="1422"/>
      <c r="JA26" s="1422"/>
      <c r="JB26" s="1422"/>
      <c r="JC26" s="1422"/>
      <c r="JD26" s="1422"/>
      <c r="JE26" s="1422"/>
      <c r="JF26" s="1422"/>
      <c r="JG26" s="1422"/>
      <c r="JH26" s="1422"/>
      <c r="JI26" s="1422"/>
      <c r="JJ26" s="1422"/>
      <c r="JK26" s="1422"/>
      <c r="JL26" s="1422"/>
      <c r="JM26" s="1422"/>
      <c r="JN26" s="1422"/>
      <c r="JO26" s="1383"/>
      <c r="JP26" s="1383"/>
      <c r="JQ26" s="1383"/>
      <c r="JR26" s="1383"/>
      <c r="JS26" s="1383"/>
      <c r="JT26" s="1383"/>
      <c r="JU26" s="1422"/>
      <c r="JV26" s="1422"/>
      <c r="JW26" s="1422"/>
      <c r="JX26" s="1422"/>
      <c r="JY26" s="1422"/>
      <c r="JZ26" s="1422"/>
      <c r="KA26" s="1422"/>
      <c r="KB26" s="1422"/>
      <c r="KC26" s="1422"/>
      <c r="KD26" s="1422"/>
      <c r="KE26" s="1422"/>
      <c r="KF26" s="1422"/>
      <c r="KG26" s="1422"/>
      <c r="KH26" s="1422"/>
      <c r="KI26" s="1422"/>
      <c r="KJ26" s="1422"/>
      <c r="KK26" s="1422"/>
      <c r="KL26" s="1422"/>
      <c r="KM26" s="1422"/>
      <c r="KN26" s="1422"/>
      <c r="KO26" s="1422"/>
      <c r="KP26" s="1422"/>
      <c r="KQ26" s="1422"/>
      <c r="KR26" s="1422"/>
      <c r="KS26" s="1422"/>
      <c r="KT26" s="1422"/>
      <c r="KU26" s="1422"/>
      <c r="KV26" s="1422"/>
      <c r="KW26" s="1422"/>
      <c r="KX26" s="1422"/>
      <c r="KY26" s="1422"/>
      <c r="KZ26" s="1363"/>
      <c r="LA26" s="1363"/>
      <c r="LB26" s="1363"/>
      <c r="LC26" s="1363"/>
      <c r="LD26" s="1363"/>
      <c r="LE26" s="1363"/>
      <c r="LF26" s="1422"/>
      <c r="LG26" s="1422"/>
      <c r="LH26" s="1422"/>
      <c r="LI26" s="1422"/>
      <c r="LJ26" s="1422"/>
      <c r="LK26" s="1422"/>
      <c r="LL26" s="1422"/>
      <c r="LM26" s="1422"/>
      <c r="LN26" s="1422"/>
      <c r="LO26" s="1422"/>
      <c r="LP26" s="1422"/>
      <c r="LQ26" s="1422"/>
      <c r="LR26" s="1422"/>
      <c r="LS26" s="1422"/>
      <c r="LT26" s="1422"/>
      <c r="LU26" s="1422"/>
      <c r="LV26" s="1422"/>
      <c r="LW26" s="1422"/>
      <c r="LX26" s="1422"/>
      <c r="LY26" s="1422"/>
      <c r="LZ26" s="1422"/>
      <c r="MA26" s="1422"/>
      <c r="MB26" s="1422"/>
      <c r="MC26" s="1422"/>
      <c r="MD26" s="1422"/>
      <c r="ME26" s="1422"/>
      <c r="MF26" s="1422"/>
      <c r="MG26" s="1422"/>
      <c r="MH26" s="1422"/>
      <c r="MI26" s="1422"/>
      <c r="MJ26" s="1422"/>
      <c r="MK26" s="1383"/>
      <c r="ML26" s="1383"/>
      <c r="MM26" s="1383"/>
      <c r="MN26" s="1383"/>
      <c r="MO26" s="1383"/>
      <c r="MP26" s="1383"/>
      <c r="MQ26" s="1422"/>
      <c r="MR26" s="1422"/>
      <c r="MS26" s="1422"/>
      <c r="MT26" s="1422"/>
      <c r="MU26" s="1422"/>
      <c r="MV26" s="1422"/>
      <c r="MW26" s="1422"/>
      <c r="MX26" s="1422"/>
      <c r="MY26" s="1422"/>
      <c r="MZ26" s="1422"/>
      <c r="NA26" s="1422"/>
      <c r="NB26" s="1422"/>
      <c r="NC26" s="1422"/>
      <c r="ND26" s="1422"/>
      <c r="NE26" s="1422"/>
      <c r="NF26" s="1422"/>
      <c r="NG26" s="1422"/>
      <c r="NH26" s="1422"/>
      <c r="NI26" s="1422"/>
      <c r="NJ26" s="1422"/>
      <c r="NK26" s="1422"/>
      <c r="NL26" s="1422"/>
      <c r="NM26" s="1422"/>
      <c r="NN26" s="1422"/>
      <c r="NO26" s="1422"/>
      <c r="NP26" s="1422"/>
      <c r="NQ26" s="1422"/>
      <c r="NR26" s="1422"/>
      <c r="NS26" s="1422"/>
      <c r="NT26" s="1422"/>
      <c r="NU26" s="1363"/>
      <c r="NV26" s="1363"/>
      <c r="NW26" s="1363"/>
      <c r="NX26" s="1363"/>
      <c r="NY26" s="1363"/>
      <c r="NZ26" s="1363"/>
      <c r="OA26" s="1422"/>
      <c r="OB26" s="1422"/>
      <c r="OC26" s="1422"/>
      <c r="OD26" s="1422"/>
      <c r="OE26" s="1422"/>
      <c r="OF26" s="1422"/>
      <c r="OG26" s="1422"/>
      <c r="OH26" s="1422"/>
      <c r="OI26" s="1422"/>
      <c r="OJ26" s="1422"/>
      <c r="OK26" s="1422"/>
      <c r="OL26" s="1422"/>
      <c r="OM26" s="1422"/>
      <c r="ON26" s="1422"/>
      <c r="OO26" s="1422"/>
      <c r="OP26" s="1422"/>
      <c r="OQ26" s="1422"/>
      <c r="OR26" s="1422"/>
      <c r="OS26" s="1422"/>
      <c r="OT26" s="1422"/>
      <c r="OU26" s="1422"/>
      <c r="OV26" s="1422"/>
      <c r="OW26" s="1422"/>
      <c r="OX26" s="1422"/>
      <c r="OY26" s="1422"/>
      <c r="OZ26" s="1422"/>
      <c r="PA26" s="1422"/>
      <c r="PB26" s="1422"/>
      <c r="PC26" s="1422"/>
      <c r="PD26" s="1422"/>
      <c r="PE26" s="1383"/>
      <c r="PF26" s="1383"/>
      <c r="PG26" s="1383"/>
      <c r="PH26" s="1383"/>
      <c r="PI26" s="1383"/>
      <c r="PJ26" s="1383"/>
      <c r="PK26" s="1422"/>
      <c r="PL26" s="1422"/>
      <c r="PM26" s="1422"/>
      <c r="PN26" s="1422"/>
      <c r="PO26" s="1422"/>
      <c r="PP26" s="1422"/>
      <c r="PQ26" s="1422"/>
      <c r="PR26" s="1422"/>
      <c r="PS26" s="1422"/>
      <c r="PT26" s="1422"/>
      <c r="PU26" s="1422"/>
      <c r="PV26" s="1422"/>
      <c r="PW26" s="1422"/>
      <c r="PX26" s="1422"/>
      <c r="PY26" s="1422"/>
      <c r="PZ26" s="1422"/>
      <c r="QA26" s="1422"/>
      <c r="QB26" s="1422"/>
      <c r="QC26" s="1422"/>
      <c r="QD26" s="1422"/>
      <c r="QE26" s="1422"/>
      <c r="QF26" s="1422"/>
      <c r="QG26" s="1422"/>
      <c r="QH26" s="1422"/>
      <c r="QI26" s="1422"/>
      <c r="QJ26" s="1422"/>
      <c r="QK26" s="1422"/>
      <c r="QL26" s="1422"/>
      <c r="QM26" s="1422"/>
      <c r="QN26" s="1422"/>
      <c r="QO26" s="1363"/>
      <c r="QP26" s="1363"/>
      <c r="QQ26" s="1363"/>
      <c r="QR26" s="1363"/>
      <c r="QS26" s="1363"/>
      <c r="QT26" s="1363"/>
      <c r="QU26" s="1363"/>
      <c r="QV26" s="1363"/>
      <c r="QW26" s="1363"/>
      <c r="QX26" s="1363"/>
      <c r="QY26" s="1363"/>
      <c r="QZ26" s="1363"/>
      <c r="RA26" s="1363"/>
    </row>
    <row r="27" ht="14.25" hidden="1" customHeight="1">
      <c r="A27" s="1364">
        <v>1.0</v>
      </c>
      <c r="B27" s="943" t="s">
        <v>2841</v>
      </c>
      <c r="C27" s="943" t="s">
        <v>2739</v>
      </c>
      <c r="D27" s="1427" t="s">
        <v>427</v>
      </c>
      <c r="E27" s="1360" t="s">
        <v>376</v>
      </c>
      <c r="F27" s="1298">
        <v>4.5E7</v>
      </c>
      <c r="G27" s="943">
        <v>0.0</v>
      </c>
      <c r="H27" s="943"/>
      <c r="I27" s="1383"/>
      <c r="J27" s="1383">
        <f t="shared" si="74"/>
        <v>0</v>
      </c>
      <c r="K27" s="1383"/>
      <c r="L27" s="1383">
        <f t="shared" si="75"/>
        <v>0</v>
      </c>
      <c r="M27" s="1383"/>
      <c r="N27" s="1383">
        <f t="shared" si="76"/>
        <v>0</v>
      </c>
      <c r="O27" s="1383">
        <v>12.0</v>
      </c>
      <c r="P27" s="1383">
        <f t="shared" si="77"/>
        <v>18000000</v>
      </c>
      <c r="Q27" s="1383"/>
      <c r="R27" s="1383"/>
      <c r="S27" s="1383">
        <v>7.0</v>
      </c>
      <c r="T27" s="1383">
        <f t="shared" si="78"/>
        <v>10500000</v>
      </c>
      <c r="U27" s="1383">
        <f t="shared" si="79"/>
        <v>28500000</v>
      </c>
      <c r="V27" s="1362"/>
      <c r="W27" s="1363">
        <f t="shared" si="80"/>
        <v>0</v>
      </c>
      <c r="X27" s="1362"/>
      <c r="Y27" s="1363">
        <f t="shared" si="81"/>
        <v>0</v>
      </c>
      <c r="Z27" s="1362"/>
      <c r="AA27" s="1363">
        <f t="shared" si="82"/>
        <v>0</v>
      </c>
      <c r="AB27" s="1362">
        <v>7.0</v>
      </c>
      <c r="AC27" s="1363">
        <f t="shared" si="83"/>
        <v>10500000</v>
      </c>
      <c r="AD27" s="1362"/>
      <c r="AE27" s="1362"/>
      <c r="AF27" s="1362"/>
      <c r="AG27" s="1363"/>
      <c r="AH27" s="1363">
        <f t="shared" si="84"/>
        <v>10500000</v>
      </c>
      <c r="AI27" s="1361"/>
      <c r="AJ27" s="1383">
        <f t="shared" ref="AJ27:AJ77" si="94">AI27*(F26/30)</f>
        <v>0</v>
      </c>
      <c r="AK27" s="1361"/>
      <c r="AL27" s="1361"/>
      <c r="AM27" s="1383">
        <f t="shared" si="85"/>
        <v>0</v>
      </c>
      <c r="AN27" s="1361">
        <v>22.0</v>
      </c>
      <c r="AO27" s="1383">
        <f t="shared" si="86"/>
        <v>33000000</v>
      </c>
      <c r="AP27" s="1361"/>
      <c r="AQ27" s="1383">
        <f t="shared" si="87"/>
        <v>0</v>
      </c>
      <c r="AR27" s="1361"/>
      <c r="AS27" s="1361"/>
      <c r="AT27" s="1383">
        <f t="shared" si="88"/>
        <v>33000000</v>
      </c>
      <c r="AU27" s="943" t="s">
        <v>2678</v>
      </c>
      <c r="AV27" s="943" t="s">
        <v>2678</v>
      </c>
      <c r="AW27" s="943" t="s">
        <v>2678</v>
      </c>
      <c r="AX27" s="943" t="s">
        <v>2678</v>
      </c>
      <c r="AY27" s="943" t="s">
        <v>2678</v>
      </c>
      <c r="AZ27" s="943" t="s">
        <v>2678</v>
      </c>
      <c r="BA27" s="943" t="s">
        <v>2678</v>
      </c>
      <c r="BB27" s="943" t="s">
        <v>2678</v>
      </c>
      <c r="BC27" s="943" t="s">
        <v>2678</v>
      </c>
      <c r="BD27" s="943" t="s">
        <v>2678</v>
      </c>
      <c r="BE27" s="943" t="s">
        <v>2678</v>
      </c>
      <c r="BF27" s="943" t="s">
        <v>2678</v>
      </c>
      <c r="BG27" s="943" t="s">
        <v>2678</v>
      </c>
      <c r="BH27" s="943" t="s">
        <v>2678</v>
      </c>
      <c r="BI27" s="943" t="s">
        <v>2678</v>
      </c>
      <c r="BJ27" s="943" t="s">
        <v>2678</v>
      </c>
      <c r="BK27" s="943" t="s">
        <v>2678</v>
      </c>
      <c r="BL27" s="943" t="s">
        <v>2678</v>
      </c>
      <c r="BM27" s="943" t="s">
        <v>2678</v>
      </c>
      <c r="BN27" s="943" t="s">
        <v>2678</v>
      </c>
      <c r="BO27" s="943" t="s">
        <v>2678</v>
      </c>
      <c r="BP27" s="943" t="s">
        <v>2678</v>
      </c>
      <c r="BQ27" s="943" t="s">
        <v>2678</v>
      </c>
      <c r="BR27" s="943" t="s">
        <v>2678</v>
      </c>
      <c r="BS27" s="943" t="s">
        <v>2678</v>
      </c>
      <c r="BT27" s="1364" t="s">
        <v>2678</v>
      </c>
      <c r="BU27" s="1364" t="s">
        <v>2678</v>
      </c>
      <c r="BV27" s="1364" t="s">
        <v>2678</v>
      </c>
      <c r="BW27" s="1364" t="s">
        <v>2678</v>
      </c>
      <c r="BX27" s="1364" t="s">
        <v>2678</v>
      </c>
      <c r="BY27" s="1364" t="s">
        <v>2678</v>
      </c>
      <c r="BZ27" s="1363">
        <f t="shared" ref="BZ27:CJ27" si="89">COUNTIF($AU27:$BY27,BZ$4)*($F27/30)+COUNTIF($AU27:$BY27,BZ$5)*($F27/60)</f>
        <v>0</v>
      </c>
      <c r="CA27" s="1363">
        <f t="shared" si="89"/>
        <v>0</v>
      </c>
      <c r="CB27" s="1363">
        <f t="shared" si="89"/>
        <v>0</v>
      </c>
      <c r="CC27" s="1363">
        <f t="shared" si="89"/>
        <v>46500000</v>
      </c>
      <c r="CD27" s="1363">
        <f t="shared" si="89"/>
        <v>0</v>
      </c>
      <c r="CE27" s="1363">
        <f t="shared" si="89"/>
        <v>0</v>
      </c>
      <c r="CF27" s="1363">
        <f t="shared" si="89"/>
        <v>0</v>
      </c>
      <c r="CG27" s="1363">
        <f t="shared" si="89"/>
        <v>0</v>
      </c>
      <c r="CH27" s="1363">
        <f t="shared" si="89"/>
        <v>0</v>
      </c>
      <c r="CI27" s="1363">
        <f t="shared" si="89"/>
        <v>0</v>
      </c>
      <c r="CJ27" s="1363">
        <f t="shared" si="89"/>
        <v>0</v>
      </c>
      <c r="CK27" s="1363">
        <f t="shared" si="90"/>
        <v>0</v>
      </c>
      <c r="CL27" s="943" t="s">
        <v>2677</v>
      </c>
      <c r="CM27" s="943" t="s">
        <v>2677</v>
      </c>
      <c r="CN27" s="943" t="s">
        <v>2677</v>
      </c>
      <c r="CO27" s="943" t="s">
        <v>2677</v>
      </c>
      <c r="CP27" s="943" t="s">
        <v>2677</v>
      </c>
      <c r="CQ27" s="943" t="s">
        <v>2678</v>
      </c>
      <c r="CR27" s="943" t="s">
        <v>2678</v>
      </c>
      <c r="CS27" s="943" t="s">
        <v>2678</v>
      </c>
      <c r="CT27" s="943" t="s">
        <v>2678</v>
      </c>
      <c r="CU27" s="943" t="s">
        <v>2678</v>
      </c>
      <c r="CV27" s="943" t="s">
        <v>2678</v>
      </c>
      <c r="CW27" s="943" t="s">
        <v>2678</v>
      </c>
      <c r="CX27" s="943" t="s">
        <v>2678</v>
      </c>
      <c r="CY27" s="943" t="s">
        <v>2678</v>
      </c>
      <c r="CZ27" s="943" t="s">
        <v>2678</v>
      </c>
      <c r="DA27" s="943" t="s">
        <v>2678</v>
      </c>
      <c r="DB27" s="943" t="s">
        <v>2678</v>
      </c>
      <c r="DC27" s="943" t="s">
        <v>2678</v>
      </c>
      <c r="DD27" s="943" t="s">
        <v>2678</v>
      </c>
      <c r="DE27" s="943" t="s">
        <v>2678</v>
      </c>
      <c r="DF27" s="943" t="s">
        <v>2678</v>
      </c>
      <c r="DG27" s="943" t="s">
        <v>2678</v>
      </c>
      <c r="DH27" s="943" t="s">
        <v>2678</v>
      </c>
      <c r="DI27" s="943" t="s">
        <v>2678</v>
      </c>
      <c r="DJ27" s="943" t="s">
        <v>2678</v>
      </c>
      <c r="DK27" s="943" t="s">
        <v>2678</v>
      </c>
      <c r="DL27" s="943" t="s">
        <v>2678</v>
      </c>
      <c r="DM27" s="943" t="s">
        <v>2678</v>
      </c>
      <c r="DN27" s="1383">
        <f t="shared" ref="DN27:DW27" si="91">COUNTIF($CL27:$DM27,DN$4)*($F27/30)+COUNTIF($CL27:$DM27,DN$5)*($F27/60)</f>
        <v>0</v>
      </c>
      <c r="DO27" s="1383">
        <f t="shared" si="91"/>
        <v>0</v>
      </c>
      <c r="DP27" s="1383">
        <f t="shared" si="91"/>
        <v>0</v>
      </c>
      <c r="DQ27" s="1383">
        <f t="shared" si="91"/>
        <v>34500000</v>
      </c>
      <c r="DR27" s="1383">
        <f t="shared" si="91"/>
        <v>0</v>
      </c>
      <c r="DS27" s="1383">
        <f t="shared" si="91"/>
        <v>0</v>
      </c>
      <c r="DT27" s="1383">
        <f t="shared" si="91"/>
        <v>0</v>
      </c>
      <c r="DU27" s="1383">
        <f t="shared" si="91"/>
        <v>0</v>
      </c>
      <c r="DV27" s="1383">
        <f t="shared" si="91"/>
        <v>0</v>
      </c>
      <c r="DW27" s="1383">
        <f t="shared" si="91"/>
        <v>0</v>
      </c>
      <c r="DX27" s="1383">
        <f t="shared" si="92"/>
        <v>7500000</v>
      </c>
      <c r="DY27" s="943" t="s">
        <v>2678</v>
      </c>
      <c r="DZ27" s="943" t="s">
        <v>2678</v>
      </c>
      <c r="EA27" s="943" t="s">
        <v>2678</v>
      </c>
      <c r="EB27" s="943" t="s">
        <v>2678</v>
      </c>
      <c r="EC27" s="943" t="s">
        <v>2678</v>
      </c>
      <c r="ED27" s="943" t="s">
        <v>2678</v>
      </c>
      <c r="EE27" s="943" t="s">
        <v>2678</v>
      </c>
      <c r="EF27" s="943" t="s">
        <v>2678</v>
      </c>
      <c r="EG27" s="943" t="s">
        <v>2678</v>
      </c>
      <c r="EH27" s="943" t="s">
        <v>2678</v>
      </c>
      <c r="EI27" s="943" t="s">
        <v>2678</v>
      </c>
      <c r="EJ27" s="943" t="s">
        <v>2678</v>
      </c>
      <c r="EK27" s="943" t="s">
        <v>2678</v>
      </c>
      <c r="EL27" s="943" t="s">
        <v>2678</v>
      </c>
      <c r="EM27" s="943" t="s">
        <v>2678</v>
      </c>
      <c r="EN27" s="943" t="s">
        <v>2677</v>
      </c>
      <c r="EO27" s="943" t="s">
        <v>2677</v>
      </c>
      <c r="EP27" s="943" t="s">
        <v>2678</v>
      </c>
      <c r="EQ27" s="943" t="s">
        <v>2678</v>
      </c>
      <c r="ER27" s="943" t="s">
        <v>2678</v>
      </c>
      <c r="ES27" s="943" t="s">
        <v>2678</v>
      </c>
      <c r="ET27" s="943" t="s">
        <v>2678</v>
      </c>
      <c r="EU27" s="943" t="s">
        <v>2678</v>
      </c>
      <c r="EV27" s="943" t="s">
        <v>2678</v>
      </c>
      <c r="EW27" s="943" t="s">
        <v>2678</v>
      </c>
      <c r="EX27" s="943" t="s">
        <v>2678</v>
      </c>
      <c r="EY27" s="943" t="s">
        <v>2678</v>
      </c>
      <c r="EZ27" s="1364"/>
      <c r="FA27" s="1364"/>
      <c r="FB27" s="1364"/>
      <c r="FC27" s="1364"/>
      <c r="FD27" s="1363">
        <f t="shared" ref="FD27:FP27" si="93">COUNTIF($DY27:$FC27,FD$4)*($F27/30)+COUNTIF($DY27:$FC27,FD$5)*($F27/60)</f>
        <v>0</v>
      </c>
      <c r="FE27" s="1363">
        <f t="shared" si="93"/>
        <v>0</v>
      </c>
      <c r="FF27" s="1363">
        <f t="shared" si="93"/>
        <v>0</v>
      </c>
      <c r="FG27" s="1363">
        <f t="shared" si="93"/>
        <v>37500000</v>
      </c>
      <c r="FH27" s="1363">
        <f t="shared" si="93"/>
        <v>0</v>
      </c>
      <c r="FI27" s="1363">
        <f t="shared" si="93"/>
        <v>0</v>
      </c>
      <c r="FJ27" s="1363">
        <f t="shared" si="93"/>
        <v>0</v>
      </c>
      <c r="FK27" s="1363">
        <f t="shared" si="93"/>
        <v>0</v>
      </c>
      <c r="FL27" s="1363">
        <f t="shared" si="93"/>
        <v>0</v>
      </c>
      <c r="FM27" s="1363">
        <f t="shared" si="93"/>
        <v>0</v>
      </c>
      <c r="FN27" s="1363">
        <f t="shared" si="93"/>
        <v>0</v>
      </c>
      <c r="FO27" s="1363">
        <f t="shared" si="93"/>
        <v>0</v>
      </c>
      <c r="FP27" s="1363">
        <f t="shared" si="93"/>
        <v>3000000</v>
      </c>
      <c r="FQ27" s="943"/>
      <c r="FR27" s="943"/>
      <c r="FS27" s="943"/>
      <c r="FT27" s="943"/>
      <c r="FU27" s="943"/>
      <c r="FV27" s="943"/>
      <c r="FW27" s="943"/>
      <c r="FX27" s="943"/>
      <c r="FY27" s="943"/>
      <c r="FZ27" s="943"/>
      <c r="GA27" s="943"/>
      <c r="GB27" s="943"/>
      <c r="GC27" s="943"/>
      <c r="GD27" s="943"/>
      <c r="GE27" s="943"/>
      <c r="GF27" s="943"/>
      <c r="GG27" s="943"/>
      <c r="GH27" s="943"/>
      <c r="GI27" s="943"/>
      <c r="GJ27" s="943"/>
      <c r="GK27" s="943"/>
      <c r="GL27" s="943"/>
      <c r="GM27" s="943"/>
      <c r="GN27" s="943"/>
      <c r="GO27" s="943"/>
      <c r="GP27" s="943"/>
      <c r="GQ27" s="943"/>
      <c r="GR27" s="1364"/>
      <c r="GS27" s="1364"/>
      <c r="GT27" s="1364"/>
      <c r="GU27" s="1383"/>
      <c r="GV27" s="1383"/>
      <c r="GW27" s="1383"/>
      <c r="GX27" s="1383"/>
      <c r="GY27" s="1383"/>
      <c r="GZ27" s="943"/>
      <c r="HA27" s="943"/>
      <c r="HB27" s="943"/>
      <c r="HC27" s="943"/>
      <c r="HD27" s="943"/>
      <c r="HE27" s="943"/>
      <c r="HF27" s="943"/>
      <c r="HG27" s="943"/>
      <c r="HH27" s="943"/>
      <c r="HI27" s="943"/>
      <c r="HJ27" s="943"/>
      <c r="HK27" s="943"/>
      <c r="HL27" s="943"/>
      <c r="HM27" s="943"/>
      <c r="HN27" s="943"/>
      <c r="HO27" s="943"/>
      <c r="HP27" s="943"/>
      <c r="HQ27" s="943"/>
      <c r="HR27" s="943"/>
      <c r="HS27" s="943"/>
      <c r="HT27" s="943"/>
      <c r="HU27" s="943"/>
      <c r="HV27" s="943"/>
      <c r="HW27" s="943"/>
      <c r="HX27" s="943"/>
      <c r="HY27" s="943"/>
      <c r="HZ27" s="943"/>
      <c r="IA27" s="1364"/>
      <c r="IB27" s="1364"/>
      <c r="IC27" s="1364"/>
      <c r="ID27" s="1364"/>
      <c r="IE27" s="1391"/>
      <c r="IF27" s="1391"/>
      <c r="IG27" s="1391"/>
      <c r="IH27" s="1391"/>
      <c r="II27" s="1391"/>
      <c r="IJ27" s="1391"/>
      <c r="IK27" s="943"/>
      <c r="IL27" s="943"/>
      <c r="IM27" s="943"/>
      <c r="IN27" s="943"/>
      <c r="IO27" s="943"/>
      <c r="IP27" s="943"/>
      <c r="IQ27" s="943"/>
      <c r="IR27" s="943"/>
      <c r="IS27" s="943"/>
      <c r="IT27" s="943"/>
      <c r="IU27" s="943"/>
      <c r="IV27" s="943"/>
      <c r="IW27" s="943"/>
      <c r="IX27" s="943"/>
      <c r="IY27" s="943"/>
      <c r="IZ27" s="943"/>
      <c r="JA27" s="943"/>
      <c r="JB27" s="943"/>
      <c r="JC27" s="943"/>
      <c r="JD27" s="943"/>
      <c r="JE27" s="943"/>
      <c r="JF27" s="943"/>
      <c r="JG27" s="943"/>
      <c r="JH27" s="943"/>
      <c r="JI27" s="943"/>
      <c r="JJ27" s="943"/>
      <c r="JK27" s="943"/>
      <c r="JL27" s="1364"/>
      <c r="JM27" s="1364"/>
      <c r="JN27" s="1364"/>
      <c r="JO27" s="1383"/>
      <c r="JP27" s="1383"/>
      <c r="JQ27" s="1383"/>
      <c r="JR27" s="1383"/>
      <c r="JS27" s="1383"/>
      <c r="JT27" s="1383"/>
      <c r="JU27" s="943"/>
      <c r="JV27" s="943"/>
      <c r="JW27" s="943"/>
      <c r="JX27" s="943"/>
      <c r="JY27" s="943"/>
      <c r="JZ27" s="943"/>
      <c r="KA27" s="943"/>
      <c r="KB27" s="943"/>
      <c r="KC27" s="943"/>
      <c r="KD27" s="943"/>
      <c r="KE27" s="943"/>
      <c r="KF27" s="943"/>
      <c r="KG27" s="943"/>
      <c r="KH27" s="943"/>
      <c r="KI27" s="943"/>
      <c r="KJ27" s="943"/>
      <c r="KK27" s="943"/>
      <c r="KL27" s="943"/>
      <c r="KM27" s="943"/>
      <c r="KN27" s="943"/>
      <c r="KO27" s="943"/>
      <c r="KP27" s="943"/>
      <c r="KQ27" s="943"/>
      <c r="KR27" s="943"/>
      <c r="KS27" s="943"/>
      <c r="KT27" s="943"/>
      <c r="KU27" s="943"/>
      <c r="KV27" s="1364"/>
      <c r="KW27" s="1364"/>
      <c r="KX27" s="1364"/>
      <c r="KY27" s="1364"/>
      <c r="KZ27" s="1363"/>
      <c r="LA27" s="1363"/>
      <c r="LB27" s="1363"/>
      <c r="LC27" s="1363"/>
      <c r="LD27" s="1363"/>
      <c r="LE27" s="1363"/>
      <c r="LF27" s="943"/>
      <c r="LG27" s="943"/>
      <c r="LH27" s="943"/>
      <c r="LI27" s="943"/>
      <c r="LJ27" s="943"/>
      <c r="LK27" s="943"/>
      <c r="LL27" s="943"/>
      <c r="LM27" s="943"/>
      <c r="LN27" s="943"/>
      <c r="LO27" s="943"/>
      <c r="LP27" s="943"/>
      <c r="LQ27" s="943"/>
      <c r="LR27" s="943"/>
      <c r="LS27" s="943"/>
      <c r="LT27" s="943"/>
      <c r="LU27" s="943"/>
      <c r="LV27" s="943"/>
      <c r="LW27" s="943"/>
      <c r="LX27" s="943"/>
      <c r="LY27" s="943"/>
      <c r="LZ27" s="943"/>
      <c r="MA27" s="943"/>
      <c r="MB27" s="943"/>
      <c r="MC27" s="943"/>
      <c r="MD27" s="943"/>
      <c r="ME27" s="943"/>
      <c r="MF27" s="943"/>
      <c r="MG27" s="1364"/>
      <c r="MH27" s="1364"/>
      <c r="MI27" s="1364"/>
      <c r="MJ27" s="1364"/>
      <c r="MK27" s="1383"/>
      <c r="ML27" s="1383"/>
      <c r="MM27" s="1383"/>
      <c r="MN27" s="1383"/>
      <c r="MO27" s="1383"/>
      <c r="MP27" s="1383"/>
      <c r="MQ27" s="943"/>
      <c r="MR27" s="943"/>
      <c r="MS27" s="943"/>
      <c r="MT27" s="943"/>
      <c r="MU27" s="943"/>
      <c r="MV27" s="943"/>
      <c r="MW27" s="943"/>
      <c r="MX27" s="943"/>
      <c r="MY27" s="943"/>
      <c r="MZ27" s="943"/>
      <c r="NA27" s="943"/>
      <c r="NB27" s="943"/>
      <c r="NC27" s="943"/>
      <c r="ND27" s="943"/>
      <c r="NE27" s="943"/>
      <c r="NF27" s="943"/>
      <c r="NG27" s="943"/>
      <c r="NH27" s="943"/>
      <c r="NI27" s="943"/>
      <c r="NJ27" s="943"/>
      <c r="NK27" s="943"/>
      <c r="NL27" s="943"/>
      <c r="NM27" s="943"/>
      <c r="NN27" s="943"/>
      <c r="NO27" s="943"/>
      <c r="NP27" s="943"/>
      <c r="NQ27" s="943"/>
      <c r="NR27" s="1364"/>
      <c r="NS27" s="1364"/>
      <c r="NT27" s="1364"/>
      <c r="NU27" s="1363"/>
      <c r="NV27" s="1363"/>
      <c r="NW27" s="1363"/>
      <c r="NX27" s="1363"/>
      <c r="NY27" s="1363"/>
      <c r="NZ27" s="1363"/>
      <c r="OA27" s="943"/>
      <c r="OB27" s="943"/>
      <c r="OC27" s="943"/>
      <c r="OD27" s="943"/>
      <c r="OE27" s="943"/>
      <c r="OF27" s="943"/>
      <c r="OG27" s="943"/>
      <c r="OH27" s="943"/>
      <c r="OI27" s="943"/>
      <c r="OJ27" s="943"/>
      <c r="OK27" s="943"/>
      <c r="OL27" s="943"/>
      <c r="OM27" s="943"/>
      <c r="ON27" s="943"/>
      <c r="OO27" s="943"/>
      <c r="OP27" s="943"/>
      <c r="OQ27" s="943"/>
      <c r="OR27" s="943"/>
      <c r="OS27" s="943"/>
      <c r="OT27" s="943"/>
      <c r="OU27" s="943"/>
      <c r="OV27" s="943"/>
      <c r="OW27" s="943"/>
      <c r="OX27" s="943"/>
      <c r="OY27" s="943"/>
      <c r="OZ27" s="943"/>
      <c r="PA27" s="943"/>
      <c r="PB27" s="1364"/>
      <c r="PC27" s="1364"/>
      <c r="PD27" s="1364"/>
      <c r="PE27" s="1383"/>
      <c r="PF27" s="1383"/>
      <c r="PG27" s="1383"/>
      <c r="PH27" s="1383"/>
      <c r="PI27" s="1383"/>
      <c r="PJ27" s="1383"/>
      <c r="PK27" s="943"/>
      <c r="PL27" s="943"/>
      <c r="PM27" s="943"/>
      <c r="PN27" s="943"/>
      <c r="PO27" s="943"/>
      <c r="PP27" s="943"/>
      <c r="PQ27" s="943"/>
      <c r="PR27" s="943"/>
      <c r="PS27" s="943"/>
      <c r="PT27" s="943"/>
      <c r="PU27" s="943"/>
      <c r="PV27" s="943"/>
      <c r="PW27" s="943"/>
      <c r="PX27" s="943"/>
      <c r="PY27" s="943"/>
      <c r="PZ27" s="943"/>
      <c r="QA27" s="943"/>
      <c r="QB27" s="943"/>
      <c r="QC27" s="943"/>
      <c r="QD27" s="943"/>
      <c r="QE27" s="943"/>
      <c r="QF27" s="943"/>
      <c r="QG27" s="943"/>
      <c r="QH27" s="943"/>
      <c r="QI27" s="943"/>
      <c r="QJ27" s="943"/>
      <c r="QK27" s="943"/>
      <c r="QL27" s="1364"/>
      <c r="QM27" s="1364"/>
      <c r="QN27" s="1364"/>
      <c r="QO27" s="1363"/>
      <c r="QP27" s="1363"/>
      <c r="QQ27" s="1363"/>
      <c r="QR27" s="1363"/>
      <c r="QS27" s="1363"/>
      <c r="QT27" s="1363"/>
      <c r="QU27" s="1363"/>
      <c r="QV27" s="1363"/>
      <c r="QW27" s="1363"/>
      <c r="QX27" s="1363"/>
      <c r="QY27" s="1363"/>
      <c r="QZ27" s="1363"/>
      <c r="RA27" s="1363"/>
    </row>
    <row r="28" ht="14.25" customHeight="1">
      <c r="A28" s="1364">
        <v>2.0</v>
      </c>
      <c r="B28" s="943" t="s">
        <v>2842</v>
      </c>
      <c r="C28" s="943" t="s">
        <v>2741</v>
      </c>
      <c r="D28" s="1427" t="s">
        <v>1997</v>
      </c>
      <c r="E28" s="1360" t="s">
        <v>1991</v>
      </c>
      <c r="F28" s="1298">
        <v>4.5E7</v>
      </c>
      <c r="G28" s="943">
        <v>0.0</v>
      </c>
      <c r="H28" s="943"/>
      <c r="I28" s="1383"/>
      <c r="J28" s="1383">
        <f t="shared" si="74"/>
        <v>0</v>
      </c>
      <c r="K28" s="1383">
        <v>15.0</v>
      </c>
      <c r="L28" s="1383">
        <f t="shared" si="75"/>
        <v>22500000</v>
      </c>
      <c r="M28" s="1383"/>
      <c r="N28" s="1383">
        <f t="shared" si="76"/>
        <v>0</v>
      </c>
      <c r="O28" s="1383"/>
      <c r="P28" s="1383">
        <f t="shared" si="77"/>
        <v>0</v>
      </c>
      <c r="Q28" s="1383"/>
      <c r="R28" s="1383"/>
      <c r="S28" s="1383"/>
      <c r="T28" s="1383">
        <f t="shared" si="78"/>
        <v>0</v>
      </c>
      <c r="U28" s="1383">
        <f t="shared" si="79"/>
        <v>22500000</v>
      </c>
      <c r="V28" s="1362"/>
      <c r="W28" s="1363">
        <f t="shared" si="80"/>
        <v>0</v>
      </c>
      <c r="X28" s="1362">
        <v>1.0</v>
      </c>
      <c r="Y28" s="1363">
        <f t="shared" si="81"/>
        <v>1500000</v>
      </c>
      <c r="Z28" s="1362"/>
      <c r="AA28" s="1363">
        <f t="shared" si="82"/>
        <v>0</v>
      </c>
      <c r="AB28" s="1362">
        <v>20.0</v>
      </c>
      <c r="AC28" s="1363">
        <f t="shared" si="83"/>
        <v>30000000</v>
      </c>
      <c r="AD28" s="1362"/>
      <c r="AE28" s="1362"/>
      <c r="AF28" s="1362"/>
      <c r="AG28" s="1363"/>
      <c r="AH28" s="1363">
        <f t="shared" si="84"/>
        <v>31500000</v>
      </c>
      <c r="AI28" s="1361"/>
      <c r="AJ28" s="1383">
        <f t="shared" si="94"/>
        <v>0</v>
      </c>
      <c r="AK28" s="1361"/>
      <c r="AL28" s="1361"/>
      <c r="AM28" s="1383">
        <f t="shared" si="85"/>
        <v>0</v>
      </c>
      <c r="AN28" s="1361">
        <v>22.0</v>
      </c>
      <c r="AO28" s="1383">
        <f t="shared" si="86"/>
        <v>33000000</v>
      </c>
      <c r="AP28" s="1361"/>
      <c r="AQ28" s="1383">
        <f t="shared" si="87"/>
        <v>0</v>
      </c>
      <c r="AR28" s="1361"/>
      <c r="AS28" s="1361"/>
      <c r="AT28" s="1383">
        <f t="shared" si="88"/>
        <v>33000000</v>
      </c>
      <c r="AU28" s="943" t="s">
        <v>2678</v>
      </c>
      <c r="AV28" s="943" t="s">
        <v>2677</v>
      </c>
      <c r="AW28" s="943" t="s">
        <v>2677</v>
      </c>
      <c r="AX28" s="943" t="s">
        <v>2677</v>
      </c>
      <c r="AY28" s="943" t="s">
        <v>2678</v>
      </c>
      <c r="AZ28" s="943" t="s">
        <v>2678</v>
      </c>
      <c r="BA28" s="943" t="s">
        <v>2678</v>
      </c>
      <c r="BB28" s="943" t="s">
        <v>2678</v>
      </c>
      <c r="BC28" s="943" t="s">
        <v>2678</v>
      </c>
      <c r="BD28" s="943" t="s">
        <v>2678</v>
      </c>
      <c r="BE28" s="943" t="s">
        <v>2677</v>
      </c>
      <c r="BF28" s="943" t="s">
        <v>2677</v>
      </c>
      <c r="BG28" s="943" t="s">
        <v>2678</v>
      </c>
      <c r="BH28" s="943" t="s">
        <v>2678</v>
      </c>
      <c r="BI28" s="943" t="s">
        <v>2678</v>
      </c>
      <c r="BJ28" s="943" t="s">
        <v>2678</v>
      </c>
      <c r="BK28" s="943" t="s">
        <v>2678</v>
      </c>
      <c r="BL28" s="943" t="s">
        <v>2678</v>
      </c>
      <c r="BM28" s="943" t="s">
        <v>2678</v>
      </c>
      <c r="BN28" s="943" t="s">
        <v>2678</v>
      </c>
      <c r="BO28" s="943" t="s">
        <v>2678</v>
      </c>
      <c r="BP28" s="943" t="s">
        <v>2678</v>
      </c>
      <c r="BQ28" s="943" t="s">
        <v>2678</v>
      </c>
      <c r="BR28" s="943" t="s">
        <v>2678</v>
      </c>
      <c r="BS28" s="943" t="s">
        <v>2678</v>
      </c>
      <c r="BT28" s="1364" t="s">
        <v>2678</v>
      </c>
      <c r="BU28" s="1364" t="s">
        <v>2678</v>
      </c>
      <c r="BV28" s="1364" t="s">
        <v>2678</v>
      </c>
      <c r="BW28" s="1364" t="s">
        <v>2678</v>
      </c>
      <c r="BX28" s="1364" t="s">
        <v>2678</v>
      </c>
      <c r="BY28" s="1364" t="s">
        <v>2678</v>
      </c>
      <c r="BZ28" s="1363">
        <f t="shared" ref="BZ28:CJ28" si="95">COUNTIF($AU28:$BY28,BZ$4)*($F28/30)+COUNTIF($AU28:$BY28,BZ$5)*($F28/60)</f>
        <v>0</v>
      </c>
      <c r="CA28" s="1363">
        <f t="shared" si="95"/>
        <v>0</v>
      </c>
      <c r="CB28" s="1363">
        <f t="shared" si="95"/>
        <v>0</v>
      </c>
      <c r="CC28" s="1363">
        <f t="shared" si="95"/>
        <v>39000000</v>
      </c>
      <c r="CD28" s="1363">
        <f t="shared" si="95"/>
        <v>0</v>
      </c>
      <c r="CE28" s="1363">
        <f t="shared" si="95"/>
        <v>0</v>
      </c>
      <c r="CF28" s="1363">
        <f t="shared" si="95"/>
        <v>0</v>
      </c>
      <c r="CG28" s="1363">
        <f t="shared" si="95"/>
        <v>0</v>
      </c>
      <c r="CH28" s="1363">
        <f t="shared" si="95"/>
        <v>0</v>
      </c>
      <c r="CI28" s="1363">
        <f t="shared" si="95"/>
        <v>0</v>
      </c>
      <c r="CJ28" s="1363">
        <f t="shared" si="95"/>
        <v>0</v>
      </c>
      <c r="CK28" s="1363">
        <f t="shared" si="90"/>
        <v>7500000</v>
      </c>
      <c r="CL28" s="943" t="s">
        <v>2678</v>
      </c>
      <c r="CM28" s="943" t="s">
        <v>2678</v>
      </c>
      <c r="CN28" s="943" t="s">
        <v>2678</v>
      </c>
      <c r="CO28" s="943" t="s">
        <v>2678</v>
      </c>
      <c r="CP28" s="943" t="s">
        <v>2678</v>
      </c>
      <c r="CQ28" s="943" t="s">
        <v>2678</v>
      </c>
      <c r="CR28" s="943" t="s">
        <v>2678</v>
      </c>
      <c r="CS28" s="943" t="s">
        <v>2677</v>
      </c>
      <c r="CT28" s="943" t="s">
        <v>2677</v>
      </c>
      <c r="CU28" s="943" t="s">
        <v>2678</v>
      </c>
      <c r="CV28" s="943" t="s">
        <v>2677</v>
      </c>
      <c r="CW28" s="943" t="s">
        <v>2677</v>
      </c>
      <c r="CX28" s="943" t="s">
        <v>2677</v>
      </c>
      <c r="CY28" s="943" t="s">
        <v>2677</v>
      </c>
      <c r="CZ28" s="943" t="s">
        <v>2677</v>
      </c>
      <c r="DA28" s="943" t="s">
        <v>2677</v>
      </c>
      <c r="DB28" s="943" t="s">
        <v>2678</v>
      </c>
      <c r="DC28" s="943" t="s">
        <v>2678</v>
      </c>
      <c r="DD28" s="943" t="s">
        <v>2678</v>
      </c>
      <c r="DE28" s="943" t="s">
        <v>2678</v>
      </c>
      <c r="DF28" s="943" t="s">
        <v>2678</v>
      </c>
      <c r="DG28" s="943" t="s">
        <v>2678</v>
      </c>
      <c r="DH28" s="943" t="s">
        <v>2678</v>
      </c>
      <c r="DI28" s="943" t="s">
        <v>2678</v>
      </c>
      <c r="DJ28" s="943" t="s">
        <v>2678</v>
      </c>
      <c r="DK28" s="943" t="s">
        <v>2678</v>
      </c>
      <c r="DL28" s="943" t="s">
        <v>2678</v>
      </c>
      <c r="DM28" s="943" t="s">
        <v>2678</v>
      </c>
      <c r="DN28" s="1383">
        <f t="shared" ref="DN28:DW28" si="96">COUNTIF($CL28:$DM28,DN$4)*($F28/30)+COUNTIF($CL28:$DM28,DN$5)*($F28/60)</f>
        <v>0</v>
      </c>
      <c r="DO28" s="1383">
        <f t="shared" si="96"/>
        <v>0</v>
      </c>
      <c r="DP28" s="1383">
        <f t="shared" si="96"/>
        <v>0</v>
      </c>
      <c r="DQ28" s="1383">
        <f t="shared" si="96"/>
        <v>30000000</v>
      </c>
      <c r="DR28" s="1383">
        <f t="shared" si="96"/>
        <v>0</v>
      </c>
      <c r="DS28" s="1383">
        <f t="shared" si="96"/>
        <v>0</v>
      </c>
      <c r="DT28" s="1383">
        <f t="shared" si="96"/>
        <v>0</v>
      </c>
      <c r="DU28" s="1383">
        <f t="shared" si="96"/>
        <v>0</v>
      </c>
      <c r="DV28" s="1383">
        <f t="shared" si="96"/>
        <v>0</v>
      </c>
      <c r="DW28" s="1383">
        <f t="shared" si="96"/>
        <v>0</v>
      </c>
      <c r="DX28" s="1383">
        <f t="shared" si="92"/>
        <v>12000000</v>
      </c>
      <c r="DY28" s="943" t="s">
        <v>2678</v>
      </c>
      <c r="DZ28" s="943" t="s">
        <v>2678</v>
      </c>
      <c r="EA28" s="943" t="s">
        <v>2678</v>
      </c>
      <c r="EB28" s="943" t="s">
        <v>2678</v>
      </c>
      <c r="EC28" s="943" t="s">
        <v>2678</v>
      </c>
      <c r="ED28" s="943" t="s">
        <v>2678</v>
      </c>
      <c r="EE28" s="943" t="s">
        <v>2678</v>
      </c>
      <c r="EF28" s="943" t="s">
        <v>2678</v>
      </c>
      <c r="EG28" s="943" t="s">
        <v>2678</v>
      </c>
      <c r="EH28" s="943" t="s">
        <v>2678</v>
      </c>
      <c r="EI28" s="943" t="s">
        <v>2678</v>
      </c>
      <c r="EJ28" s="943" t="s">
        <v>2677</v>
      </c>
      <c r="EK28" s="943" t="s">
        <v>2677</v>
      </c>
      <c r="EL28" s="943" t="s">
        <v>2677</v>
      </c>
      <c r="EM28" s="943" t="s">
        <v>2677</v>
      </c>
      <c r="EN28" s="943" t="s">
        <v>2677</v>
      </c>
      <c r="EO28" s="943" t="s">
        <v>2677</v>
      </c>
      <c r="EP28" s="943" t="s">
        <v>2677</v>
      </c>
      <c r="EQ28" s="943" t="s">
        <v>2677</v>
      </c>
      <c r="ER28" s="943" t="s">
        <v>2677</v>
      </c>
      <c r="ES28" s="943" t="s">
        <v>2677</v>
      </c>
      <c r="ET28" s="943" t="s">
        <v>2677</v>
      </c>
      <c r="EU28" s="943" t="s">
        <v>2677</v>
      </c>
      <c r="EV28" s="943" t="s">
        <v>2677</v>
      </c>
      <c r="EW28" s="943" t="s">
        <v>2677</v>
      </c>
      <c r="EX28" s="1364" t="s">
        <v>2677</v>
      </c>
      <c r="EY28" s="1364" t="s">
        <v>2678</v>
      </c>
      <c r="EZ28" s="1364"/>
      <c r="FA28" s="1364"/>
      <c r="FB28" s="1364"/>
      <c r="FC28" s="1364"/>
      <c r="FD28" s="1363">
        <f t="shared" ref="FD28:FP28" si="97">COUNTIF($DY28:$FC28,FD$4)*($F28/30)+COUNTIF($DY28:$FC28,FD$5)*($F28/60)</f>
        <v>0</v>
      </c>
      <c r="FE28" s="1363">
        <f t="shared" si="97"/>
        <v>0</v>
      </c>
      <c r="FF28" s="1363">
        <f t="shared" si="97"/>
        <v>0</v>
      </c>
      <c r="FG28" s="1363">
        <f t="shared" si="97"/>
        <v>18000000</v>
      </c>
      <c r="FH28" s="1363">
        <f t="shared" si="97"/>
        <v>0</v>
      </c>
      <c r="FI28" s="1363">
        <f t="shared" si="97"/>
        <v>0</v>
      </c>
      <c r="FJ28" s="1363">
        <f t="shared" si="97"/>
        <v>0</v>
      </c>
      <c r="FK28" s="1363">
        <f t="shared" si="97"/>
        <v>0</v>
      </c>
      <c r="FL28" s="1363">
        <f t="shared" si="97"/>
        <v>0</v>
      </c>
      <c r="FM28" s="1363">
        <f t="shared" si="97"/>
        <v>0</v>
      </c>
      <c r="FN28" s="1363">
        <f t="shared" si="97"/>
        <v>0</v>
      </c>
      <c r="FO28" s="1363">
        <f t="shared" si="97"/>
        <v>0</v>
      </c>
      <c r="FP28" s="1363">
        <f t="shared" si="97"/>
        <v>22500000</v>
      </c>
      <c r="FQ28" s="943"/>
      <c r="FR28" s="943"/>
      <c r="FS28" s="943"/>
      <c r="FT28" s="943"/>
      <c r="FU28" s="943"/>
      <c r="FV28" s="943"/>
      <c r="FW28" s="943"/>
      <c r="FX28" s="943"/>
      <c r="FY28" s="943"/>
      <c r="FZ28" s="943"/>
      <c r="GA28" s="943"/>
      <c r="GB28" s="943"/>
      <c r="GC28" s="943"/>
      <c r="GD28" s="943"/>
      <c r="GE28" s="943"/>
      <c r="GF28" s="943"/>
      <c r="GG28" s="943"/>
      <c r="GH28" s="943"/>
      <c r="GI28" s="943"/>
      <c r="GJ28" s="943"/>
      <c r="GK28" s="943"/>
      <c r="GL28" s="943"/>
      <c r="GM28" s="943"/>
      <c r="GN28" s="943"/>
      <c r="GO28" s="943"/>
      <c r="GP28" s="1364"/>
      <c r="GQ28" s="1364"/>
      <c r="GR28" s="1364"/>
      <c r="GS28" s="1364"/>
      <c r="GT28" s="1364"/>
      <c r="GU28" s="1383"/>
      <c r="GV28" s="1383"/>
      <c r="GW28" s="1383"/>
      <c r="GX28" s="1383"/>
      <c r="GY28" s="1383"/>
      <c r="GZ28" s="943"/>
      <c r="HA28" s="943"/>
      <c r="HB28" s="943"/>
      <c r="HC28" s="943"/>
      <c r="HD28" s="943"/>
      <c r="HE28" s="943"/>
      <c r="HF28" s="943"/>
      <c r="HG28" s="943"/>
      <c r="HH28" s="943"/>
      <c r="HI28" s="943"/>
      <c r="HJ28" s="943"/>
      <c r="HK28" s="943"/>
      <c r="HL28" s="943"/>
      <c r="HM28" s="943"/>
      <c r="HN28" s="943"/>
      <c r="HO28" s="943"/>
      <c r="HP28" s="943"/>
      <c r="HQ28" s="943"/>
      <c r="HR28" s="943"/>
      <c r="HS28" s="943"/>
      <c r="HT28" s="943"/>
      <c r="HU28" s="943"/>
      <c r="HV28" s="943"/>
      <c r="HW28" s="943"/>
      <c r="HX28" s="943"/>
      <c r="HY28" s="1364"/>
      <c r="HZ28" s="1364"/>
      <c r="IA28" s="1364"/>
      <c r="IB28" s="1364"/>
      <c r="IC28" s="1364"/>
      <c r="ID28" s="1364"/>
      <c r="IE28" s="1391"/>
      <c r="IF28" s="1391"/>
      <c r="IG28" s="1391"/>
      <c r="IH28" s="1391"/>
      <c r="II28" s="1391"/>
      <c r="IJ28" s="1391"/>
      <c r="IK28" s="943"/>
      <c r="IL28" s="943"/>
      <c r="IM28" s="943"/>
      <c r="IN28" s="943"/>
      <c r="IO28" s="943"/>
      <c r="IP28" s="943"/>
      <c r="IQ28" s="943"/>
      <c r="IR28" s="943"/>
      <c r="IS28" s="943"/>
      <c r="IT28" s="943"/>
      <c r="IU28" s="943"/>
      <c r="IV28" s="943"/>
      <c r="IW28" s="943"/>
      <c r="IX28" s="943"/>
      <c r="IY28" s="943"/>
      <c r="IZ28" s="943"/>
      <c r="JA28" s="943"/>
      <c r="JB28" s="943"/>
      <c r="JC28" s="943"/>
      <c r="JD28" s="943"/>
      <c r="JE28" s="943"/>
      <c r="JF28" s="943"/>
      <c r="JG28" s="943"/>
      <c r="JH28" s="943"/>
      <c r="JI28" s="943"/>
      <c r="JJ28" s="1364"/>
      <c r="JK28" s="1364"/>
      <c r="JL28" s="1364"/>
      <c r="JM28" s="1364"/>
      <c r="JN28" s="1364"/>
      <c r="JO28" s="1383"/>
      <c r="JP28" s="1383"/>
      <c r="JQ28" s="1383"/>
      <c r="JR28" s="1383"/>
      <c r="JS28" s="1383"/>
      <c r="JT28" s="1383"/>
      <c r="JU28" s="943"/>
      <c r="JV28" s="943"/>
      <c r="JW28" s="943"/>
      <c r="JX28" s="943"/>
      <c r="JY28" s="943"/>
      <c r="JZ28" s="943"/>
      <c r="KA28" s="943"/>
      <c r="KB28" s="943"/>
      <c r="KC28" s="943"/>
      <c r="KD28" s="943"/>
      <c r="KE28" s="943"/>
      <c r="KF28" s="943"/>
      <c r="KG28" s="943"/>
      <c r="KH28" s="943"/>
      <c r="KI28" s="943"/>
      <c r="KJ28" s="943"/>
      <c r="KK28" s="943"/>
      <c r="KL28" s="943"/>
      <c r="KM28" s="943"/>
      <c r="KN28" s="943"/>
      <c r="KO28" s="943"/>
      <c r="KP28" s="943"/>
      <c r="KQ28" s="943"/>
      <c r="KR28" s="943"/>
      <c r="KS28" s="943"/>
      <c r="KT28" s="1364"/>
      <c r="KU28" s="1364"/>
      <c r="KV28" s="1364"/>
      <c r="KW28" s="1364"/>
      <c r="KX28" s="1364"/>
      <c r="KY28" s="1364"/>
      <c r="KZ28" s="1363"/>
      <c r="LA28" s="1363"/>
      <c r="LB28" s="1363"/>
      <c r="LC28" s="1363"/>
      <c r="LD28" s="1363"/>
      <c r="LE28" s="1363"/>
      <c r="LF28" s="943"/>
      <c r="LG28" s="943"/>
      <c r="LH28" s="943"/>
      <c r="LI28" s="943"/>
      <c r="LJ28" s="943"/>
      <c r="LK28" s="943"/>
      <c r="LL28" s="943"/>
      <c r="LM28" s="943"/>
      <c r="LN28" s="943"/>
      <c r="LO28" s="943"/>
      <c r="LP28" s="943"/>
      <c r="LQ28" s="943"/>
      <c r="LR28" s="943"/>
      <c r="LS28" s="943"/>
      <c r="LT28" s="943"/>
      <c r="LU28" s="943"/>
      <c r="LV28" s="943"/>
      <c r="LW28" s="943"/>
      <c r="LX28" s="943"/>
      <c r="LY28" s="943"/>
      <c r="LZ28" s="943"/>
      <c r="MA28" s="943"/>
      <c r="MB28" s="943"/>
      <c r="MC28" s="943"/>
      <c r="MD28" s="943"/>
      <c r="ME28" s="1364"/>
      <c r="MF28" s="1364"/>
      <c r="MG28" s="1364"/>
      <c r="MH28" s="1364"/>
      <c r="MI28" s="1364"/>
      <c r="MJ28" s="1364"/>
      <c r="MK28" s="1383"/>
      <c r="ML28" s="1383"/>
      <c r="MM28" s="1383"/>
      <c r="MN28" s="1383"/>
      <c r="MO28" s="1383"/>
      <c r="MP28" s="1383"/>
      <c r="MQ28" s="943"/>
      <c r="MR28" s="943"/>
      <c r="MS28" s="943"/>
      <c r="MT28" s="943"/>
      <c r="MU28" s="943"/>
      <c r="MV28" s="943"/>
      <c r="MW28" s="943"/>
      <c r="MX28" s="943"/>
      <c r="MY28" s="943"/>
      <c r="MZ28" s="943"/>
      <c r="NA28" s="943"/>
      <c r="NB28" s="943"/>
      <c r="NC28" s="943"/>
      <c r="ND28" s="943"/>
      <c r="NE28" s="943"/>
      <c r="NF28" s="943"/>
      <c r="NG28" s="943"/>
      <c r="NH28" s="943"/>
      <c r="NI28" s="943"/>
      <c r="NJ28" s="943"/>
      <c r="NK28" s="943"/>
      <c r="NL28" s="943"/>
      <c r="NM28" s="943"/>
      <c r="NN28" s="943"/>
      <c r="NO28" s="943"/>
      <c r="NP28" s="1364"/>
      <c r="NQ28" s="1364"/>
      <c r="NR28" s="1364"/>
      <c r="NS28" s="1364"/>
      <c r="NT28" s="1364"/>
      <c r="NU28" s="1363"/>
      <c r="NV28" s="1363"/>
      <c r="NW28" s="1363"/>
      <c r="NX28" s="1363"/>
      <c r="NY28" s="1363"/>
      <c r="NZ28" s="1363"/>
      <c r="OA28" s="943"/>
      <c r="OB28" s="943"/>
      <c r="OC28" s="943"/>
      <c r="OD28" s="943"/>
      <c r="OE28" s="943"/>
      <c r="OF28" s="943"/>
      <c r="OG28" s="943"/>
      <c r="OH28" s="943"/>
      <c r="OI28" s="943"/>
      <c r="OJ28" s="943"/>
      <c r="OK28" s="943"/>
      <c r="OL28" s="943"/>
      <c r="OM28" s="943"/>
      <c r="ON28" s="943"/>
      <c r="OO28" s="943"/>
      <c r="OP28" s="943"/>
      <c r="OQ28" s="943"/>
      <c r="OR28" s="943"/>
      <c r="OS28" s="943"/>
      <c r="OT28" s="943"/>
      <c r="OU28" s="943"/>
      <c r="OV28" s="943"/>
      <c r="OW28" s="943"/>
      <c r="OX28" s="943"/>
      <c r="OY28" s="943"/>
      <c r="OZ28" s="1364"/>
      <c r="PA28" s="1364"/>
      <c r="PB28" s="1364"/>
      <c r="PC28" s="1364"/>
      <c r="PD28" s="1364"/>
      <c r="PE28" s="1383"/>
      <c r="PF28" s="1383"/>
      <c r="PG28" s="1383"/>
      <c r="PH28" s="1383"/>
      <c r="PI28" s="1383"/>
      <c r="PJ28" s="1383"/>
      <c r="PK28" s="943"/>
      <c r="PL28" s="943"/>
      <c r="PM28" s="943"/>
      <c r="PN28" s="943"/>
      <c r="PO28" s="943"/>
      <c r="PP28" s="943"/>
      <c r="PQ28" s="943"/>
      <c r="PR28" s="943"/>
      <c r="PS28" s="943"/>
      <c r="PT28" s="943"/>
      <c r="PU28" s="943"/>
      <c r="PV28" s="943"/>
      <c r="PW28" s="943"/>
      <c r="PX28" s="943"/>
      <c r="PY28" s="943"/>
      <c r="PZ28" s="943"/>
      <c r="QA28" s="943"/>
      <c r="QB28" s="943"/>
      <c r="QC28" s="943"/>
      <c r="QD28" s="943"/>
      <c r="QE28" s="943"/>
      <c r="QF28" s="943"/>
      <c r="QG28" s="943"/>
      <c r="QH28" s="943"/>
      <c r="QI28" s="943"/>
      <c r="QJ28" s="1364"/>
      <c r="QK28" s="1364"/>
      <c r="QL28" s="1364"/>
      <c r="QM28" s="1364"/>
      <c r="QN28" s="1364"/>
      <c r="QO28" s="1363"/>
      <c r="QP28" s="1363"/>
      <c r="QQ28" s="1363"/>
      <c r="QR28" s="1363"/>
      <c r="QS28" s="1363"/>
      <c r="QT28" s="1363"/>
      <c r="QU28" s="1363"/>
      <c r="QV28" s="1363"/>
      <c r="QW28" s="1363"/>
      <c r="QX28" s="1363"/>
      <c r="QY28" s="1363"/>
      <c r="QZ28" s="1363"/>
      <c r="RA28" s="1363"/>
    </row>
    <row r="29" ht="14.25" customHeight="1">
      <c r="A29" s="1364">
        <v>3.0</v>
      </c>
      <c r="B29" s="943" t="s">
        <v>2843</v>
      </c>
      <c r="C29" s="943" t="s">
        <v>2742</v>
      </c>
      <c r="D29" s="1427" t="s">
        <v>434</v>
      </c>
      <c r="E29" s="1360" t="s">
        <v>378</v>
      </c>
      <c r="F29" s="1298">
        <v>4.5E7</v>
      </c>
      <c r="G29" s="1382">
        <v>6.39215E7</v>
      </c>
      <c r="H29" s="1382"/>
      <c r="I29" s="1383">
        <v>31.0</v>
      </c>
      <c r="J29" s="1383">
        <f t="shared" si="74"/>
        <v>46500000</v>
      </c>
      <c r="K29" s="1383"/>
      <c r="L29" s="1383">
        <f t="shared" si="75"/>
        <v>0</v>
      </c>
      <c r="M29" s="1383"/>
      <c r="N29" s="1383">
        <f t="shared" si="76"/>
        <v>0</v>
      </c>
      <c r="O29" s="1383"/>
      <c r="P29" s="1383">
        <f t="shared" si="77"/>
        <v>0</v>
      </c>
      <c r="Q29" s="1383"/>
      <c r="R29" s="1383"/>
      <c r="S29" s="1383"/>
      <c r="T29" s="1383">
        <f t="shared" si="78"/>
        <v>0</v>
      </c>
      <c r="U29" s="1383">
        <f t="shared" si="79"/>
        <v>46500000</v>
      </c>
      <c r="V29" s="1362">
        <v>22.0</v>
      </c>
      <c r="W29" s="1363">
        <f t="shared" si="80"/>
        <v>33000000</v>
      </c>
      <c r="X29" s="1362"/>
      <c r="Y29" s="1363">
        <f t="shared" si="81"/>
        <v>0</v>
      </c>
      <c r="Z29" s="1362"/>
      <c r="AA29" s="1363">
        <f t="shared" si="82"/>
        <v>0</v>
      </c>
      <c r="AB29" s="1362"/>
      <c r="AC29" s="1363">
        <f t="shared" si="83"/>
        <v>0</v>
      </c>
      <c r="AD29" s="1362"/>
      <c r="AE29" s="1362"/>
      <c r="AF29" s="1362"/>
      <c r="AG29" s="1363"/>
      <c r="AH29" s="1363">
        <f t="shared" si="84"/>
        <v>33000000</v>
      </c>
      <c r="AI29" s="1361">
        <v>22.0</v>
      </c>
      <c r="AJ29" s="1383">
        <f t="shared" si="94"/>
        <v>33000000</v>
      </c>
      <c r="AK29" s="1361"/>
      <c r="AL29" s="1361"/>
      <c r="AM29" s="1383">
        <f t="shared" si="85"/>
        <v>0</v>
      </c>
      <c r="AN29" s="1361"/>
      <c r="AO29" s="1383">
        <f t="shared" si="86"/>
        <v>0</v>
      </c>
      <c r="AP29" s="1361"/>
      <c r="AQ29" s="1383">
        <f t="shared" si="87"/>
        <v>0</v>
      </c>
      <c r="AR29" s="1361"/>
      <c r="AS29" s="1361"/>
      <c r="AT29" s="1383">
        <f t="shared" si="88"/>
        <v>33000000</v>
      </c>
      <c r="AU29" s="943" t="s">
        <v>2696</v>
      </c>
      <c r="AV29" s="943" t="s">
        <v>2696</v>
      </c>
      <c r="AW29" s="943" t="s">
        <v>2696</v>
      </c>
      <c r="AX29" s="943" t="s">
        <v>2696</v>
      </c>
      <c r="AY29" s="943" t="s">
        <v>2736</v>
      </c>
      <c r="AZ29" s="943" t="s">
        <v>2736</v>
      </c>
      <c r="BA29" s="943" t="s">
        <v>2736</v>
      </c>
      <c r="BB29" s="943" t="s">
        <v>2736</v>
      </c>
      <c r="BC29" s="943" t="s">
        <v>2687</v>
      </c>
      <c r="BD29" s="943" t="s">
        <v>2736</v>
      </c>
      <c r="BE29" s="943" t="s">
        <v>2736</v>
      </c>
      <c r="BF29" s="943" t="s">
        <v>2736</v>
      </c>
      <c r="BG29" s="943" t="s">
        <v>2736</v>
      </c>
      <c r="BH29" s="943" t="s">
        <v>2736</v>
      </c>
      <c r="BI29" s="943" t="s">
        <v>2736</v>
      </c>
      <c r="BJ29" s="943" t="s">
        <v>2736</v>
      </c>
      <c r="BK29" s="943" t="s">
        <v>2736</v>
      </c>
      <c r="BL29" s="943" t="s">
        <v>2736</v>
      </c>
      <c r="BM29" s="943" t="s">
        <v>2736</v>
      </c>
      <c r="BN29" s="943" t="s">
        <v>2736</v>
      </c>
      <c r="BO29" s="943" t="s">
        <v>2677</v>
      </c>
      <c r="BP29" s="943" t="s">
        <v>2677</v>
      </c>
      <c r="BQ29" s="943" t="s">
        <v>2677</v>
      </c>
      <c r="BR29" s="943" t="s">
        <v>2677</v>
      </c>
      <c r="BS29" s="943" t="s">
        <v>2677</v>
      </c>
      <c r="BT29" s="1364" t="s">
        <v>2736</v>
      </c>
      <c r="BU29" s="1364" t="s">
        <v>2736</v>
      </c>
      <c r="BV29" s="1364" t="s">
        <v>2736</v>
      </c>
      <c r="BW29" s="1364" t="s">
        <v>2736</v>
      </c>
      <c r="BX29" s="1364" t="s">
        <v>2736</v>
      </c>
      <c r="BY29" s="1364" t="s">
        <v>2736</v>
      </c>
      <c r="BZ29" s="1363">
        <f t="shared" ref="BZ29:CJ29" si="98">COUNTIF($AU29:$BY29,BZ$4)*($F29/30)+COUNTIF($AU29:$BY29,BZ$5)*($F29/60)</f>
        <v>0</v>
      </c>
      <c r="CA29" s="1363">
        <f t="shared" si="98"/>
        <v>0</v>
      </c>
      <c r="CB29" s="1363">
        <f t="shared" si="98"/>
        <v>34500000</v>
      </c>
      <c r="CC29" s="1363">
        <f t="shared" si="98"/>
        <v>0</v>
      </c>
      <c r="CD29" s="1363">
        <f t="shared" si="98"/>
        <v>0</v>
      </c>
      <c r="CE29" s="1363">
        <f t="shared" si="98"/>
        <v>0</v>
      </c>
      <c r="CF29" s="1363">
        <f t="shared" si="98"/>
        <v>0</v>
      </c>
      <c r="CG29" s="1363">
        <f t="shared" si="98"/>
        <v>0</v>
      </c>
      <c r="CH29" s="1363">
        <f t="shared" si="98"/>
        <v>1500000</v>
      </c>
      <c r="CI29" s="1363">
        <f t="shared" si="98"/>
        <v>0</v>
      </c>
      <c r="CJ29" s="1363">
        <f t="shared" si="98"/>
        <v>0</v>
      </c>
      <c r="CK29" s="1363">
        <f t="shared" si="90"/>
        <v>7500000</v>
      </c>
      <c r="CL29" s="943" t="s">
        <v>2736</v>
      </c>
      <c r="CM29" s="943" t="s">
        <v>2736</v>
      </c>
      <c r="CN29" s="943" t="s">
        <v>2736</v>
      </c>
      <c r="CO29" s="943" t="s">
        <v>2736</v>
      </c>
      <c r="CP29" s="943" t="s">
        <v>2736</v>
      </c>
      <c r="CQ29" s="943" t="s">
        <v>2736</v>
      </c>
      <c r="CR29" s="943" t="s">
        <v>2687</v>
      </c>
      <c r="CS29" s="943" t="s">
        <v>2687</v>
      </c>
      <c r="CT29" s="943" t="s">
        <v>2687</v>
      </c>
      <c r="CU29" s="943" t="s">
        <v>2687</v>
      </c>
      <c r="CV29" s="943" t="s">
        <v>2687</v>
      </c>
      <c r="CW29" s="943" t="s">
        <v>2687</v>
      </c>
      <c r="CX29" s="943" t="s">
        <v>2687</v>
      </c>
      <c r="CY29" s="943" t="s">
        <v>2687</v>
      </c>
      <c r="CZ29" s="943" t="s">
        <v>2687</v>
      </c>
      <c r="DA29" s="943" t="s">
        <v>2687</v>
      </c>
      <c r="DB29" s="943" t="s">
        <v>2687</v>
      </c>
      <c r="DC29" s="943" t="s">
        <v>2687</v>
      </c>
      <c r="DD29" s="943" t="s">
        <v>2687</v>
      </c>
      <c r="DE29" s="943" t="s">
        <v>2687</v>
      </c>
      <c r="DF29" s="943" t="s">
        <v>2687</v>
      </c>
      <c r="DG29" s="943" t="s">
        <v>2687</v>
      </c>
      <c r="DH29" s="943" t="s">
        <v>2687</v>
      </c>
      <c r="DI29" s="943" t="s">
        <v>2687</v>
      </c>
      <c r="DJ29" s="943" t="s">
        <v>2687</v>
      </c>
      <c r="DK29" s="943" t="s">
        <v>2687</v>
      </c>
      <c r="DL29" s="943" t="s">
        <v>2687</v>
      </c>
      <c r="DM29" s="943" t="s">
        <v>2687</v>
      </c>
      <c r="DN29" s="1383">
        <f t="shared" ref="DN29:DW29" si="99">COUNTIF($CL29:$DM29,DN$4)*($F29/30)+COUNTIF($CL29:$DM29,DN$5)*($F29/60)</f>
        <v>0</v>
      </c>
      <c r="DO29" s="1383">
        <f t="shared" si="99"/>
        <v>0</v>
      </c>
      <c r="DP29" s="1383">
        <f t="shared" si="99"/>
        <v>9000000</v>
      </c>
      <c r="DQ29" s="1383">
        <f t="shared" si="99"/>
        <v>0</v>
      </c>
      <c r="DR29" s="1383">
        <f t="shared" si="99"/>
        <v>0</v>
      </c>
      <c r="DS29" s="1383">
        <f t="shared" si="99"/>
        <v>0</v>
      </c>
      <c r="DT29" s="1383">
        <f t="shared" si="99"/>
        <v>0</v>
      </c>
      <c r="DU29" s="1383">
        <f t="shared" si="99"/>
        <v>0</v>
      </c>
      <c r="DV29" s="1383">
        <f t="shared" si="99"/>
        <v>33000000</v>
      </c>
      <c r="DW29" s="1383">
        <f t="shared" si="99"/>
        <v>0</v>
      </c>
      <c r="DX29" s="1383">
        <f t="shared" si="92"/>
        <v>0</v>
      </c>
      <c r="DY29" s="943" t="s">
        <v>2687</v>
      </c>
      <c r="DZ29" s="943" t="s">
        <v>2687</v>
      </c>
      <c r="EA29" s="943" t="s">
        <v>2687</v>
      </c>
      <c r="EB29" s="943" t="s">
        <v>2687</v>
      </c>
      <c r="EC29" s="943" t="s">
        <v>2687</v>
      </c>
      <c r="ED29" s="943" t="s">
        <v>2687</v>
      </c>
      <c r="EE29" s="943" t="s">
        <v>2687</v>
      </c>
      <c r="EF29" s="943" t="s">
        <v>2687</v>
      </c>
      <c r="EG29" s="943" t="s">
        <v>2687</v>
      </c>
      <c r="EH29" s="943" t="s">
        <v>2687</v>
      </c>
      <c r="EI29" s="943" t="s">
        <v>2687</v>
      </c>
      <c r="EJ29" s="943" t="s">
        <v>2687</v>
      </c>
      <c r="EK29" s="943" t="s">
        <v>2677</v>
      </c>
      <c r="EL29" s="943" t="s">
        <v>2687</v>
      </c>
      <c r="EM29" s="943" t="s">
        <v>2687</v>
      </c>
      <c r="EN29" s="943" t="s">
        <v>2687</v>
      </c>
      <c r="EO29" s="943" t="s">
        <v>2687</v>
      </c>
      <c r="EP29" s="943" t="s">
        <v>2687</v>
      </c>
      <c r="EQ29" s="943" t="s">
        <v>2687</v>
      </c>
      <c r="ER29" s="943" t="s">
        <v>2687</v>
      </c>
      <c r="ES29" s="943" t="s">
        <v>2687</v>
      </c>
      <c r="ET29" s="943" t="s">
        <v>2687</v>
      </c>
      <c r="EU29" s="943" t="s">
        <v>2687</v>
      </c>
      <c r="EV29" s="943" t="s">
        <v>2687</v>
      </c>
      <c r="EW29" s="943" t="s">
        <v>2687</v>
      </c>
      <c r="EX29" s="943" t="s">
        <v>2687</v>
      </c>
      <c r="EY29" s="943" t="s">
        <v>2687</v>
      </c>
      <c r="EZ29" s="1364"/>
      <c r="FA29" s="1364"/>
      <c r="FB29" s="1364"/>
      <c r="FC29" s="1364"/>
      <c r="FD29" s="1363">
        <f t="shared" ref="FD29:FP29" si="100">COUNTIF($DY29:$FC29,FD$4)*($F29/30)+COUNTIF($DY29:$FC29,FD$5)*($F29/60)</f>
        <v>0</v>
      </c>
      <c r="FE29" s="1363">
        <f t="shared" si="100"/>
        <v>0</v>
      </c>
      <c r="FF29" s="1363">
        <f t="shared" si="100"/>
        <v>0</v>
      </c>
      <c r="FG29" s="1363">
        <f t="shared" si="100"/>
        <v>0</v>
      </c>
      <c r="FH29" s="1363">
        <f t="shared" si="100"/>
        <v>0</v>
      </c>
      <c r="FI29" s="1363">
        <f t="shared" si="100"/>
        <v>0</v>
      </c>
      <c r="FJ29" s="1363">
        <f t="shared" si="100"/>
        <v>0</v>
      </c>
      <c r="FK29" s="1363">
        <f t="shared" si="100"/>
        <v>0</v>
      </c>
      <c r="FL29" s="1363">
        <f t="shared" si="100"/>
        <v>39000000</v>
      </c>
      <c r="FM29" s="1363">
        <f t="shared" si="100"/>
        <v>0</v>
      </c>
      <c r="FN29" s="1363">
        <f t="shared" si="100"/>
        <v>0</v>
      </c>
      <c r="FO29" s="1363">
        <f t="shared" si="100"/>
        <v>0</v>
      </c>
      <c r="FP29" s="1363">
        <f t="shared" si="100"/>
        <v>1500000</v>
      </c>
      <c r="FQ29" s="943"/>
      <c r="FR29" s="943"/>
      <c r="FS29" s="943"/>
      <c r="FT29" s="943"/>
      <c r="FU29" s="943"/>
      <c r="FV29" s="943"/>
      <c r="FW29" s="943"/>
      <c r="FX29" s="943"/>
      <c r="FY29" s="943"/>
      <c r="FZ29" s="943"/>
      <c r="GA29" s="943"/>
      <c r="GB29" s="943"/>
      <c r="GC29" s="943"/>
      <c r="GD29" s="943"/>
      <c r="GE29" s="943"/>
      <c r="GF29" s="943"/>
      <c r="GG29" s="943"/>
      <c r="GH29" s="943"/>
      <c r="GI29" s="943"/>
      <c r="GJ29" s="943"/>
      <c r="GK29" s="943"/>
      <c r="GL29" s="943"/>
      <c r="GM29" s="943"/>
      <c r="GN29" s="943"/>
      <c r="GO29" s="943"/>
      <c r="GP29" s="943"/>
      <c r="GQ29" s="943"/>
      <c r="GR29" s="1364"/>
      <c r="GS29" s="1364"/>
      <c r="GT29" s="1364"/>
      <c r="GU29" s="1383"/>
      <c r="GV29" s="1383"/>
      <c r="GW29" s="1383"/>
      <c r="GX29" s="1383"/>
      <c r="GY29" s="1383"/>
      <c r="GZ29" s="943"/>
      <c r="HA29" s="943"/>
      <c r="HB29" s="943"/>
      <c r="HC29" s="943"/>
      <c r="HD29" s="943"/>
      <c r="HE29" s="943"/>
      <c r="HF29" s="943"/>
      <c r="HG29" s="943"/>
      <c r="HH29" s="943"/>
      <c r="HI29" s="943"/>
      <c r="HJ29" s="943"/>
      <c r="HK29" s="943"/>
      <c r="HL29" s="943"/>
      <c r="HM29" s="943"/>
      <c r="HN29" s="943"/>
      <c r="HO29" s="943"/>
      <c r="HP29" s="943"/>
      <c r="HQ29" s="943"/>
      <c r="HR29" s="943"/>
      <c r="HS29" s="943"/>
      <c r="HT29" s="943"/>
      <c r="HU29" s="943"/>
      <c r="HV29" s="943"/>
      <c r="HW29" s="943"/>
      <c r="HX29" s="943"/>
      <c r="HY29" s="943"/>
      <c r="HZ29" s="943"/>
      <c r="IA29" s="1364"/>
      <c r="IB29" s="1364"/>
      <c r="IC29" s="1364"/>
      <c r="ID29" s="1364"/>
      <c r="IE29" s="1391"/>
      <c r="IF29" s="1391"/>
      <c r="IG29" s="1391"/>
      <c r="IH29" s="1391"/>
      <c r="II29" s="1391"/>
      <c r="IJ29" s="1391"/>
      <c r="IK29" s="943"/>
      <c r="IL29" s="943"/>
      <c r="IM29" s="943"/>
      <c r="IN29" s="943"/>
      <c r="IO29" s="943"/>
      <c r="IP29" s="943"/>
      <c r="IQ29" s="943"/>
      <c r="IR29" s="943"/>
      <c r="IS29" s="943"/>
      <c r="IT29" s="943"/>
      <c r="IU29" s="943"/>
      <c r="IV29" s="943"/>
      <c r="IW29" s="943"/>
      <c r="IX29" s="943"/>
      <c r="IY29" s="943"/>
      <c r="IZ29" s="943"/>
      <c r="JA29" s="943"/>
      <c r="JB29" s="943"/>
      <c r="JC29" s="943"/>
      <c r="JD29" s="943"/>
      <c r="JE29" s="943"/>
      <c r="JF29" s="943"/>
      <c r="JG29" s="943"/>
      <c r="JH29" s="943"/>
      <c r="JI29" s="943"/>
      <c r="JJ29" s="943"/>
      <c r="JK29" s="943"/>
      <c r="JL29" s="1364"/>
      <c r="JM29" s="1364"/>
      <c r="JN29" s="1364"/>
      <c r="JO29" s="1383"/>
      <c r="JP29" s="1383"/>
      <c r="JQ29" s="1383"/>
      <c r="JR29" s="1383"/>
      <c r="JS29" s="1383"/>
      <c r="JT29" s="1383"/>
      <c r="JU29" s="943"/>
      <c r="JV29" s="943"/>
      <c r="JW29" s="943"/>
      <c r="JX29" s="943"/>
      <c r="JY29" s="943"/>
      <c r="JZ29" s="943"/>
      <c r="KA29" s="943"/>
      <c r="KB29" s="943"/>
      <c r="KC29" s="943"/>
      <c r="KD29" s="943"/>
      <c r="KE29" s="943"/>
      <c r="KF29" s="943"/>
      <c r="KG29" s="943"/>
      <c r="KH29" s="943"/>
      <c r="KI29" s="943"/>
      <c r="KJ29" s="943"/>
      <c r="KK29" s="943"/>
      <c r="KL29" s="943"/>
      <c r="KM29" s="943"/>
      <c r="KN29" s="943"/>
      <c r="KO29" s="943"/>
      <c r="KP29" s="943"/>
      <c r="KQ29" s="943"/>
      <c r="KR29" s="943"/>
      <c r="KS29" s="943"/>
      <c r="KT29" s="943"/>
      <c r="KU29" s="943"/>
      <c r="KV29" s="1364"/>
      <c r="KW29" s="1364"/>
      <c r="KX29" s="1364"/>
      <c r="KY29" s="1364"/>
      <c r="KZ29" s="1363"/>
      <c r="LA29" s="1363"/>
      <c r="LB29" s="1363"/>
      <c r="LC29" s="1363"/>
      <c r="LD29" s="1363"/>
      <c r="LE29" s="1363"/>
      <c r="LF29" s="943"/>
      <c r="LG29" s="943"/>
      <c r="LH29" s="943"/>
      <c r="LI29" s="943"/>
      <c r="LJ29" s="943"/>
      <c r="LK29" s="943"/>
      <c r="LL29" s="943"/>
      <c r="LM29" s="943"/>
      <c r="LN29" s="943"/>
      <c r="LO29" s="943"/>
      <c r="LP29" s="943"/>
      <c r="LQ29" s="943"/>
      <c r="LR29" s="943"/>
      <c r="LS29" s="943"/>
      <c r="LT29" s="943"/>
      <c r="LU29" s="943"/>
      <c r="LV29" s="943"/>
      <c r="LW29" s="943"/>
      <c r="LX29" s="943"/>
      <c r="LY29" s="943"/>
      <c r="LZ29" s="943"/>
      <c r="MA29" s="943"/>
      <c r="MB29" s="943"/>
      <c r="MC29" s="943"/>
      <c r="MD29" s="943"/>
      <c r="ME29" s="943"/>
      <c r="MF29" s="943"/>
      <c r="MG29" s="1364"/>
      <c r="MH29" s="1364"/>
      <c r="MI29" s="1364"/>
      <c r="MJ29" s="1364"/>
      <c r="MK29" s="1383"/>
      <c r="ML29" s="1383"/>
      <c r="MM29" s="1383"/>
      <c r="MN29" s="1383"/>
      <c r="MO29" s="1383"/>
      <c r="MP29" s="1383"/>
      <c r="MQ29" s="943"/>
      <c r="MR29" s="943"/>
      <c r="MS29" s="943"/>
      <c r="MT29" s="943"/>
      <c r="MU29" s="943"/>
      <c r="MV29" s="943"/>
      <c r="MW29" s="943"/>
      <c r="MX29" s="943"/>
      <c r="MY29" s="943"/>
      <c r="MZ29" s="943"/>
      <c r="NA29" s="943"/>
      <c r="NB29" s="943"/>
      <c r="NC29" s="943"/>
      <c r="ND29" s="943"/>
      <c r="NE29" s="943"/>
      <c r="NF29" s="943"/>
      <c r="NG29" s="943"/>
      <c r="NH29" s="943"/>
      <c r="NI29" s="943"/>
      <c r="NJ29" s="943"/>
      <c r="NK29" s="943"/>
      <c r="NL29" s="943"/>
      <c r="NM29" s="943"/>
      <c r="NN29" s="943"/>
      <c r="NO29" s="943"/>
      <c r="NP29" s="943"/>
      <c r="NQ29" s="943"/>
      <c r="NR29" s="1364"/>
      <c r="NS29" s="1364"/>
      <c r="NT29" s="1364"/>
      <c r="NU29" s="1363"/>
      <c r="NV29" s="1363"/>
      <c r="NW29" s="1363"/>
      <c r="NX29" s="1363"/>
      <c r="NY29" s="1363"/>
      <c r="NZ29" s="1363"/>
      <c r="OA29" s="943"/>
      <c r="OB29" s="943"/>
      <c r="OC29" s="943"/>
      <c r="OD29" s="943"/>
      <c r="OE29" s="943"/>
      <c r="OF29" s="943"/>
      <c r="OG29" s="943"/>
      <c r="OH29" s="943"/>
      <c r="OI29" s="943"/>
      <c r="OJ29" s="943"/>
      <c r="OK29" s="943"/>
      <c r="OL29" s="943"/>
      <c r="OM29" s="943"/>
      <c r="ON29" s="943"/>
      <c r="OO29" s="943"/>
      <c r="OP29" s="943"/>
      <c r="OQ29" s="943"/>
      <c r="OR29" s="943"/>
      <c r="OS29" s="943"/>
      <c r="OT29" s="943"/>
      <c r="OU29" s="943"/>
      <c r="OV29" s="943"/>
      <c r="OW29" s="943"/>
      <c r="OX29" s="943"/>
      <c r="OY29" s="943"/>
      <c r="OZ29" s="943"/>
      <c r="PA29" s="943"/>
      <c r="PB29" s="1364"/>
      <c r="PC29" s="1364"/>
      <c r="PD29" s="1364"/>
      <c r="PE29" s="1383"/>
      <c r="PF29" s="1383"/>
      <c r="PG29" s="1383"/>
      <c r="PH29" s="1383"/>
      <c r="PI29" s="1383"/>
      <c r="PJ29" s="1383"/>
      <c r="PK29" s="943"/>
      <c r="PL29" s="943"/>
      <c r="PM29" s="943"/>
      <c r="PN29" s="943"/>
      <c r="PO29" s="943"/>
      <c r="PP29" s="943"/>
      <c r="PQ29" s="943"/>
      <c r="PR29" s="943"/>
      <c r="PS29" s="943"/>
      <c r="PT29" s="943"/>
      <c r="PU29" s="943"/>
      <c r="PV29" s="943"/>
      <c r="PW29" s="943"/>
      <c r="PX29" s="943"/>
      <c r="PY29" s="943"/>
      <c r="PZ29" s="943"/>
      <c r="QA29" s="943"/>
      <c r="QB29" s="943"/>
      <c r="QC29" s="943"/>
      <c r="QD29" s="943"/>
      <c r="QE29" s="943"/>
      <c r="QF29" s="943"/>
      <c r="QG29" s="943"/>
      <c r="QH29" s="943"/>
      <c r="QI29" s="943"/>
      <c r="QJ29" s="943"/>
      <c r="QK29" s="943"/>
      <c r="QL29" s="1364"/>
      <c r="QM29" s="1364"/>
      <c r="QN29" s="1364"/>
      <c r="QO29" s="1363"/>
      <c r="QP29" s="1363"/>
      <c r="QQ29" s="1363"/>
      <c r="QR29" s="1363"/>
      <c r="QS29" s="1363"/>
      <c r="QT29" s="1363"/>
      <c r="QU29" s="1363"/>
      <c r="QV29" s="1363"/>
      <c r="QW29" s="1363"/>
      <c r="QX29" s="1363"/>
      <c r="QY29" s="1363"/>
      <c r="QZ29" s="1363"/>
      <c r="RA29" s="1363"/>
    </row>
    <row r="30" ht="14.25" customHeight="1">
      <c r="A30" s="1364">
        <v>4.0</v>
      </c>
      <c r="B30" s="943" t="s">
        <v>2844</v>
      </c>
      <c r="C30" s="943" t="s">
        <v>2475</v>
      </c>
      <c r="D30" s="1427" t="s">
        <v>98</v>
      </c>
      <c r="E30" s="1360" t="s">
        <v>381</v>
      </c>
      <c r="F30" s="1298">
        <v>4.5E7</v>
      </c>
      <c r="G30" s="1382">
        <v>9.17465E7</v>
      </c>
      <c r="H30" s="1382"/>
      <c r="I30" s="1383"/>
      <c r="J30" s="1383">
        <f t="shared" si="74"/>
        <v>0</v>
      </c>
      <c r="K30" s="1383"/>
      <c r="L30" s="1383">
        <f t="shared" si="75"/>
        <v>0</v>
      </c>
      <c r="M30" s="1383"/>
      <c r="N30" s="1383">
        <f t="shared" si="76"/>
        <v>0</v>
      </c>
      <c r="O30" s="1383">
        <v>19.0</v>
      </c>
      <c r="P30" s="1383">
        <f t="shared" si="77"/>
        <v>28500000</v>
      </c>
      <c r="Q30" s="1383"/>
      <c r="R30" s="1383"/>
      <c r="S30" s="1383"/>
      <c r="T30" s="1383">
        <f t="shared" si="78"/>
        <v>0</v>
      </c>
      <c r="U30" s="1383">
        <f t="shared" si="79"/>
        <v>28500000</v>
      </c>
      <c r="V30" s="1362"/>
      <c r="W30" s="1363">
        <f t="shared" si="80"/>
        <v>0</v>
      </c>
      <c r="X30" s="1362"/>
      <c r="Y30" s="1363">
        <f t="shared" si="81"/>
        <v>0</v>
      </c>
      <c r="Z30" s="1362"/>
      <c r="AA30" s="1363">
        <f t="shared" si="82"/>
        <v>0</v>
      </c>
      <c r="AB30" s="1362">
        <v>15.0</v>
      </c>
      <c r="AC30" s="1363">
        <f t="shared" si="83"/>
        <v>22500000</v>
      </c>
      <c r="AD30" s="1362"/>
      <c r="AE30" s="1362"/>
      <c r="AF30" s="1362"/>
      <c r="AG30" s="1363"/>
      <c r="AH30" s="1363">
        <f t="shared" si="84"/>
        <v>22500000</v>
      </c>
      <c r="AI30" s="1361"/>
      <c r="AJ30" s="1383">
        <f t="shared" si="94"/>
        <v>0</v>
      </c>
      <c r="AK30" s="1361"/>
      <c r="AL30" s="1361"/>
      <c r="AM30" s="1383">
        <f t="shared" si="85"/>
        <v>0</v>
      </c>
      <c r="AN30" s="1361">
        <v>15.0</v>
      </c>
      <c r="AO30" s="1383">
        <f t="shared" si="86"/>
        <v>22500000</v>
      </c>
      <c r="AP30" s="1361"/>
      <c r="AQ30" s="1383">
        <f t="shared" si="87"/>
        <v>0</v>
      </c>
      <c r="AR30" s="1361"/>
      <c r="AS30" s="1361"/>
      <c r="AT30" s="1383">
        <f t="shared" si="88"/>
        <v>22500000</v>
      </c>
      <c r="AU30" s="943" t="s">
        <v>2678</v>
      </c>
      <c r="AV30" s="943" t="s">
        <v>2678</v>
      </c>
      <c r="AW30" s="943" t="s">
        <v>2678</v>
      </c>
      <c r="AX30" s="943" t="s">
        <v>2678</v>
      </c>
      <c r="AY30" s="943" t="s">
        <v>2678</v>
      </c>
      <c r="AZ30" s="943" t="s">
        <v>2678</v>
      </c>
      <c r="BA30" s="943" t="s">
        <v>2678</v>
      </c>
      <c r="BB30" s="943" t="s">
        <v>2678</v>
      </c>
      <c r="BC30" s="943" t="s">
        <v>2678</v>
      </c>
      <c r="BD30" s="943" t="s">
        <v>2678</v>
      </c>
      <c r="BE30" s="943" t="s">
        <v>2678</v>
      </c>
      <c r="BF30" s="943" t="s">
        <v>2678</v>
      </c>
      <c r="BG30" s="943" t="s">
        <v>2678</v>
      </c>
      <c r="BH30" s="943" t="s">
        <v>2678</v>
      </c>
      <c r="BI30" s="943" t="s">
        <v>2678</v>
      </c>
      <c r="BJ30" s="943" t="s">
        <v>2678</v>
      </c>
      <c r="BK30" s="943" t="s">
        <v>2678</v>
      </c>
      <c r="BL30" s="943" t="s">
        <v>2678</v>
      </c>
      <c r="BM30" s="943" t="s">
        <v>2678</v>
      </c>
      <c r="BN30" s="943" t="s">
        <v>2678</v>
      </c>
      <c r="BO30" s="943" t="s">
        <v>2678</v>
      </c>
      <c r="BP30" s="943" t="s">
        <v>2678</v>
      </c>
      <c r="BQ30" s="943" t="s">
        <v>2678</v>
      </c>
      <c r="BR30" s="943" t="s">
        <v>2678</v>
      </c>
      <c r="BS30" s="943" t="s">
        <v>2677</v>
      </c>
      <c r="BT30" s="1364" t="s">
        <v>2677</v>
      </c>
      <c r="BU30" s="1364" t="s">
        <v>2678</v>
      </c>
      <c r="BV30" s="1364" t="s">
        <v>2678</v>
      </c>
      <c r="BW30" s="1364" t="s">
        <v>2678</v>
      </c>
      <c r="BX30" s="1364" t="s">
        <v>2678</v>
      </c>
      <c r="BY30" s="1364" t="s">
        <v>2678</v>
      </c>
      <c r="BZ30" s="1363">
        <f t="shared" ref="BZ30:CJ30" si="101">COUNTIF($AU30:$BY30,BZ$4)*($F30/30)+COUNTIF($AU30:$BY30,BZ$5)*($F30/60)</f>
        <v>0</v>
      </c>
      <c r="CA30" s="1363">
        <f t="shared" si="101"/>
        <v>0</v>
      </c>
      <c r="CB30" s="1363">
        <f t="shared" si="101"/>
        <v>0</v>
      </c>
      <c r="CC30" s="1363">
        <f t="shared" si="101"/>
        <v>43500000</v>
      </c>
      <c r="CD30" s="1363">
        <f t="shared" si="101"/>
        <v>0</v>
      </c>
      <c r="CE30" s="1363">
        <f t="shared" si="101"/>
        <v>0</v>
      </c>
      <c r="CF30" s="1363">
        <f t="shared" si="101"/>
        <v>0</v>
      </c>
      <c r="CG30" s="1363">
        <f t="shared" si="101"/>
        <v>0</v>
      </c>
      <c r="CH30" s="1363">
        <f t="shared" si="101"/>
        <v>0</v>
      </c>
      <c r="CI30" s="1363">
        <f t="shared" si="101"/>
        <v>0</v>
      </c>
      <c r="CJ30" s="1363">
        <f t="shared" si="101"/>
        <v>0</v>
      </c>
      <c r="CK30" s="1363">
        <f t="shared" si="90"/>
        <v>3000000</v>
      </c>
      <c r="CL30" s="943" t="s">
        <v>2677</v>
      </c>
      <c r="CM30" s="943" t="s">
        <v>2678</v>
      </c>
      <c r="CN30" s="943" t="s">
        <v>2677</v>
      </c>
      <c r="CO30" s="943" t="s">
        <v>2678</v>
      </c>
      <c r="CP30" s="943" t="s">
        <v>2678</v>
      </c>
      <c r="CQ30" s="943" t="s">
        <v>2678</v>
      </c>
      <c r="CR30" s="943" t="s">
        <v>2678</v>
      </c>
      <c r="CS30" s="943" t="s">
        <v>2678</v>
      </c>
      <c r="CT30" s="943" t="s">
        <v>2678</v>
      </c>
      <c r="CU30" s="943" t="s">
        <v>2678</v>
      </c>
      <c r="CV30" s="943" t="s">
        <v>2678</v>
      </c>
      <c r="CW30" s="943" t="s">
        <v>2678</v>
      </c>
      <c r="CX30" s="943" t="s">
        <v>2678</v>
      </c>
      <c r="CY30" s="943" t="s">
        <v>2678</v>
      </c>
      <c r="CZ30" s="943" t="s">
        <v>2678</v>
      </c>
      <c r="DA30" s="943" t="s">
        <v>2678</v>
      </c>
      <c r="DB30" s="943" t="s">
        <v>2678</v>
      </c>
      <c r="DC30" s="943" t="s">
        <v>2678</v>
      </c>
      <c r="DD30" s="943" t="s">
        <v>2678</v>
      </c>
      <c r="DE30" s="943" t="s">
        <v>2678</v>
      </c>
      <c r="DF30" s="943" t="s">
        <v>2678</v>
      </c>
      <c r="DG30" s="943" t="s">
        <v>2678</v>
      </c>
      <c r="DH30" s="943" t="s">
        <v>2678</v>
      </c>
      <c r="DI30" s="943" t="s">
        <v>2678</v>
      </c>
      <c r="DJ30" s="943" t="s">
        <v>2678</v>
      </c>
      <c r="DK30" s="943" t="s">
        <v>2678</v>
      </c>
      <c r="DL30" s="943" t="s">
        <v>2678</v>
      </c>
      <c r="DM30" s="943" t="s">
        <v>2678</v>
      </c>
      <c r="DN30" s="1383">
        <f t="shared" ref="DN30:DW30" si="102">COUNTIF($CL30:$DM30,DN$4)*($F30/30)+COUNTIF($CL30:$DM30,DN$5)*($F30/60)</f>
        <v>0</v>
      </c>
      <c r="DO30" s="1383">
        <f t="shared" si="102"/>
        <v>0</v>
      </c>
      <c r="DP30" s="1383">
        <f t="shared" si="102"/>
        <v>0</v>
      </c>
      <c r="DQ30" s="1383">
        <f t="shared" si="102"/>
        <v>39000000</v>
      </c>
      <c r="DR30" s="1383">
        <f t="shared" si="102"/>
        <v>0</v>
      </c>
      <c r="DS30" s="1383">
        <f t="shared" si="102"/>
        <v>0</v>
      </c>
      <c r="DT30" s="1383">
        <f t="shared" si="102"/>
        <v>0</v>
      </c>
      <c r="DU30" s="1383">
        <f t="shared" si="102"/>
        <v>0</v>
      </c>
      <c r="DV30" s="1383">
        <f t="shared" si="102"/>
        <v>0</v>
      </c>
      <c r="DW30" s="1383">
        <f t="shared" si="102"/>
        <v>0</v>
      </c>
      <c r="DX30" s="1383">
        <f t="shared" si="92"/>
        <v>3000000</v>
      </c>
      <c r="DY30" s="943" t="s">
        <v>2678</v>
      </c>
      <c r="DZ30" s="943" t="s">
        <v>2678</v>
      </c>
      <c r="EA30" s="943" t="s">
        <v>2678</v>
      </c>
      <c r="EB30" s="943" t="s">
        <v>2678</v>
      </c>
      <c r="EC30" s="943" t="s">
        <v>2678</v>
      </c>
      <c r="ED30" s="943" t="s">
        <v>2678</v>
      </c>
      <c r="EE30" s="943" t="s">
        <v>2678</v>
      </c>
      <c r="EF30" s="943" t="s">
        <v>2678</v>
      </c>
      <c r="EG30" s="943" t="s">
        <v>2678</v>
      </c>
      <c r="EH30" s="943" t="s">
        <v>2678</v>
      </c>
      <c r="EI30" s="943" t="s">
        <v>2678</v>
      </c>
      <c r="EJ30" s="943" t="s">
        <v>2678</v>
      </c>
      <c r="EK30" s="943" t="s">
        <v>2678</v>
      </c>
      <c r="EL30" s="943" t="s">
        <v>2678</v>
      </c>
      <c r="EM30" s="943" t="s">
        <v>2678</v>
      </c>
      <c r="EN30" s="943" t="s">
        <v>2678</v>
      </c>
      <c r="EO30" s="943" t="s">
        <v>2678</v>
      </c>
      <c r="EP30" s="943" t="s">
        <v>2678</v>
      </c>
      <c r="EQ30" s="943" t="s">
        <v>2678</v>
      </c>
      <c r="ER30" s="943" t="s">
        <v>2678</v>
      </c>
      <c r="ES30" s="943" t="s">
        <v>2678</v>
      </c>
      <c r="ET30" s="943" t="s">
        <v>2678</v>
      </c>
      <c r="EU30" s="943" t="s">
        <v>2678</v>
      </c>
      <c r="EV30" s="943" t="s">
        <v>2678</v>
      </c>
      <c r="EW30" s="943" t="s">
        <v>2678</v>
      </c>
      <c r="EX30" s="943" t="s">
        <v>2678</v>
      </c>
      <c r="EY30" s="943" t="s">
        <v>2678</v>
      </c>
      <c r="EZ30" s="1364"/>
      <c r="FA30" s="1364"/>
      <c r="FB30" s="1364"/>
      <c r="FC30" s="1364"/>
      <c r="FD30" s="1363">
        <f t="shared" ref="FD30:FP30" si="103">COUNTIF($DY30:$FC30,FD$4)*($F30/30)+COUNTIF($DY30:$FC30,FD$5)*($F30/60)</f>
        <v>0</v>
      </c>
      <c r="FE30" s="1363">
        <f t="shared" si="103"/>
        <v>0</v>
      </c>
      <c r="FF30" s="1363">
        <f t="shared" si="103"/>
        <v>0</v>
      </c>
      <c r="FG30" s="1363">
        <f t="shared" si="103"/>
        <v>40500000</v>
      </c>
      <c r="FH30" s="1363">
        <f t="shared" si="103"/>
        <v>0</v>
      </c>
      <c r="FI30" s="1363">
        <f t="shared" si="103"/>
        <v>0</v>
      </c>
      <c r="FJ30" s="1363">
        <f t="shared" si="103"/>
        <v>0</v>
      </c>
      <c r="FK30" s="1363">
        <f t="shared" si="103"/>
        <v>0</v>
      </c>
      <c r="FL30" s="1363">
        <f t="shared" si="103"/>
        <v>0</v>
      </c>
      <c r="FM30" s="1363">
        <f t="shared" si="103"/>
        <v>0</v>
      </c>
      <c r="FN30" s="1363">
        <f t="shared" si="103"/>
        <v>0</v>
      </c>
      <c r="FO30" s="1363">
        <f t="shared" si="103"/>
        <v>0</v>
      </c>
      <c r="FP30" s="1363">
        <f t="shared" si="103"/>
        <v>0</v>
      </c>
      <c r="FQ30" s="943"/>
      <c r="FR30" s="943"/>
      <c r="FS30" s="943"/>
      <c r="FT30" s="943"/>
      <c r="FU30" s="943"/>
      <c r="FV30" s="943"/>
      <c r="FW30" s="943"/>
      <c r="FX30" s="943"/>
      <c r="FY30" s="943"/>
      <c r="FZ30" s="943"/>
      <c r="GA30" s="943"/>
      <c r="GB30" s="943"/>
      <c r="GC30" s="943"/>
      <c r="GD30" s="943"/>
      <c r="GE30" s="943"/>
      <c r="GF30" s="943"/>
      <c r="GG30" s="943"/>
      <c r="GH30" s="943"/>
      <c r="GI30" s="943"/>
      <c r="GJ30" s="943"/>
      <c r="GK30" s="943"/>
      <c r="GL30" s="943"/>
      <c r="GM30" s="943"/>
      <c r="GN30" s="943"/>
      <c r="GO30" s="943"/>
      <c r="GP30" s="943"/>
      <c r="GQ30" s="943"/>
      <c r="GR30" s="1364"/>
      <c r="GS30" s="1364"/>
      <c r="GT30" s="1364"/>
      <c r="GU30" s="1383"/>
      <c r="GV30" s="1383"/>
      <c r="GW30" s="1383"/>
      <c r="GX30" s="1383"/>
      <c r="GY30" s="1383"/>
      <c r="GZ30" s="943"/>
      <c r="HA30" s="943"/>
      <c r="HB30" s="943"/>
      <c r="HC30" s="943"/>
      <c r="HD30" s="943"/>
      <c r="HE30" s="943"/>
      <c r="HF30" s="943"/>
      <c r="HG30" s="943"/>
      <c r="HH30" s="943"/>
      <c r="HI30" s="943"/>
      <c r="HJ30" s="943"/>
      <c r="HK30" s="943"/>
      <c r="HL30" s="943"/>
      <c r="HM30" s="943"/>
      <c r="HN30" s="943"/>
      <c r="HO30" s="943"/>
      <c r="HP30" s="943"/>
      <c r="HQ30" s="943"/>
      <c r="HR30" s="943"/>
      <c r="HS30" s="943"/>
      <c r="HT30" s="943"/>
      <c r="HU30" s="943"/>
      <c r="HV30" s="943"/>
      <c r="HW30" s="943"/>
      <c r="HX30" s="943"/>
      <c r="HY30" s="943"/>
      <c r="HZ30" s="943"/>
      <c r="IA30" s="1364"/>
      <c r="IB30" s="1364"/>
      <c r="IC30" s="1364"/>
      <c r="ID30" s="1364"/>
      <c r="IE30" s="1391"/>
      <c r="IF30" s="1391"/>
      <c r="IG30" s="1391"/>
      <c r="IH30" s="1391"/>
      <c r="II30" s="1391"/>
      <c r="IJ30" s="1391"/>
      <c r="IK30" s="943"/>
      <c r="IL30" s="943"/>
      <c r="IM30" s="943"/>
      <c r="IN30" s="943"/>
      <c r="IO30" s="943"/>
      <c r="IP30" s="943"/>
      <c r="IQ30" s="943"/>
      <c r="IR30" s="943"/>
      <c r="IS30" s="943"/>
      <c r="IT30" s="943"/>
      <c r="IU30" s="943"/>
      <c r="IV30" s="943"/>
      <c r="IW30" s="943"/>
      <c r="IX30" s="943"/>
      <c r="IY30" s="943"/>
      <c r="IZ30" s="943"/>
      <c r="JA30" s="943"/>
      <c r="JB30" s="943"/>
      <c r="JC30" s="943"/>
      <c r="JD30" s="943"/>
      <c r="JE30" s="943"/>
      <c r="JF30" s="943"/>
      <c r="JG30" s="943"/>
      <c r="JH30" s="943"/>
      <c r="JI30" s="943"/>
      <c r="JJ30" s="943"/>
      <c r="JK30" s="943"/>
      <c r="JL30" s="1364"/>
      <c r="JM30" s="1364"/>
      <c r="JN30" s="1364"/>
      <c r="JO30" s="1383"/>
      <c r="JP30" s="1383"/>
      <c r="JQ30" s="1383"/>
      <c r="JR30" s="1383"/>
      <c r="JS30" s="1383"/>
      <c r="JT30" s="1383"/>
      <c r="JU30" s="943"/>
      <c r="JV30" s="943"/>
      <c r="JW30" s="943"/>
      <c r="JX30" s="943"/>
      <c r="JY30" s="943"/>
      <c r="JZ30" s="943"/>
      <c r="KA30" s="943"/>
      <c r="KB30" s="943"/>
      <c r="KC30" s="943"/>
      <c r="KD30" s="943"/>
      <c r="KE30" s="943"/>
      <c r="KF30" s="943"/>
      <c r="KG30" s="943"/>
      <c r="KH30" s="943"/>
      <c r="KI30" s="943"/>
      <c r="KJ30" s="943"/>
      <c r="KK30" s="943"/>
      <c r="KL30" s="943"/>
      <c r="KM30" s="943"/>
      <c r="KN30" s="943"/>
      <c r="KO30" s="943"/>
      <c r="KP30" s="943"/>
      <c r="KQ30" s="943"/>
      <c r="KR30" s="943"/>
      <c r="KS30" s="943"/>
      <c r="KT30" s="943"/>
      <c r="KU30" s="943"/>
      <c r="KV30" s="1364"/>
      <c r="KW30" s="1364"/>
      <c r="KX30" s="1364"/>
      <c r="KY30" s="1364"/>
      <c r="KZ30" s="1363"/>
      <c r="LA30" s="1363"/>
      <c r="LB30" s="1363"/>
      <c r="LC30" s="1363"/>
      <c r="LD30" s="1363"/>
      <c r="LE30" s="1363"/>
      <c r="LF30" s="943"/>
      <c r="LG30" s="943"/>
      <c r="LH30" s="943"/>
      <c r="LI30" s="943"/>
      <c r="LJ30" s="943"/>
      <c r="LK30" s="943"/>
      <c r="LL30" s="943"/>
      <c r="LM30" s="943"/>
      <c r="LN30" s="943"/>
      <c r="LO30" s="943"/>
      <c r="LP30" s="943"/>
      <c r="LQ30" s="943"/>
      <c r="LR30" s="943"/>
      <c r="LS30" s="943"/>
      <c r="LT30" s="943"/>
      <c r="LU30" s="943"/>
      <c r="LV30" s="943"/>
      <c r="LW30" s="943"/>
      <c r="LX30" s="943"/>
      <c r="LY30" s="943"/>
      <c r="LZ30" s="943"/>
      <c r="MA30" s="943"/>
      <c r="MB30" s="943"/>
      <c r="MC30" s="943"/>
      <c r="MD30" s="943"/>
      <c r="ME30" s="943"/>
      <c r="MF30" s="943"/>
      <c r="MG30" s="1364"/>
      <c r="MH30" s="1364"/>
      <c r="MI30" s="1364"/>
      <c r="MJ30" s="1364"/>
      <c r="MK30" s="1383"/>
      <c r="ML30" s="1383"/>
      <c r="MM30" s="1383"/>
      <c r="MN30" s="1383"/>
      <c r="MO30" s="1383"/>
      <c r="MP30" s="1383"/>
      <c r="MQ30" s="943"/>
      <c r="MR30" s="943"/>
      <c r="MS30" s="943"/>
      <c r="MT30" s="943"/>
      <c r="MU30" s="943"/>
      <c r="MV30" s="943"/>
      <c r="MW30" s="943"/>
      <c r="MX30" s="943"/>
      <c r="MY30" s="943"/>
      <c r="MZ30" s="943"/>
      <c r="NA30" s="943"/>
      <c r="NB30" s="943"/>
      <c r="NC30" s="943"/>
      <c r="ND30" s="943"/>
      <c r="NE30" s="943"/>
      <c r="NF30" s="943"/>
      <c r="NG30" s="943"/>
      <c r="NH30" s="943"/>
      <c r="NI30" s="943"/>
      <c r="NJ30" s="943"/>
      <c r="NK30" s="943"/>
      <c r="NL30" s="943"/>
      <c r="NM30" s="943"/>
      <c r="NN30" s="943"/>
      <c r="NO30" s="943"/>
      <c r="NP30" s="943"/>
      <c r="NQ30" s="943"/>
      <c r="NR30" s="1364"/>
      <c r="NS30" s="1364"/>
      <c r="NT30" s="1364"/>
      <c r="NU30" s="1363"/>
      <c r="NV30" s="1363"/>
      <c r="NW30" s="1363"/>
      <c r="NX30" s="1363"/>
      <c r="NY30" s="1363"/>
      <c r="NZ30" s="1363"/>
      <c r="OA30" s="943"/>
      <c r="OB30" s="943"/>
      <c r="OC30" s="943"/>
      <c r="OD30" s="943"/>
      <c r="OE30" s="943"/>
      <c r="OF30" s="943"/>
      <c r="OG30" s="943"/>
      <c r="OH30" s="943"/>
      <c r="OI30" s="943"/>
      <c r="OJ30" s="943"/>
      <c r="OK30" s="943"/>
      <c r="OL30" s="943"/>
      <c r="OM30" s="943"/>
      <c r="ON30" s="943"/>
      <c r="OO30" s="943"/>
      <c r="OP30" s="943"/>
      <c r="OQ30" s="943"/>
      <c r="OR30" s="943"/>
      <c r="OS30" s="943"/>
      <c r="OT30" s="943"/>
      <c r="OU30" s="943"/>
      <c r="OV30" s="943"/>
      <c r="OW30" s="943"/>
      <c r="OX30" s="943"/>
      <c r="OY30" s="943"/>
      <c r="OZ30" s="943"/>
      <c r="PA30" s="943"/>
      <c r="PB30" s="1364"/>
      <c r="PC30" s="1364"/>
      <c r="PD30" s="1364"/>
      <c r="PE30" s="1383"/>
      <c r="PF30" s="1383"/>
      <c r="PG30" s="1383"/>
      <c r="PH30" s="1383"/>
      <c r="PI30" s="1383"/>
      <c r="PJ30" s="1383"/>
      <c r="PK30" s="943"/>
      <c r="PL30" s="943"/>
      <c r="PM30" s="943"/>
      <c r="PN30" s="943"/>
      <c r="PO30" s="943"/>
      <c r="PP30" s="943"/>
      <c r="PQ30" s="943"/>
      <c r="PR30" s="943"/>
      <c r="PS30" s="943"/>
      <c r="PT30" s="943"/>
      <c r="PU30" s="943"/>
      <c r="PV30" s="943"/>
      <c r="PW30" s="943"/>
      <c r="PX30" s="943"/>
      <c r="PY30" s="943"/>
      <c r="PZ30" s="943"/>
      <c r="QA30" s="943"/>
      <c r="QB30" s="943"/>
      <c r="QC30" s="943"/>
      <c r="QD30" s="943"/>
      <c r="QE30" s="943"/>
      <c r="QF30" s="943"/>
      <c r="QG30" s="943"/>
      <c r="QH30" s="943"/>
      <c r="QI30" s="943"/>
      <c r="QJ30" s="943"/>
      <c r="QK30" s="943"/>
      <c r="QL30" s="1364"/>
      <c r="QM30" s="1364"/>
      <c r="QN30" s="1364"/>
      <c r="QO30" s="1363"/>
      <c r="QP30" s="1363"/>
      <c r="QQ30" s="1363"/>
      <c r="QR30" s="1363"/>
      <c r="QS30" s="1363"/>
      <c r="QT30" s="1363"/>
      <c r="QU30" s="1363"/>
      <c r="QV30" s="1363"/>
      <c r="QW30" s="1363"/>
      <c r="QX30" s="1363"/>
      <c r="QY30" s="1363"/>
      <c r="QZ30" s="1363"/>
      <c r="RA30" s="1363"/>
    </row>
    <row r="31" ht="14.25" customHeight="1">
      <c r="A31" s="1364">
        <v>5.0</v>
      </c>
      <c r="B31" s="943" t="s">
        <v>2845</v>
      </c>
      <c r="C31" s="943" t="s">
        <v>2746</v>
      </c>
      <c r="D31" s="1427" t="s">
        <v>82</v>
      </c>
      <c r="E31" s="1360" t="s">
        <v>81</v>
      </c>
      <c r="F31" s="1298">
        <v>4.5E7</v>
      </c>
      <c r="G31" s="1382">
        <v>5.2715E7</v>
      </c>
      <c r="H31" s="1382"/>
      <c r="I31" s="1383"/>
      <c r="J31" s="1383">
        <f t="shared" si="74"/>
        <v>0</v>
      </c>
      <c r="K31" s="1383"/>
      <c r="L31" s="1383">
        <f t="shared" si="75"/>
        <v>0</v>
      </c>
      <c r="M31" s="1383"/>
      <c r="N31" s="1383">
        <f t="shared" si="76"/>
        <v>0</v>
      </c>
      <c r="O31" s="1383">
        <v>22.0</v>
      </c>
      <c r="P31" s="1383">
        <f t="shared" si="77"/>
        <v>33000000</v>
      </c>
      <c r="Q31" s="1383"/>
      <c r="R31" s="1383"/>
      <c r="S31" s="1383"/>
      <c r="T31" s="1383">
        <f t="shared" si="78"/>
        <v>0</v>
      </c>
      <c r="U31" s="1383">
        <f t="shared" si="79"/>
        <v>33000000</v>
      </c>
      <c r="V31" s="1362"/>
      <c r="W31" s="1363">
        <f t="shared" si="80"/>
        <v>0</v>
      </c>
      <c r="X31" s="1362"/>
      <c r="Y31" s="1363">
        <f t="shared" si="81"/>
        <v>0</v>
      </c>
      <c r="Z31" s="1362"/>
      <c r="AA31" s="1363">
        <f t="shared" si="82"/>
        <v>0</v>
      </c>
      <c r="AB31" s="1362">
        <v>24.0</v>
      </c>
      <c r="AC31" s="1363">
        <f t="shared" si="83"/>
        <v>36000000</v>
      </c>
      <c r="AD31" s="1362"/>
      <c r="AE31" s="1362"/>
      <c r="AF31" s="1362"/>
      <c r="AG31" s="1363"/>
      <c r="AH31" s="1363">
        <f t="shared" si="84"/>
        <v>36000000</v>
      </c>
      <c r="AI31" s="1361"/>
      <c r="AJ31" s="1383">
        <f t="shared" si="94"/>
        <v>0</v>
      </c>
      <c r="AK31" s="1361"/>
      <c r="AL31" s="1361"/>
      <c r="AM31" s="1383">
        <f t="shared" si="85"/>
        <v>0</v>
      </c>
      <c r="AN31" s="1361">
        <v>25.0</v>
      </c>
      <c r="AO31" s="1383">
        <f t="shared" si="86"/>
        <v>37500000</v>
      </c>
      <c r="AP31" s="1361"/>
      <c r="AQ31" s="1383">
        <f t="shared" si="87"/>
        <v>0</v>
      </c>
      <c r="AR31" s="1361"/>
      <c r="AS31" s="1361"/>
      <c r="AT31" s="1383">
        <f t="shared" si="88"/>
        <v>37500000</v>
      </c>
      <c r="AU31" s="943" t="s">
        <v>2678</v>
      </c>
      <c r="AV31" s="943" t="s">
        <v>2678</v>
      </c>
      <c r="AW31" s="943" t="s">
        <v>2678</v>
      </c>
      <c r="AX31" s="943" t="s">
        <v>2678</v>
      </c>
      <c r="AY31" s="943" t="s">
        <v>2683</v>
      </c>
      <c r="AZ31" s="943" t="s">
        <v>2683</v>
      </c>
      <c r="BA31" s="943" t="s">
        <v>2683</v>
      </c>
      <c r="BB31" s="943" t="s">
        <v>2683</v>
      </c>
      <c r="BC31" s="943" t="s">
        <v>2683</v>
      </c>
      <c r="BD31" s="943" t="s">
        <v>2683</v>
      </c>
      <c r="BE31" s="943" t="s">
        <v>2683</v>
      </c>
      <c r="BF31" s="943" t="s">
        <v>2683</v>
      </c>
      <c r="BG31" s="943" t="s">
        <v>2683</v>
      </c>
      <c r="BH31" s="943" t="s">
        <v>2683</v>
      </c>
      <c r="BI31" s="943" t="s">
        <v>2683</v>
      </c>
      <c r="BJ31" s="943" t="s">
        <v>2683</v>
      </c>
      <c r="BK31" s="943" t="s">
        <v>2683</v>
      </c>
      <c r="BL31" s="943" t="s">
        <v>2683</v>
      </c>
      <c r="BM31" s="943" t="s">
        <v>2683</v>
      </c>
      <c r="BN31" s="943" t="s">
        <v>2683</v>
      </c>
      <c r="BO31" s="943" t="s">
        <v>2683</v>
      </c>
      <c r="BP31" s="943" t="s">
        <v>2683</v>
      </c>
      <c r="BQ31" s="943" t="s">
        <v>2683</v>
      </c>
      <c r="BR31" s="943" t="s">
        <v>2683</v>
      </c>
      <c r="BS31" s="943" t="s">
        <v>2683</v>
      </c>
      <c r="BT31" s="1364" t="s">
        <v>2683</v>
      </c>
      <c r="BU31" s="1364" t="s">
        <v>2683</v>
      </c>
      <c r="BV31" s="1364" t="s">
        <v>2683</v>
      </c>
      <c r="BW31" s="1364" t="s">
        <v>2678</v>
      </c>
      <c r="BX31" s="1364" t="s">
        <v>2678</v>
      </c>
      <c r="BY31" s="1364" t="s">
        <v>2678</v>
      </c>
      <c r="BZ31" s="1363">
        <f t="shared" ref="BZ31:CJ31" si="104">COUNTIF($AU31:$BY31,BZ$4)*($F31/30)+COUNTIF($AU31:$BY31,BZ$5)*($F31/60)</f>
        <v>36000000</v>
      </c>
      <c r="CA31" s="1363">
        <f t="shared" si="104"/>
        <v>0</v>
      </c>
      <c r="CB31" s="1363">
        <f t="shared" si="104"/>
        <v>0</v>
      </c>
      <c r="CC31" s="1363">
        <f t="shared" si="104"/>
        <v>10500000</v>
      </c>
      <c r="CD31" s="1363">
        <f t="shared" si="104"/>
        <v>0</v>
      </c>
      <c r="CE31" s="1363">
        <f t="shared" si="104"/>
        <v>0</v>
      </c>
      <c r="CF31" s="1363">
        <f t="shared" si="104"/>
        <v>0</v>
      </c>
      <c r="CG31" s="1363">
        <f t="shared" si="104"/>
        <v>0</v>
      </c>
      <c r="CH31" s="1363">
        <f t="shared" si="104"/>
        <v>0</v>
      </c>
      <c r="CI31" s="1363">
        <f t="shared" si="104"/>
        <v>0</v>
      </c>
      <c r="CJ31" s="1363">
        <f t="shared" si="104"/>
        <v>0</v>
      </c>
      <c r="CK31" s="1363">
        <f t="shared" si="90"/>
        <v>0</v>
      </c>
      <c r="CL31" s="943" t="s">
        <v>2678</v>
      </c>
      <c r="CM31" s="943" t="s">
        <v>2678</v>
      </c>
      <c r="CN31" s="943" t="s">
        <v>2678</v>
      </c>
      <c r="CO31" s="943" t="s">
        <v>2678</v>
      </c>
      <c r="CP31" s="943" t="s">
        <v>2678</v>
      </c>
      <c r="CQ31" s="943" t="s">
        <v>2678</v>
      </c>
      <c r="CR31" s="943" t="s">
        <v>2678</v>
      </c>
      <c r="CS31" s="943" t="s">
        <v>2678</v>
      </c>
      <c r="CT31" s="943" t="s">
        <v>2678</v>
      </c>
      <c r="CU31" s="943" t="s">
        <v>2678</v>
      </c>
      <c r="CV31" s="943" t="s">
        <v>2678</v>
      </c>
      <c r="CW31" s="943" t="s">
        <v>2678</v>
      </c>
      <c r="CX31" s="943" t="s">
        <v>2678</v>
      </c>
      <c r="CY31" s="943" t="s">
        <v>2678</v>
      </c>
      <c r="CZ31" s="943" t="s">
        <v>2678</v>
      </c>
      <c r="DA31" s="943" t="s">
        <v>2678</v>
      </c>
      <c r="DB31" s="943" t="s">
        <v>2678</v>
      </c>
      <c r="DC31" s="943" t="s">
        <v>2678</v>
      </c>
      <c r="DD31" s="943" t="s">
        <v>2678</v>
      </c>
      <c r="DE31" s="943" t="s">
        <v>2678</v>
      </c>
      <c r="DF31" s="943" t="s">
        <v>2678</v>
      </c>
      <c r="DG31" s="943" t="s">
        <v>2678</v>
      </c>
      <c r="DH31" s="943" t="s">
        <v>2678</v>
      </c>
      <c r="DI31" s="943" t="s">
        <v>2678</v>
      </c>
      <c r="DJ31" s="943" t="s">
        <v>2678</v>
      </c>
      <c r="DK31" s="943" t="s">
        <v>2678</v>
      </c>
      <c r="DL31" s="943" t="s">
        <v>2678</v>
      </c>
      <c r="DM31" s="943" t="s">
        <v>2678</v>
      </c>
      <c r="DN31" s="1383">
        <f t="shared" ref="DN31:DW31" si="105">COUNTIF($CL31:$DM31,DN$4)*($F31/30)+COUNTIF($CL31:$DM31,DN$5)*($F31/60)</f>
        <v>0</v>
      </c>
      <c r="DO31" s="1383">
        <f t="shared" si="105"/>
        <v>0</v>
      </c>
      <c r="DP31" s="1383">
        <f t="shared" si="105"/>
        <v>0</v>
      </c>
      <c r="DQ31" s="1383">
        <f t="shared" si="105"/>
        <v>42000000</v>
      </c>
      <c r="DR31" s="1383">
        <f t="shared" si="105"/>
        <v>0</v>
      </c>
      <c r="DS31" s="1383">
        <f t="shared" si="105"/>
        <v>0</v>
      </c>
      <c r="DT31" s="1383">
        <f t="shared" si="105"/>
        <v>0</v>
      </c>
      <c r="DU31" s="1383">
        <f t="shared" si="105"/>
        <v>0</v>
      </c>
      <c r="DV31" s="1383">
        <f t="shared" si="105"/>
        <v>0</v>
      </c>
      <c r="DW31" s="1383">
        <f t="shared" si="105"/>
        <v>0</v>
      </c>
      <c r="DX31" s="1383">
        <f t="shared" si="92"/>
        <v>0</v>
      </c>
      <c r="DY31" s="943" t="s">
        <v>2678</v>
      </c>
      <c r="DZ31" s="943" t="s">
        <v>2678</v>
      </c>
      <c r="EA31" s="943" t="s">
        <v>2678</v>
      </c>
      <c r="EB31" s="943" t="s">
        <v>2678</v>
      </c>
      <c r="EC31" s="943" t="s">
        <v>2678</v>
      </c>
      <c r="ED31" s="943" t="s">
        <v>2678</v>
      </c>
      <c r="EE31" s="943" t="s">
        <v>2678</v>
      </c>
      <c r="EF31" s="943" t="s">
        <v>2678</v>
      </c>
      <c r="EG31" s="943" t="s">
        <v>2678</v>
      </c>
      <c r="EH31" s="943" t="s">
        <v>2678</v>
      </c>
      <c r="EI31" s="943" t="s">
        <v>2678</v>
      </c>
      <c r="EJ31" s="943" t="s">
        <v>2678</v>
      </c>
      <c r="EK31" s="943" t="s">
        <v>2678</v>
      </c>
      <c r="EL31" s="943" t="s">
        <v>2678</v>
      </c>
      <c r="EM31" s="943" t="s">
        <v>2678</v>
      </c>
      <c r="EN31" s="943" t="s">
        <v>2678</v>
      </c>
      <c r="EO31" s="943" t="s">
        <v>2678</v>
      </c>
      <c r="EP31" s="943" t="s">
        <v>2678</v>
      </c>
      <c r="EQ31" s="943" t="s">
        <v>2678</v>
      </c>
      <c r="ER31" s="943" t="s">
        <v>2678</v>
      </c>
      <c r="ES31" s="943" t="s">
        <v>2678</v>
      </c>
      <c r="ET31" s="943" t="s">
        <v>2678</v>
      </c>
      <c r="EU31" s="943" t="s">
        <v>2678</v>
      </c>
      <c r="EV31" s="943" t="s">
        <v>2678</v>
      </c>
      <c r="EW31" s="943" t="s">
        <v>2678</v>
      </c>
      <c r="EX31" s="943" t="s">
        <v>2678</v>
      </c>
      <c r="EY31" s="943" t="s">
        <v>2678</v>
      </c>
      <c r="EZ31" s="1364"/>
      <c r="FA31" s="1364"/>
      <c r="FB31" s="1364"/>
      <c r="FC31" s="1364"/>
      <c r="FD31" s="1363">
        <f t="shared" ref="FD31:FP31" si="106">COUNTIF($DY31:$FC31,FD$4)*($F31/30)+COUNTIF($DY31:$FC31,FD$5)*($F31/60)</f>
        <v>0</v>
      </c>
      <c r="FE31" s="1363">
        <f t="shared" si="106"/>
        <v>0</v>
      </c>
      <c r="FF31" s="1363">
        <f t="shared" si="106"/>
        <v>0</v>
      </c>
      <c r="FG31" s="1363">
        <f t="shared" si="106"/>
        <v>40500000</v>
      </c>
      <c r="FH31" s="1363">
        <f t="shared" si="106"/>
        <v>0</v>
      </c>
      <c r="FI31" s="1363">
        <f t="shared" si="106"/>
        <v>0</v>
      </c>
      <c r="FJ31" s="1363">
        <f t="shared" si="106"/>
        <v>0</v>
      </c>
      <c r="FK31" s="1363">
        <f t="shared" si="106"/>
        <v>0</v>
      </c>
      <c r="FL31" s="1363">
        <f t="shared" si="106"/>
        <v>0</v>
      </c>
      <c r="FM31" s="1363">
        <f t="shared" si="106"/>
        <v>0</v>
      </c>
      <c r="FN31" s="1363">
        <f t="shared" si="106"/>
        <v>0</v>
      </c>
      <c r="FO31" s="1363">
        <f t="shared" si="106"/>
        <v>0</v>
      </c>
      <c r="FP31" s="1363">
        <f t="shared" si="106"/>
        <v>0</v>
      </c>
      <c r="FQ31" s="943"/>
      <c r="FR31" s="943"/>
      <c r="FS31" s="943"/>
      <c r="FT31" s="943"/>
      <c r="FU31" s="943"/>
      <c r="FV31" s="943"/>
      <c r="FW31" s="943"/>
      <c r="FX31" s="943"/>
      <c r="FY31" s="943"/>
      <c r="FZ31" s="943"/>
      <c r="GA31" s="943"/>
      <c r="GB31" s="943"/>
      <c r="GC31" s="943"/>
      <c r="GD31" s="943"/>
      <c r="GE31" s="943"/>
      <c r="GF31" s="943"/>
      <c r="GG31" s="943"/>
      <c r="GH31" s="943"/>
      <c r="GI31" s="943"/>
      <c r="GJ31" s="943"/>
      <c r="GK31" s="943"/>
      <c r="GL31" s="943"/>
      <c r="GM31" s="943"/>
      <c r="GN31" s="943"/>
      <c r="GO31" s="943"/>
      <c r="GP31" s="943"/>
      <c r="GQ31" s="943"/>
      <c r="GR31" s="1364"/>
      <c r="GS31" s="1364"/>
      <c r="GT31" s="1364"/>
      <c r="GU31" s="1383"/>
      <c r="GV31" s="1383"/>
      <c r="GW31" s="1383"/>
      <c r="GX31" s="1383"/>
      <c r="GY31" s="1383"/>
      <c r="GZ31" s="943"/>
      <c r="HA31" s="943"/>
      <c r="HB31" s="943"/>
      <c r="HC31" s="943"/>
      <c r="HD31" s="943"/>
      <c r="HE31" s="943"/>
      <c r="HF31" s="943"/>
      <c r="HG31" s="943"/>
      <c r="HH31" s="943"/>
      <c r="HI31" s="943"/>
      <c r="HJ31" s="943"/>
      <c r="HK31" s="943"/>
      <c r="HL31" s="943"/>
      <c r="HM31" s="943"/>
      <c r="HN31" s="943"/>
      <c r="HO31" s="943"/>
      <c r="HP31" s="943"/>
      <c r="HQ31" s="943"/>
      <c r="HR31" s="943"/>
      <c r="HS31" s="943"/>
      <c r="HT31" s="943"/>
      <c r="HU31" s="943"/>
      <c r="HV31" s="943"/>
      <c r="HW31" s="943"/>
      <c r="HX31" s="943"/>
      <c r="HY31" s="943"/>
      <c r="HZ31" s="943"/>
      <c r="IA31" s="1364"/>
      <c r="IB31" s="1364"/>
      <c r="IC31" s="1364"/>
      <c r="ID31" s="1364"/>
      <c r="IE31" s="1391"/>
      <c r="IF31" s="1391"/>
      <c r="IG31" s="1391"/>
      <c r="IH31" s="1391"/>
      <c r="II31" s="1391"/>
      <c r="IJ31" s="1391"/>
      <c r="IK31" s="943"/>
      <c r="IL31" s="943"/>
      <c r="IM31" s="943"/>
      <c r="IN31" s="943"/>
      <c r="IO31" s="943"/>
      <c r="IP31" s="943"/>
      <c r="IQ31" s="943"/>
      <c r="IR31" s="943"/>
      <c r="IS31" s="943"/>
      <c r="IT31" s="943"/>
      <c r="IU31" s="943"/>
      <c r="IV31" s="943"/>
      <c r="IW31" s="943"/>
      <c r="IX31" s="943"/>
      <c r="IY31" s="943"/>
      <c r="IZ31" s="943"/>
      <c r="JA31" s="943"/>
      <c r="JB31" s="943"/>
      <c r="JC31" s="943"/>
      <c r="JD31" s="943"/>
      <c r="JE31" s="943"/>
      <c r="JF31" s="943"/>
      <c r="JG31" s="943"/>
      <c r="JH31" s="943"/>
      <c r="JI31" s="943"/>
      <c r="JJ31" s="943"/>
      <c r="JK31" s="943"/>
      <c r="JL31" s="1364"/>
      <c r="JM31" s="1364"/>
      <c r="JN31" s="1364"/>
      <c r="JO31" s="1383"/>
      <c r="JP31" s="1383"/>
      <c r="JQ31" s="1383"/>
      <c r="JR31" s="1383"/>
      <c r="JS31" s="1383"/>
      <c r="JT31" s="1383"/>
      <c r="JU31" s="943"/>
      <c r="JV31" s="943"/>
      <c r="JW31" s="943"/>
      <c r="JX31" s="943"/>
      <c r="JY31" s="943"/>
      <c r="JZ31" s="943"/>
      <c r="KA31" s="943"/>
      <c r="KB31" s="943"/>
      <c r="KC31" s="943"/>
      <c r="KD31" s="943"/>
      <c r="KE31" s="943"/>
      <c r="KF31" s="943"/>
      <c r="KG31" s="943"/>
      <c r="KH31" s="943"/>
      <c r="KI31" s="943"/>
      <c r="KJ31" s="943"/>
      <c r="KK31" s="943"/>
      <c r="KL31" s="943"/>
      <c r="KM31" s="943"/>
      <c r="KN31" s="943"/>
      <c r="KO31" s="943"/>
      <c r="KP31" s="943"/>
      <c r="KQ31" s="943"/>
      <c r="KR31" s="943"/>
      <c r="KS31" s="943"/>
      <c r="KT31" s="943"/>
      <c r="KU31" s="943"/>
      <c r="KV31" s="1364"/>
      <c r="KW31" s="1364"/>
      <c r="KX31" s="1364"/>
      <c r="KY31" s="1364"/>
      <c r="KZ31" s="1363"/>
      <c r="LA31" s="1363"/>
      <c r="LB31" s="1363"/>
      <c r="LC31" s="1363"/>
      <c r="LD31" s="1363"/>
      <c r="LE31" s="1363"/>
      <c r="LF31" s="943"/>
      <c r="LG31" s="943"/>
      <c r="LH31" s="943"/>
      <c r="LI31" s="943"/>
      <c r="LJ31" s="943"/>
      <c r="LK31" s="943"/>
      <c r="LL31" s="943"/>
      <c r="LM31" s="943"/>
      <c r="LN31" s="943"/>
      <c r="LO31" s="943"/>
      <c r="LP31" s="943"/>
      <c r="LQ31" s="943"/>
      <c r="LR31" s="943"/>
      <c r="LS31" s="943"/>
      <c r="LT31" s="943"/>
      <c r="LU31" s="943"/>
      <c r="LV31" s="943"/>
      <c r="LW31" s="943"/>
      <c r="LX31" s="943"/>
      <c r="LY31" s="943"/>
      <c r="LZ31" s="943"/>
      <c r="MA31" s="943"/>
      <c r="MB31" s="943"/>
      <c r="MC31" s="943"/>
      <c r="MD31" s="943"/>
      <c r="ME31" s="943"/>
      <c r="MF31" s="943"/>
      <c r="MG31" s="1364"/>
      <c r="MH31" s="1364"/>
      <c r="MI31" s="1364"/>
      <c r="MJ31" s="1364"/>
      <c r="MK31" s="1383"/>
      <c r="ML31" s="1383"/>
      <c r="MM31" s="1383"/>
      <c r="MN31" s="1383"/>
      <c r="MO31" s="1383"/>
      <c r="MP31" s="1383"/>
      <c r="MQ31" s="943"/>
      <c r="MR31" s="943"/>
      <c r="MS31" s="943"/>
      <c r="MT31" s="943"/>
      <c r="MU31" s="943"/>
      <c r="MV31" s="943"/>
      <c r="MW31" s="943"/>
      <c r="MX31" s="943"/>
      <c r="MY31" s="943"/>
      <c r="MZ31" s="943"/>
      <c r="NA31" s="943"/>
      <c r="NB31" s="943"/>
      <c r="NC31" s="943"/>
      <c r="ND31" s="943"/>
      <c r="NE31" s="943"/>
      <c r="NF31" s="943"/>
      <c r="NG31" s="943"/>
      <c r="NH31" s="943"/>
      <c r="NI31" s="943"/>
      <c r="NJ31" s="943"/>
      <c r="NK31" s="943"/>
      <c r="NL31" s="943"/>
      <c r="NM31" s="943"/>
      <c r="NN31" s="943"/>
      <c r="NO31" s="943"/>
      <c r="NP31" s="943"/>
      <c r="NQ31" s="943"/>
      <c r="NR31" s="1364"/>
      <c r="NS31" s="1364"/>
      <c r="NT31" s="1364"/>
      <c r="NU31" s="1363"/>
      <c r="NV31" s="1363"/>
      <c r="NW31" s="1363"/>
      <c r="NX31" s="1363"/>
      <c r="NY31" s="1363"/>
      <c r="NZ31" s="1363"/>
      <c r="OA31" s="943"/>
      <c r="OB31" s="943"/>
      <c r="OC31" s="943"/>
      <c r="OD31" s="943"/>
      <c r="OE31" s="943"/>
      <c r="OF31" s="943"/>
      <c r="OG31" s="943"/>
      <c r="OH31" s="943"/>
      <c r="OI31" s="943"/>
      <c r="OJ31" s="943"/>
      <c r="OK31" s="943"/>
      <c r="OL31" s="943"/>
      <c r="OM31" s="943"/>
      <c r="ON31" s="943"/>
      <c r="OO31" s="943"/>
      <c r="OP31" s="943"/>
      <c r="OQ31" s="943"/>
      <c r="OR31" s="943"/>
      <c r="OS31" s="943"/>
      <c r="OT31" s="943"/>
      <c r="OU31" s="943"/>
      <c r="OV31" s="943"/>
      <c r="OW31" s="943"/>
      <c r="OX31" s="943"/>
      <c r="OY31" s="943"/>
      <c r="OZ31" s="943"/>
      <c r="PA31" s="943"/>
      <c r="PB31" s="1364"/>
      <c r="PC31" s="1364"/>
      <c r="PD31" s="1364"/>
      <c r="PE31" s="1383"/>
      <c r="PF31" s="1383"/>
      <c r="PG31" s="1383"/>
      <c r="PH31" s="1383"/>
      <c r="PI31" s="1383"/>
      <c r="PJ31" s="1383"/>
      <c r="PK31" s="943"/>
      <c r="PL31" s="943"/>
      <c r="PM31" s="943"/>
      <c r="PN31" s="943"/>
      <c r="PO31" s="943"/>
      <c r="PP31" s="943"/>
      <c r="PQ31" s="943"/>
      <c r="PR31" s="943"/>
      <c r="PS31" s="943"/>
      <c r="PT31" s="943"/>
      <c r="PU31" s="943"/>
      <c r="PV31" s="943"/>
      <c r="PW31" s="943"/>
      <c r="PX31" s="943"/>
      <c r="PY31" s="943"/>
      <c r="PZ31" s="943"/>
      <c r="QA31" s="943"/>
      <c r="QB31" s="943"/>
      <c r="QC31" s="943"/>
      <c r="QD31" s="943"/>
      <c r="QE31" s="943"/>
      <c r="QF31" s="943"/>
      <c r="QG31" s="943"/>
      <c r="QH31" s="943"/>
      <c r="QI31" s="943"/>
      <c r="QJ31" s="943"/>
      <c r="QK31" s="943"/>
      <c r="QL31" s="1364"/>
      <c r="QM31" s="1364"/>
      <c r="QN31" s="1364"/>
      <c r="QO31" s="1363"/>
      <c r="QP31" s="1363"/>
      <c r="QQ31" s="1363"/>
      <c r="QR31" s="1363"/>
      <c r="QS31" s="1363"/>
      <c r="QT31" s="1363"/>
      <c r="QU31" s="1363"/>
      <c r="QV31" s="1363"/>
      <c r="QW31" s="1363"/>
      <c r="QX31" s="1363"/>
      <c r="QY31" s="1363"/>
      <c r="QZ31" s="1363"/>
      <c r="RA31" s="1363"/>
    </row>
    <row r="32" ht="14.25" customHeight="1">
      <c r="A32" s="1364">
        <v>6.0</v>
      </c>
      <c r="B32" s="943" t="s">
        <v>2846</v>
      </c>
      <c r="C32" s="943" t="s">
        <v>2749</v>
      </c>
      <c r="D32" s="1427" t="s">
        <v>175</v>
      </c>
      <c r="E32" s="1360" t="s">
        <v>174</v>
      </c>
      <c r="F32" s="1298">
        <v>4.5E7</v>
      </c>
      <c r="G32" s="943">
        <v>0.0</v>
      </c>
      <c r="H32" s="943"/>
      <c r="I32" s="1383"/>
      <c r="J32" s="1383">
        <f t="shared" si="74"/>
        <v>0</v>
      </c>
      <c r="K32" s="1383"/>
      <c r="L32" s="1383">
        <f t="shared" si="75"/>
        <v>0</v>
      </c>
      <c r="M32" s="1383"/>
      <c r="N32" s="1383">
        <f t="shared" si="76"/>
        <v>0</v>
      </c>
      <c r="O32" s="1383"/>
      <c r="P32" s="1383">
        <f t="shared" si="77"/>
        <v>0</v>
      </c>
      <c r="Q32" s="1383"/>
      <c r="R32" s="1383"/>
      <c r="S32" s="1383"/>
      <c r="T32" s="1383">
        <f t="shared" si="78"/>
        <v>0</v>
      </c>
      <c r="U32" s="1383">
        <f t="shared" si="79"/>
        <v>0</v>
      </c>
      <c r="V32" s="1362"/>
      <c r="W32" s="1363">
        <f t="shared" si="80"/>
        <v>0</v>
      </c>
      <c r="X32" s="1362"/>
      <c r="Y32" s="1363">
        <f t="shared" si="81"/>
        <v>0</v>
      </c>
      <c r="Z32" s="1362"/>
      <c r="AA32" s="1363">
        <f t="shared" si="82"/>
        <v>0</v>
      </c>
      <c r="AB32" s="1362"/>
      <c r="AC32" s="1363">
        <f t="shared" si="83"/>
        <v>0</v>
      </c>
      <c r="AD32" s="1362"/>
      <c r="AE32" s="1362"/>
      <c r="AF32" s="1362"/>
      <c r="AG32" s="1363"/>
      <c r="AH32" s="1363">
        <f t="shared" si="84"/>
        <v>0</v>
      </c>
      <c r="AI32" s="1361"/>
      <c r="AJ32" s="1383">
        <f t="shared" si="94"/>
        <v>0</v>
      </c>
      <c r="AK32" s="1361"/>
      <c r="AL32" s="1361"/>
      <c r="AM32" s="1383">
        <f t="shared" si="85"/>
        <v>0</v>
      </c>
      <c r="AN32" s="1361"/>
      <c r="AO32" s="1383">
        <f t="shared" si="86"/>
        <v>0</v>
      </c>
      <c r="AP32" s="1361"/>
      <c r="AQ32" s="1383">
        <f t="shared" si="87"/>
        <v>0</v>
      </c>
      <c r="AR32" s="1361"/>
      <c r="AS32" s="1361"/>
      <c r="AT32" s="1383">
        <f t="shared" si="88"/>
        <v>0</v>
      </c>
      <c r="AU32" s="943" t="s">
        <v>2736</v>
      </c>
      <c r="AV32" s="943" t="s">
        <v>2736</v>
      </c>
      <c r="AW32" s="943" t="s">
        <v>2736</v>
      </c>
      <c r="AX32" s="943" t="s">
        <v>2736</v>
      </c>
      <c r="AY32" s="943" t="s">
        <v>2687</v>
      </c>
      <c r="AZ32" s="943" t="s">
        <v>2736</v>
      </c>
      <c r="BA32" s="943" t="s">
        <v>2736</v>
      </c>
      <c r="BB32" s="943" t="s">
        <v>2736</v>
      </c>
      <c r="BC32" s="943" t="s">
        <v>2736</v>
      </c>
      <c r="BD32" s="943" t="s">
        <v>2736</v>
      </c>
      <c r="BE32" s="943" t="s">
        <v>2736</v>
      </c>
      <c r="BF32" s="943" t="s">
        <v>2736</v>
      </c>
      <c r="BG32" s="943" t="s">
        <v>2736</v>
      </c>
      <c r="BH32" s="943" t="s">
        <v>2736</v>
      </c>
      <c r="BI32" s="943" t="s">
        <v>2736</v>
      </c>
      <c r="BJ32" s="943" t="s">
        <v>2696</v>
      </c>
      <c r="BK32" s="943" t="s">
        <v>2696</v>
      </c>
      <c r="BL32" s="943" t="s">
        <v>2696</v>
      </c>
      <c r="BM32" s="943" t="s">
        <v>2696</v>
      </c>
      <c r="BN32" s="943" t="s">
        <v>2696</v>
      </c>
      <c r="BO32" s="943" t="s">
        <v>2696</v>
      </c>
      <c r="BP32" s="943" t="s">
        <v>2696</v>
      </c>
      <c r="BQ32" s="943" t="s">
        <v>2696</v>
      </c>
      <c r="BR32" s="943" t="s">
        <v>2696</v>
      </c>
      <c r="BS32" s="943" t="s">
        <v>2696</v>
      </c>
      <c r="BT32" s="1364" t="s">
        <v>2696</v>
      </c>
      <c r="BU32" s="1364" t="s">
        <v>2696</v>
      </c>
      <c r="BV32" s="1364" t="s">
        <v>2696</v>
      </c>
      <c r="BW32" s="1364" t="s">
        <v>2696</v>
      </c>
      <c r="BX32" s="1364" t="s">
        <v>2696</v>
      </c>
      <c r="BY32" s="1364" t="s">
        <v>2696</v>
      </c>
      <c r="BZ32" s="1363">
        <f t="shared" ref="BZ32:CJ32" si="107">COUNTIF($AU32:$BY32,BZ$4)*($F32/30)+COUNTIF($AU32:$BY32,BZ$5)*($F32/60)</f>
        <v>0</v>
      </c>
      <c r="CA32" s="1363">
        <f t="shared" si="107"/>
        <v>0</v>
      </c>
      <c r="CB32" s="1363">
        <f t="shared" si="107"/>
        <v>33000000</v>
      </c>
      <c r="CC32" s="1363">
        <f t="shared" si="107"/>
        <v>0</v>
      </c>
      <c r="CD32" s="1363">
        <f t="shared" si="107"/>
        <v>0</v>
      </c>
      <c r="CE32" s="1363">
        <f t="shared" si="107"/>
        <v>0</v>
      </c>
      <c r="CF32" s="1363">
        <f t="shared" si="107"/>
        <v>0</v>
      </c>
      <c r="CG32" s="1363">
        <f t="shared" si="107"/>
        <v>0</v>
      </c>
      <c r="CH32" s="1363">
        <f t="shared" si="107"/>
        <v>1500000</v>
      </c>
      <c r="CI32" s="1363">
        <f t="shared" si="107"/>
        <v>0</v>
      </c>
      <c r="CJ32" s="1363">
        <f t="shared" si="107"/>
        <v>0</v>
      </c>
      <c r="CK32" s="1363">
        <f t="shared" si="90"/>
        <v>0</v>
      </c>
      <c r="CL32" s="943" t="s">
        <v>2687</v>
      </c>
      <c r="CM32" s="943" t="s">
        <v>2687</v>
      </c>
      <c r="CN32" s="943" t="s">
        <v>2687</v>
      </c>
      <c r="CO32" s="943" t="s">
        <v>2687</v>
      </c>
      <c r="CP32" s="943" t="s">
        <v>2687</v>
      </c>
      <c r="CQ32" s="943" t="s">
        <v>2687</v>
      </c>
      <c r="CR32" s="943" t="s">
        <v>2687</v>
      </c>
      <c r="CS32" s="943" t="s">
        <v>2687</v>
      </c>
      <c r="CT32" s="943" t="s">
        <v>2687</v>
      </c>
      <c r="CU32" s="943" t="s">
        <v>2687</v>
      </c>
      <c r="CV32" s="943" t="s">
        <v>2687</v>
      </c>
      <c r="CW32" s="943" t="s">
        <v>2687</v>
      </c>
      <c r="CX32" s="943" t="s">
        <v>2687</v>
      </c>
      <c r="CY32" s="943" t="s">
        <v>2687</v>
      </c>
      <c r="CZ32" s="943" t="s">
        <v>2687</v>
      </c>
      <c r="DA32" s="943" t="s">
        <v>2687</v>
      </c>
      <c r="DB32" s="943" t="s">
        <v>2687</v>
      </c>
      <c r="DC32" s="943" t="s">
        <v>2687</v>
      </c>
      <c r="DD32" s="943" t="s">
        <v>2687</v>
      </c>
      <c r="DE32" s="943" t="s">
        <v>2687</v>
      </c>
      <c r="DF32" s="943" t="s">
        <v>2687</v>
      </c>
      <c r="DG32" s="943" t="s">
        <v>2687</v>
      </c>
      <c r="DH32" s="943" t="s">
        <v>2687</v>
      </c>
      <c r="DI32" s="943" t="s">
        <v>2687</v>
      </c>
      <c r="DJ32" s="943" t="s">
        <v>2687</v>
      </c>
      <c r="DK32" s="943" t="s">
        <v>2687</v>
      </c>
      <c r="DL32" s="943" t="s">
        <v>2687</v>
      </c>
      <c r="DM32" s="943" t="s">
        <v>2687</v>
      </c>
      <c r="DN32" s="1383">
        <f t="shared" ref="DN32:DW32" si="108">COUNTIF($CL32:$DM32,DN$4)*($F32/30)+COUNTIF($CL32:$DM32,DN$5)*($F32/60)</f>
        <v>0</v>
      </c>
      <c r="DO32" s="1383">
        <f t="shared" si="108"/>
        <v>0</v>
      </c>
      <c r="DP32" s="1383">
        <f t="shared" si="108"/>
        <v>0</v>
      </c>
      <c r="DQ32" s="1383">
        <f t="shared" si="108"/>
        <v>0</v>
      </c>
      <c r="DR32" s="1383">
        <f t="shared" si="108"/>
        <v>0</v>
      </c>
      <c r="DS32" s="1383">
        <f t="shared" si="108"/>
        <v>0</v>
      </c>
      <c r="DT32" s="1383">
        <f t="shared" si="108"/>
        <v>0</v>
      </c>
      <c r="DU32" s="1383">
        <f t="shared" si="108"/>
        <v>0</v>
      </c>
      <c r="DV32" s="1383">
        <f t="shared" si="108"/>
        <v>42000000</v>
      </c>
      <c r="DW32" s="1383">
        <f t="shared" si="108"/>
        <v>0</v>
      </c>
      <c r="DX32" s="1383">
        <f t="shared" si="92"/>
        <v>0</v>
      </c>
      <c r="DY32" s="943" t="s">
        <v>2687</v>
      </c>
      <c r="DZ32" s="943" t="s">
        <v>2687</v>
      </c>
      <c r="EA32" s="943" t="s">
        <v>2687</v>
      </c>
      <c r="EB32" s="943" t="s">
        <v>2677</v>
      </c>
      <c r="EC32" s="943" t="s">
        <v>2677</v>
      </c>
      <c r="ED32" s="943" t="s">
        <v>2677</v>
      </c>
      <c r="EE32" s="943" t="s">
        <v>2677</v>
      </c>
      <c r="EF32" s="943" t="s">
        <v>2677</v>
      </c>
      <c r="EG32" s="943" t="s">
        <v>2677</v>
      </c>
      <c r="EH32" s="943" t="s">
        <v>2677</v>
      </c>
      <c r="EI32" s="943" t="s">
        <v>2677</v>
      </c>
      <c r="EJ32" s="943" t="s">
        <v>2677</v>
      </c>
      <c r="EK32" s="943" t="s">
        <v>2677</v>
      </c>
      <c r="EL32" s="943" t="s">
        <v>2677</v>
      </c>
      <c r="EM32" s="943" t="s">
        <v>2677</v>
      </c>
      <c r="EN32" s="943" t="s">
        <v>2677</v>
      </c>
      <c r="EO32" s="943" t="s">
        <v>2677</v>
      </c>
      <c r="EP32" s="943" t="s">
        <v>2677</v>
      </c>
      <c r="EQ32" s="943" t="s">
        <v>2677</v>
      </c>
      <c r="ER32" s="943" t="s">
        <v>2677</v>
      </c>
      <c r="ES32" s="943" t="s">
        <v>2677</v>
      </c>
      <c r="ET32" s="943" t="s">
        <v>2677</v>
      </c>
      <c r="EU32" s="943" t="s">
        <v>2677</v>
      </c>
      <c r="EV32" s="943" t="s">
        <v>2684</v>
      </c>
      <c r="EW32" s="943" t="s">
        <v>2677</v>
      </c>
      <c r="EX32" s="1364" t="s">
        <v>2677</v>
      </c>
      <c r="EY32" s="943" t="s">
        <v>2684</v>
      </c>
      <c r="EZ32" s="1364"/>
      <c r="FA32" s="1364"/>
      <c r="FB32" s="1364"/>
      <c r="FC32" s="1364"/>
      <c r="FD32" s="1363">
        <f t="shared" ref="FD32:FP32" si="109">COUNTIF($DY32:$FC32,FD$4)*($F32/30)+COUNTIF($DY32:$FC32,FD$5)*($F32/60)</f>
        <v>0</v>
      </c>
      <c r="FE32" s="1363">
        <f t="shared" si="109"/>
        <v>0</v>
      </c>
      <c r="FF32" s="1363">
        <f t="shared" si="109"/>
        <v>0</v>
      </c>
      <c r="FG32" s="1363">
        <f t="shared" si="109"/>
        <v>0</v>
      </c>
      <c r="FH32" s="1363">
        <f t="shared" si="109"/>
        <v>0</v>
      </c>
      <c r="FI32" s="1363">
        <f t="shared" si="109"/>
        <v>0</v>
      </c>
      <c r="FJ32" s="1363">
        <f t="shared" si="109"/>
        <v>0</v>
      </c>
      <c r="FK32" s="1363">
        <f t="shared" si="109"/>
        <v>0</v>
      </c>
      <c r="FL32" s="1363">
        <f t="shared" si="109"/>
        <v>4500000</v>
      </c>
      <c r="FM32" s="1363">
        <f t="shared" si="109"/>
        <v>0</v>
      </c>
      <c r="FN32" s="1363">
        <f t="shared" si="109"/>
        <v>3000000</v>
      </c>
      <c r="FO32" s="1363">
        <f t="shared" si="109"/>
        <v>0</v>
      </c>
      <c r="FP32" s="1363">
        <f t="shared" si="109"/>
        <v>33000000</v>
      </c>
      <c r="FQ32" s="943"/>
      <c r="FR32" s="943"/>
      <c r="FS32" s="943"/>
      <c r="FT32" s="943"/>
      <c r="FU32" s="943"/>
      <c r="FV32" s="943"/>
      <c r="FW32" s="943"/>
      <c r="FX32" s="943"/>
      <c r="FY32" s="943"/>
      <c r="FZ32" s="943"/>
      <c r="GA32" s="943"/>
      <c r="GB32" s="943"/>
      <c r="GC32" s="943"/>
      <c r="GD32" s="943"/>
      <c r="GE32" s="943"/>
      <c r="GF32" s="943"/>
      <c r="GG32" s="943"/>
      <c r="GH32" s="943"/>
      <c r="GI32" s="943"/>
      <c r="GJ32" s="943"/>
      <c r="GK32" s="943"/>
      <c r="GL32" s="943"/>
      <c r="GM32" s="943"/>
      <c r="GN32" s="943"/>
      <c r="GO32" s="943"/>
      <c r="GP32" s="1364"/>
      <c r="GQ32" s="943"/>
      <c r="GR32" s="1364"/>
      <c r="GS32" s="1364"/>
      <c r="GT32" s="1364"/>
      <c r="GU32" s="1383"/>
      <c r="GV32" s="1383"/>
      <c r="GW32" s="1383"/>
      <c r="GX32" s="1383"/>
      <c r="GY32" s="1383"/>
      <c r="GZ32" s="943"/>
      <c r="HA32" s="943"/>
      <c r="HB32" s="943"/>
      <c r="HC32" s="943"/>
      <c r="HD32" s="943"/>
      <c r="HE32" s="943"/>
      <c r="HF32" s="943"/>
      <c r="HG32" s="943"/>
      <c r="HH32" s="943"/>
      <c r="HI32" s="943"/>
      <c r="HJ32" s="943"/>
      <c r="HK32" s="943"/>
      <c r="HL32" s="943"/>
      <c r="HM32" s="943"/>
      <c r="HN32" s="943"/>
      <c r="HO32" s="943"/>
      <c r="HP32" s="943"/>
      <c r="HQ32" s="943"/>
      <c r="HR32" s="943"/>
      <c r="HS32" s="943"/>
      <c r="HT32" s="943"/>
      <c r="HU32" s="943"/>
      <c r="HV32" s="943"/>
      <c r="HW32" s="943"/>
      <c r="HX32" s="943"/>
      <c r="HY32" s="1364"/>
      <c r="HZ32" s="943"/>
      <c r="IA32" s="1364"/>
      <c r="IB32" s="1364"/>
      <c r="IC32" s="1364"/>
      <c r="ID32" s="1364"/>
      <c r="IE32" s="1391"/>
      <c r="IF32" s="1391"/>
      <c r="IG32" s="1391"/>
      <c r="IH32" s="1391"/>
      <c r="II32" s="1391"/>
      <c r="IJ32" s="1391"/>
      <c r="IK32" s="943"/>
      <c r="IL32" s="943"/>
      <c r="IM32" s="943"/>
      <c r="IN32" s="943"/>
      <c r="IO32" s="943"/>
      <c r="IP32" s="943"/>
      <c r="IQ32" s="943"/>
      <c r="IR32" s="943"/>
      <c r="IS32" s="943"/>
      <c r="IT32" s="943"/>
      <c r="IU32" s="943"/>
      <c r="IV32" s="943"/>
      <c r="IW32" s="943"/>
      <c r="IX32" s="943"/>
      <c r="IY32" s="943"/>
      <c r="IZ32" s="943"/>
      <c r="JA32" s="943"/>
      <c r="JB32" s="943"/>
      <c r="JC32" s="943"/>
      <c r="JD32" s="943"/>
      <c r="JE32" s="943"/>
      <c r="JF32" s="943"/>
      <c r="JG32" s="943"/>
      <c r="JH32" s="943"/>
      <c r="JI32" s="943"/>
      <c r="JJ32" s="1364"/>
      <c r="JK32" s="943"/>
      <c r="JL32" s="1364"/>
      <c r="JM32" s="1364"/>
      <c r="JN32" s="1364"/>
      <c r="JO32" s="1383"/>
      <c r="JP32" s="1383"/>
      <c r="JQ32" s="1383"/>
      <c r="JR32" s="1383"/>
      <c r="JS32" s="1383"/>
      <c r="JT32" s="1383"/>
      <c r="JU32" s="943"/>
      <c r="JV32" s="943"/>
      <c r="JW32" s="943"/>
      <c r="JX32" s="943"/>
      <c r="JY32" s="943"/>
      <c r="JZ32" s="943"/>
      <c r="KA32" s="943"/>
      <c r="KB32" s="943"/>
      <c r="KC32" s="943"/>
      <c r="KD32" s="943"/>
      <c r="KE32" s="943"/>
      <c r="KF32" s="943"/>
      <c r="KG32" s="943"/>
      <c r="KH32" s="943"/>
      <c r="KI32" s="943"/>
      <c r="KJ32" s="943"/>
      <c r="KK32" s="943"/>
      <c r="KL32" s="943"/>
      <c r="KM32" s="943"/>
      <c r="KN32" s="943"/>
      <c r="KO32" s="943"/>
      <c r="KP32" s="943"/>
      <c r="KQ32" s="943"/>
      <c r="KR32" s="943"/>
      <c r="KS32" s="943"/>
      <c r="KT32" s="1364"/>
      <c r="KU32" s="943"/>
      <c r="KV32" s="1364"/>
      <c r="KW32" s="1364"/>
      <c r="KX32" s="1364"/>
      <c r="KY32" s="1364"/>
      <c r="KZ32" s="1363"/>
      <c r="LA32" s="1363"/>
      <c r="LB32" s="1363"/>
      <c r="LC32" s="1363"/>
      <c r="LD32" s="1363"/>
      <c r="LE32" s="1363"/>
      <c r="LF32" s="943"/>
      <c r="LG32" s="943"/>
      <c r="LH32" s="943"/>
      <c r="LI32" s="943"/>
      <c r="LJ32" s="943"/>
      <c r="LK32" s="943"/>
      <c r="LL32" s="943"/>
      <c r="LM32" s="943"/>
      <c r="LN32" s="943"/>
      <c r="LO32" s="943"/>
      <c r="LP32" s="943"/>
      <c r="LQ32" s="943"/>
      <c r="LR32" s="943"/>
      <c r="LS32" s="943"/>
      <c r="LT32" s="943"/>
      <c r="LU32" s="943"/>
      <c r="LV32" s="943"/>
      <c r="LW32" s="943"/>
      <c r="LX32" s="943"/>
      <c r="LY32" s="943"/>
      <c r="LZ32" s="943"/>
      <c r="MA32" s="943"/>
      <c r="MB32" s="943"/>
      <c r="MC32" s="943"/>
      <c r="MD32" s="943"/>
      <c r="ME32" s="1364"/>
      <c r="MF32" s="943"/>
      <c r="MG32" s="1364"/>
      <c r="MH32" s="1364"/>
      <c r="MI32" s="1364"/>
      <c r="MJ32" s="1364"/>
      <c r="MK32" s="1383"/>
      <c r="ML32" s="1383"/>
      <c r="MM32" s="1383"/>
      <c r="MN32" s="1383"/>
      <c r="MO32" s="1383"/>
      <c r="MP32" s="1383"/>
      <c r="MQ32" s="943"/>
      <c r="MR32" s="943"/>
      <c r="MS32" s="943"/>
      <c r="MT32" s="943"/>
      <c r="MU32" s="943"/>
      <c r="MV32" s="943"/>
      <c r="MW32" s="943"/>
      <c r="MX32" s="943"/>
      <c r="MY32" s="943"/>
      <c r="MZ32" s="943"/>
      <c r="NA32" s="943"/>
      <c r="NB32" s="943"/>
      <c r="NC32" s="943"/>
      <c r="ND32" s="943"/>
      <c r="NE32" s="943"/>
      <c r="NF32" s="943"/>
      <c r="NG32" s="943"/>
      <c r="NH32" s="943"/>
      <c r="NI32" s="943"/>
      <c r="NJ32" s="943"/>
      <c r="NK32" s="943"/>
      <c r="NL32" s="943"/>
      <c r="NM32" s="943"/>
      <c r="NN32" s="943"/>
      <c r="NO32" s="943"/>
      <c r="NP32" s="1364"/>
      <c r="NQ32" s="943"/>
      <c r="NR32" s="1364"/>
      <c r="NS32" s="1364"/>
      <c r="NT32" s="1364"/>
      <c r="NU32" s="1363"/>
      <c r="NV32" s="1363"/>
      <c r="NW32" s="1363"/>
      <c r="NX32" s="1363"/>
      <c r="NY32" s="1363"/>
      <c r="NZ32" s="1363"/>
      <c r="OA32" s="943"/>
      <c r="OB32" s="943"/>
      <c r="OC32" s="943"/>
      <c r="OD32" s="943"/>
      <c r="OE32" s="943"/>
      <c r="OF32" s="943"/>
      <c r="OG32" s="943"/>
      <c r="OH32" s="943"/>
      <c r="OI32" s="943"/>
      <c r="OJ32" s="943"/>
      <c r="OK32" s="943"/>
      <c r="OL32" s="943"/>
      <c r="OM32" s="943"/>
      <c r="ON32" s="943"/>
      <c r="OO32" s="943"/>
      <c r="OP32" s="943"/>
      <c r="OQ32" s="943"/>
      <c r="OR32" s="943"/>
      <c r="OS32" s="943"/>
      <c r="OT32" s="943"/>
      <c r="OU32" s="943"/>
      <c r="OV32" s="943"/>
      <c r="OW32" s="943"/>
      <c r="OX32" s="943"/>
      <c r="OY32" s="943"/>
      <c r="OZ32" s="1364"/>
      <c r="PA32" s="943"/>
      <c r="PB32" s="1364"/>
      <c r="PC32" s="1364"/>
      <c r="PD32" s="1364"/>
      <c r="PE32" s="1383"/>
      <c r="PF32" s="1383"/>
      <c r="PG32" s="1383"/>
      <c r="PH32" s="1383"/>
      <c r="PI32" s="1383"/>
      <c r="PJ32" s="1383"/>
      <c r="PK32" s="943"/>
      <c r="PL32" s="943"/>
      <c r="PM32" s="943"/>
      <c r="PN32" s="943"/>
      <c r="PO32" s="943"/>
      <c r="PP32" s="943"/>
      <c r="PQ32" s="943"/>
      <c r="PR32" s="943"/>
      <c r="PS32" s="943"/>
      <c r="PT32" s="943"/>
      <c r="PU32" s="943"/>
      <c r="PV32" s="943"/>
      <c r="PW32" s="943"/>
      <c r="PX32" s="943"/>
      <c r="PY32" s="943"/>
      <c r="PZ32" s="943"/>
      <c r="QA32" s="943"/>
      <c r="QB32" s="943"/>
      <c r="QC32" s="943"/>
      <c r="QD32" s="943"/>
      <c r="QE32" s="943"/>
      <c r="QF32" s="943"/>
      <c r="QG32" s="943"/>
      <c r="QH32" s="943"/>
      <c r="QI32" s="943"/>
      <c r="QJ32" s="1364"/>
      <c r="QK32" s="943"/>
      <c r="QL32" s="1364"/>
      <c r="QM32" s="1364"/>
      <c r="QN32" s="1364"/>
      <c r="QO32" s="1363"/>
      <c r="QP32" s="1363"/>
      <c r="QQ32" s="1363"/>
      <c r="QR32" s="1363"/>
      <c r="QS32" s="1363"/>
      <c r="QT32" s="1363"/>
      <c r="QU32" s="1363"/>
      <c r="QV32" s="1363"/>
      <c r="QW32" s="1363"/>
      <c r="QX32" s="1363"/>
      <c r="QY32" s="1363"/>
      <c r="QZ32" s="1363"/>
      <c r="RA32" s="1363"/>
    </row>
    <row r="33" ht="14.25" customHeight="1">
      <c r="A33" s="1364">
        <v>7.0</v>
      </c>
      <c r="B33" s="943" t="s">
        <v>2846</v>
      </c>
      <c r="C33" s="943" t="s">
        <v>2243</v>
      </c>
      <c r="D33" s="1427" t="s">
        <v>470</v>
      </c>
      <c r="E33" s="1360" t="s">
        <v>384</v>
      </c>
      <c r="F33" s="1298">
        <v>4.5E7</v>
      </c>
      <c r="G33" s="943">
        <v>0.0</v>
      </c>
      <c r="H33" s="943"/>
      <c r="I33" s="1383"/>
      <c r="J33" s="1383">
        <f t="shared" si="74"/>
        <v>0</v>
      </c>
      <c r="K33" s="1383"/>
      <c r="L33" s="1383">
        <f t="shared" si="75"/>
        <v>0</v>
      </c>
      <c r="M33" s="1383"/>
      <c r="N33" s="1383">
        <f t="shared" si="76"/>
        <v>0</v>
      </c>
      <c r="O33" s="1383"/>
      <c r="P33" s="1383">
        <f t="shared" si="77"/>
        <v>0</v>
      </c>
      <c r="Q33" s="1383"/>
      <c r="R33" s="1383"/>
      <c r="S33" s="1383"/>
      <c r="T33" s="1383">
        <f t="shared" si="78"/>
        <v>0</v>
      </c>
      <c r="U33" s="1383">
        <f t="shared" si="79"/>
        <v>0</v>
      </c>
      <c r="V33" s="1362"/>
      <c r="W33" s="1363">
        <f t="shared" si="80"/>
        <v>0</v>
      </c>
      <c r="X33" s="1362"/>
      <c r="Y33" s="1363">
        <f t="shared" si="81"/>
        <v>0</v>
      </c>
      <c r="Z33" s="1362"/>
      <c r="AA33" s="1363">
        <f t="shared" si="82"/>
        <v>0</v>
      </c>
      <c r="AB33" s="1362"/>
      <c r="AC33" s="1363">
        <f t="shared" si="83"/>
        <v>0</v>
      </c>
      <c r="AD33" s="1362"/>
      <c r="AE33" s="1362"/>
      <c r="AF33" s="1362"/>
      <c r="AG33" s="1363"/>
      <c r="AH33" s="1363">
        <f t="shared" si="84"/>
        <v>0</v>
      </c>
      <c r="AI33" s="1361"/>
      <c r="AJ33" s="1383">
        <f t="shared" si="94"/>
        <v>0</v>
      </c>
      <c r="AK33" s="1361"/>
      <c r="AL33" s="1361"/>
      <c r="AM33" s="1383">
        <f t="shared" si="85"/>
        <v>0</v>
      </c>
      <c r="AN33" s="1361"/>
      <c r="AO33" s="1383">
        <f t="shared" si="86"/>
        <v>0</v>
      </c>
      <c r="AP33" s="1361"/>
      <c r="AQ33" s="1383">
        <f t="shared" si="87"/>
        <v>0</v>
      </c>
      <c r="AR33" s="1361"/>
      <c r="AS33" s="1361"/>
      <c r="AT33" s="1383">
        <f t="shared" si="88"/>
        <v>0</v>
      </c>
      <c r="AU33" s="943" t="s">
        <v>2677</v>
      </c>
      <c r="AV33" s="943" t="s">
        <v>2677</v>
      </c>
      <c r="AW33" s="943" t="s">
        <v>2677</v>
      </c>
      <c r="AX33" s="943" t="s">
        <v>2677</v>
      </c>
      <c r="AY33" s="943" t="s">
        <v>2677</v>
      </c>
      <c r="AZ33" s="943" t="s">
        <v>2677</v>
      </c>
      <c r="BA33" s="943" t="s">
        <v>2677</v>
      </c>
      <c r="BB33" s="943" t="s">
        <v>2677</v>
      </c>
      <c r="BC33" s="943" t="s">
        <v>2677</v>
      </c>
      <c r="BD33" s="943" t="s">
        <v>2677</v>
      </c>
      <c r="BE33" s="943" t="s">
        <v>2677</v>
      </c>
      <c r="BF33" s="943" t="s">
        <v>2677</v>
      </c>
      <c r="BG33" s="943" t="s">
        <v>2677</v>
      </c>
      <c r="BH33" s="943" t="s">
        <v>2677</v>
      </c>
      <c r="BI33" s="943" t="s">
        <v>2677</v>
      </c>
      <c r="BJ33" s="943" t="s">
        <v>2677</v>
      </c>
      <c r="BK33" s="943" t="s">
        <v>2677</v>
      </c>
      <c r="BL33" s="943" t="s">
        <v>2677</v>
      </c>
      <c r="BM33" s="943" t="s">
        <v>2677</v>
      </c>
      <c r="BN33" s="943" t="s">
        <v>2677</v>
      </c>
      <c r="BO33" s="943" t="s">
        <v>2677</v>
      </c>
      <c r="BP33" s="943" t="s">
        <v>2677</v>
      </c>
      <c r="BQ33" s="943" t="s">
        <v>2677</v>
      </c>
      <c r="BR33" s="943" t="s">
        <v>2677</v>
      </c>
      <c r="BS33" s="943" t="s">
        <v>2677</v>
      </c>
      <c r="BT33" s="1364" t="s">
        <v>2677</v>
      </c>
      <c r="BU33" s="1364" t="s">
        <v>2677</v>
      </c>
      <c r="BV33" s="1364" t="s">
        <v>2677</v>
      </c>
      <c r="BW33" s="1364" t="s">
        <v>2677</v>
      </c>
      <c r="BX33" s="1364" t="s">
        <v>2677</v>
      </c>
      <c r="BY33" s="1364" t="s">
        <v>2677</v>
      </c>
      <c r="BZ33" s="1363">
        <f t="shared" ref="BZ33:CJ33" si="110">COUNTIF($AU33:$BY33,BZ$4)*($F33/30)+COUNTIF($AU33:$BY33,BZ$5)*($F33/60)</f>
        <v>0</v>
      </c>
      <c r="CA33" s="1363">
        <f t="shared" si="110"/>
        <v>0</v>
      </c>
      <c r="CB33" s="1363">
        <f t="shared" si="110"/>
        <v>0</v>
      </c>
      <c r="CC33" s="1363">
        <f t="shared" si="110"/>
        <v>0</v>
      </c>
      <c r="CD33" s="1363">
        <f t="shared" si="110"/>
        <v>0</v>
      </c>
      <c r="CE33" s="1363">
        <f t="shared" si="110"/>
        <v>0</v>
      </c>
      <c r="CF33" s="1363">
        <f t="shared" si="110"/>
        <v>0</v>
      </c>
      <c r="CG33" s="1363">
        <f t="shared" si="110"/>
        <v>0</v>
      </c>
      <c r="CH33" s="1363">
        <f t="shared" si="110"/>
        <v>0</v>
      </c>
      <c r="CI33" s="1363">
        <f t="shared" si="110"/>
        <v>0</v>
      </c>
      <c r="CJ33" s="1363">
        <f t="shared" si="110"/>
        <v>0</v>
      </c>
      <c r="CK33" s="1363">
        <f t="shared" si="90"/>
        <v>46500000</v>
      </c>
      <c r="CL33" s="943" t="s">
        <v>2677</v>
      </c>
      <c r="CM33" s="943" t="s">
        <v>2677</v>
      </c>
      <c r="CN33" s="943" t="s">
        <v>2677</v>
      </c>
      <c r="CO33" s="943" t="s">
        <v>2677</v>
      </c>
      <c r="CP33" s="943" t="s">
        <v>2677</v>
      </c>
      <c r="CQ33" s="943" t="s">
        <v>2677</v>
      </c>
      <c r="CR33" s="943" t="s">
        <v>2677</v>
      </c>
      <c r="CS33" s="943" t="s">
        <v>2677</v>
      </c>
      <c r="CT33" s="943" t="s">
        <v>2677</v>
      </c>
      <c r="CU33" s="943" t="s">
        <v>2677</v>
      </c>
      <c r="CV33" s="943" t="s">
        <v>2677</v>
      </c>
      <c r="CW33" s="943" t="s">
        <v>2677</v>
      </c>
      <c r="CX33" s="943" t="s">
        <v>2677</v>
      </c>
      <c r="CY33" s="943" t="s">
        <v>2677</v>
      </c>
      <c r="CZ33" s="943" t="s">
        <v>2677</v>
      </c>
      <c r="DA33" s="943" t="s">
        <v>2677</v>
      </c>
      <c r="DB33" s="943" t="s">
        <v>2677</v>
      </c>
      <c r="DC33" s="943" t="s">
        <v>2677</v>
      </c>
      <c r="DD33" s="943" t="s">
        <v>2677</v>
      </c>
      <c r="DE33" s="943" t="s">
        <v>2677</v>
      </c>
      <c r="DF33" s="943" t="s">
        <v>2677</v>
      </c>
      <c r="DG33" s="943" t="s">
        <v>2677</v>
      </c>
      <c r="DH33" s="943" t="s">
        <v>2677</v>
      </c>
      <c r="DI33" s="943" t="s">
        <v>2677</v>
      </c>
      <c r="DJ33" s="943" t="s">
        <v>2677</v>
      </c>
      <c r="DK33" s="943" t="s">
        <v>2677</v>
      </c>
      <c r="DL33" s="943" t="s">
        <v>2678</v>
      </c>
      <c r="DM33" s="943" t="s">
        <v>2678</v>
      </c>
      <c r="DN33" s="1383">
        <f t="shared" ref="DN33:DW33" si="111">COUNTIF($CL33:$DM33,DN$4)*($F33/30)+COUNTIF($CL33:$DM33,DN$5)*($F33/60)</f>
        <v>0</v>
      </c>
      <c r="DO33" s="1383">
        <f t="shared" si="111"/>
        <v>0</v>
      </c>
      <c r="DP33" s="1383">
        <f t="shared" si="111"/>
        <v>0</v>
      </c>
      <c r="DQ33" s="1383">
        <f t="shared" si="111"/>
        <v>3000000</v>
      </c>
      <c r="DR33" s="1383">
        <f t="shared" si="111"/>
        <v>0</v>
      </c>
      <c r="DS33" s="1383">
        <f t="shared" si="111"/>
        <v>0</v>
      </c>
      <c r="DT33" s="1383">
        <f t="shared" si="111"/>
        <v>0</v>
      </c>
      <c r="DU33" s="1383">
        <f t="shared" si="111"/>
        <v>0</v>
      </c>
      <c r="DV33" s="1383">
        <f t="shared" si="111"/>
        <v>0</v>
      </c>
      <c r="DW33" s="1383">
        <f t="shared" si="111"/>
        <v>0</v>
      </c>
      <c r="DX33" s="1383">
        <f t="shared" si="92"/>
        <v>39000000</v>
      </c>
      <c r="DY33" s="943" t="s">
        <v>2678</v>
      </c>
      <c r="DZ33" s="943" t="s">
        <v>2678</v>
      </c>
      <c r="EA33" s="943" t="s">
        <v>2678</v>
      </c>
      <c r="EB33" s="943" t="s">
        <v>2678</v>
      </c>
      <c r="EC33" s="943" t="s">
        <v>2678</v>
      </c>
      <c r="ED33" s="943" t="s">
        <v>2678</v>
      </c>
      <c r="EE33" s="943" t="s">
        <v>2678</v>
      </c>
      <c r="EF33" s="943" t="s">
        <v>2678</v>
      </c>
      <c r="EG33" s="943" t="s">
        <v>2678</v>
      </c>
      <c r="EH33" s="943" t="s">
        <v>2678</v>
      </c>
      <c r="EI33" s="943" t="s">
        <v>2678</v>
      </c>
      <c r="EJ33" s="943" t="s">
        <v>2678</v>
      </c>
      <c r="EK33" s="943" t="s">
        <v>2678</v>
      </c>
      <c r="EL33" s="943" t="s">
        <v>2678</v>
      </c>
      <c r="EM33" s="943" t="s">
        <v>2678</v>
      </c>
      <c r="EN33" s="943" t="s">
        <v>2678</v>
      </c>
      <c r="EO33" s="943" t="s">
        <v>2678</v>
      </c>
      <c r="EP33" s="943" t="s">
        <v>2678</v>
      </c>
      <c r="EQ33" s="943" t="s">
        <v>2678</v>
      </c>
      <c r="ER33" s="943" t="s">
        <v>2678</v>
      </c>
      <c r="ES33" s="943" t="s">
        <v>2677</v>
      </c>
      <c r="ET33" s="943" t="s">
        <v>2677</v>
      </c>
      <c r="EU33" s="943" t="s">
        <v>2677</v>
      </c>
      <c r="EV33" s="943" t="s">
        <v>2678</v>
      </c>
      <c r="EW33" s="943"/>
      <c r="EX33" s="1364"/>
      <c r="EY33" s="1364" t="s">
        <v>2677</v>
      </c>
      <c r="EZ33" s="1364"/>
      <c r="FA33" s="1364"/>
      <c r="FB33" s="1364"/>
      <c r="FC33" s="1364"/>
      <c r="FD33" s="1363">
        <f t="shared" ref="FD33:FP33" si="112">COUNTIF($DY33:$FC33,FD$4)*($F33/30)+COUNTIF($DY33:$FC33,FD$5)*($F33/60)</f>
        <v>0</v>
      </c>
      <c r="FE33" s="1363">
        <f t="shared" si="112"/>
        <v>0</v>
      </c>
      <c r="FF33" s="1363">
        <f t="shared" si="112"/>
        <v>0</v>
      </c>
      <c r="FG33" s="1363">
        <f t="shared" si="112"/>
        <v>31500000</v>
      </c>
      <c r="FH33" s="1363">
        <f t="shared" si="112"/>
        <v>0</v>
      </c>
      <c r="FI33" s="1363">
        <f t="shared" si="112"/>
        <v>0</v>
      </c>
      <c r="FJ33" s="1363">
        <f t="shared" si="112"/>
        <v>0</v>
      </c>
      <c r="FK33" s="1363">
        <f t="shared" si="112"/>
        <v>0</v>
      </c>
      <c r="FL33" s="1363">
        <f t="shared" si="112"/>
        <v>0</v>
      </c>
      <c r="FM33" s="1363">
        <f t="shared" si="112"/>
        <v>0</v>
      </c>
      <c r="FN33" s="1363">
        <f t="shared" si="112"/>
        <v>0</v>
      </c>
      <c r="FO33" s="1363">
        <f t="shared" si="112"/>
        <v>0</v>
      </c>
      <c r="FP33" s="1363">
        <f t="shared" si="112"/>
        <v>6000000</v>
      </c>
      <c r="FQ33" s="943"/>
      <c r="FR33" s="943"/>
      <c r="FS33" s="943"/>
      <c r="FT33" s="943"/>
      <c r="FU33" s="943"/>
      <c r="FV33" s="943"/>
      <c r="FW33" s="943"/>
      <c r="FX33" s="943"/>
      <c r="FY33" s="943"/>
      <c r="FZ33" s="943"/>
      <c r="GA33" s="943"/>
      <c r="GB33" s="943"/>
      <c r="GC33" s="943"/>
      <c r="GD33" s="943"/>
      <c r="GE33" s="943"/>
      <c r="GF33" s="943"/>
      <c r="GG33" s="943"/>
      <c r="GH33" s="943"/>
      <c r="GI33" s="943"/>
      <c r="GJ33" s="943"/>
      <c r="GK33" s="943"/>
      <c r="GL33" s="943"/>
      <c r="GM33" s="943"/>
      <c r="GN33" s="943"/>
      <c r="GO33" s="943"/>
      <c r="GP33" s="1364"/>
      <c r="GQ33" s="1364"/>
      <c r="GR33" s="1364"/>
      <c r="GS33" s="1364"/>
      <c r="GT33" s="1364"/>
      <c r="GU33" s="1383"/>
      <c r="GV33" s="1383"/>
      <c r="GW33" s="1383"/>
      <c r="GX33" s="1383"/>
      <c r="GY33" s="1383"/>
      <c r="GZ33" s="943"/>
      <c r="HA33" s="943"/>
      <c r="HB33" s="943"/>
      <c r="HC33" s="943"/>
      <c r="HD33" s="943"/>
      <c r="HE33" s="943"/>
      <c r="HF33" s="943"/>
      <c r="HG33" s="943"/>
      <c r="HH33" s="943"/>
      <c r="HI33" s="943"/>
      <c r="HJ33" s="943"/>
      <c r="HK33" s="943"/>
      <c r="HL33" s="943"/>
      <c r="HM33" s="943"/>
      <c r="HN33" s="943"/>
      <c r="HO33" s="943"/>
      <c r="HP33" s="943"/>
      <c r="HQ33" s="943"/>
      <c r="HR33" s="943"/>
      <c r="HS33" s="943"/>
      <c r="HT33" s="943"/>
      <c r="HU33" s="943"/>
      <c r="HV33" s="943"/>
      <c r="HW33" s="943"/>
      <c r="HX33" s="943"/>
      <c r="HY33" s="1364"/>
      <c r="HZ33" s="1364"/>
      <c r="IA33" s="1364"/>
      <c r="IB33" s="1364"/>
      <c r="IC33" s="1364"/>
      <c r="ID33" s="1364"/>
      <c r="IE33" s="1391"/>
      <c r="IF33" s="1391"/>
      <c r="IG33" s="1391"/>
      <c r="IH33" s="1391"/>
      <c r="II33" s="1391"/>
      <c r="IJ33" s="1391"/>
      <c r="IK33" s="943"/>
      <c r="IL33" s="943"/>
      <c r="IM33" s="943"/>
      <c r="IN33" s="943"/>
      <c r="IO33" s="943"/>
      <c r="IP33" s="943"/>
      <c r="IQ33" s="943"/>
      <c r="IR33" s="943"/>
      <c r="IS33" s="943"/>
      <c r="IT33" s="943"/>
      <c r="IU33" s="943"/>
      <c r="IV33" s="943"/>
      <c r="IW33" s="943"/>
      <c r="IX33" s="943"/>
      <c r="IY33" s="943"/>
      <c r="IZ33" s="943"/>
      <c r="JA33" s="943"/>
      <c r="JB33" s="943"/>
      <c r="JC33" s="943"/>
      <c r="JD33" s="943"/>
      <c r="JE33" s="943"/>
      <c r="JF33" s="943"/>
      <c r="JG33" s="943"/>
      <c r="JH33" s="943"/>
      <c r="JI33" s="943"/>
      <c r="JJ33" s="1364"/>
      <c r="JK33" s="1364"/>
      <c r="JL33" s="1364"/>
      <c r="JM33" s="1364"/>
      <c r="JN33" s="1364"/>
      <c r="JO33" s="1383"/>
      <c r="JP33" s="1383"/>
      <c r="JQ33" s="1383"/>
      <c r="JR33" s="1383"/>
      <c r="JS33" s="1383"/>
      <c r="JT33" s="1383"/>
      <c r="JU33" s="943"/>
      <c r="JV33" s="943"/>
      <c r="JW33" s="943"/>
      <c r="JX33" s="943"/>
      <c r="JY33" s="943"/>
      <c r="JZ33" s="943"/>
      <c r="KA33" s="943"/>
      <c r="KB33" s="943"/>
      <c r="KC33" s="943"/>
      <c r="KD33" s="943"/>
      <c r="KE33" s="943"/>
      <c r="KF33" s="943"/>
      <c r="KG33" s="943"/>
      <c r="KH33" s="943"/>
      <c r="KI33" s="943"/>
      <c r="KJ33" s="943"/>
      <c r="KK33" s="943"/>
      <c r="KL33" s="943"/>
      <c r="KM33" s="943"/>
      <c r="KN33" s="943"/>
      <c r="KO33" s="943"/>
      <c r="KP33" s="943"/>
      <c r="KQ33" s="943"/>
      <c r="KR33" s="943"/>
      <c r="KS33" s="943"/>
      <c r="KT33" s="1364"/>
      <c r="KU33" s="1364"/>
      <c r="KV33" s="1364"/>
      <c r="KW33" s="1364"/>
      <c r="KX33" s="1364"/>
      <c r="KY33" s="1364"/>
      <c r="KZ33" s="1363"/>
      <c r="LA33" s="1363"/>
      <c r="LB33" s="1363"/>
      <c r="LC33" s="1363"/>
      <c r="LD33" s="1363"/>
      <c r="LE33" s="1363"/>
      <c r="LF33" s="943"/>
      <c r="LG33" s="943"/>
      <c r="LH33" s="943"/>
      <c r="LI33" s="943"/>
      <c r="LJ33" s="943"/>
      <c r="LK33" s="943"/>
      <c r="LL33" s="943"/>
      <c r="LM33" s="943"/>
      <c r="LN33" s="943"/>
      <c r="LO33" s="943"/>
      <c r="LP33" s="943"/>
      <c r="LQ33" s="943"/>
      <c r="LR33" s="943"/>
      <c r="LS33" s="943"/>
      <c r="LT33" s="943"/>
      <c r="LU33" s="943"/>
      <c r="LV33" s="943"/>
      <c r="LW33" s="943"/>
      <c r="LX33" s="943"/>
      <c r="LY33" s="943"/>
      <c r="LZ33" s="943"/>
      <c r="MA33" s="943"/>
      <c r="MB33" s="943"/>
      <c r="MC33" s="943"/>
      <c r="MD33" s="943"/>
      <c r="ME33" s="1364"/>
      <c r="MF33" s="1364"/>
      <c r="MG33" s="1364"/>
      <c r="MH33" s="1364"/>
      <c r="MI33" s="1364"/>
      <c r="MJ33" s="1364"/>
      <c r="MK33" s="1383"/>
      <c r="ML33" s="1383"/>
      <c r="MM33" s="1383"/>
      <c r="MN33" s="1383"/>
      <c r="MO33" s="1383"/>
      <c r="MP33" s="1383"/>
      <c r="MQ33" s="943"/>
      <c r="MR33" s="943"/>
      <c r="MS33" s="943"/>
      <c r="MT33" s="943"/>
      <c r="MU33" s="943"/>
      <c r="MV33" s="943"/>
      <c r="MW33" s="943"/>
      <c r="MX33" s="943"/>
      <c r="MY33" s="943"/>
      <c r="MZ33" s="943"/>
      <c r="NA33" s="943"/>
      <c r="NB33" s="943"/>
      <c r="NC33" s="943"/>
      <c r="ND33" s="943"/>
      <c r="NE33" s="943"/>
      <c r="NF33" s="943"/>
      <c r="NG33" s="943"/>
      <c r="NH33" s="943"/>
      <c r="NI33" s="943"/>
      <c r="NJ33" s="943"/>
      <c r="NK33" s="943"/>
      <c r="NL33" s="943"/>
      <c r="NM33" s="943"/>
      <c r="NN33" s="943"/>
      <c r="NO33" s="943"/>
      <c r="NP33" s="1364"/>
      <c r="NQ33" s="1364"/>
      <c r="NR33" s="1364"/>
      <c r="NS33" s="1364"/>
      <c r="NT33" s="1364"/>
      <c r="NU33" s="1363"/>
      <c r="NV33" s="1363"/>
      <c r="NW33" s="1363"/>
      <c r="NX33" s="1363"/>
      <c r="NY33" s="1363"/>
      <c r="NZ33" s="1363"/>
      <c r="OA33" s="943"/>
      <c r="OB33" s="943"/>
      <c r="OC33" s="943"/>
      <c r="OD33" s="943"/>
      <c r="OE33" s="943"/>
      <c r="OF33" s="943"/>
      <c r="OG33" s="943"/>
      <c r="OH33" s="943"/>
      <c r="OI33" s="943"/>
      <c r="OJ33" s="943"/>
      <c r="OK33" s="943"/>
      <c r="OL33" s="943"/>
      <c r="OM33" s="943"/>
      <c r="ON33" s="943"/>
      <c r="OO33" s="943"/>
      <c r="OP33" s="943"/>
      <c r="OQ33" s="943"/>
      <c r="OR33" s="943"/>
      <c r="OS33" s="943"/>
      <c r="OT33" s="943"/>
      <c r="OU33" s="943"/>
      <c r="OV33" s="943"/>
      <c r="OW33" s="943"/>
      <c r="OX33" s="943"/>
      <c r="OY33" s="943"/>
      <c r="OZ33" s="1364"/>
      <c r="PA33" s="1364"/>
      <c r="PB33" s="1364"/>
      <c r="PC33" s="1364"/>
      <c r="PD33" s="1364"/>
      <c r="PE33" s="1383"/>
      <c r="PF33" s="1383"/>
      <c r="PG33" s="1383"/>
      <c r="PH33" s="1383"/>
      <c r="PI33" s="1383"/>
      <c r="PJ33" s="1383"/>
      <c r="PK33" s="943"/>
      <c r="PL33" s="943"/>
      <c r="PM33" s="943"/>
      <c r="PN33" s="943"/>
      <c r="PO33" s="943"/>
      <c r="PP33" s="943"/>
      <c r="PQ33" s="943"/>
      <c r="PR33" s="943"/>
      <c r="PS33" s="943"/>
      <c r="PT33" s="943"/>
      <c r="PU33" s="943"/>
      <c r="PV33" s="943"/>
      <c r="PW33" s="943"/>
      <c r="PX33" s="943"/>
      <c r="PY33" s="943"/>
      <c r="PZ33" s="943"/>
      <c r="QA33" s="943"/>
      <c r="QB33" s="943"/>
      <c r="QC33" s="943"/>
      <c r="QD33" s="943"/>
      <c r="QE33" s="943"/>
      <c r="QF33" s="943"/>
      <c r="QG33" s="943"/>
      <c r="QH33" s="943"/>
      <c r="QI33" s="943"/>
      <c r="QJ33" s="1364"/>
      <c r="QK33" s="1364"/>
      <c r="QL33" s="1364"/>
      <c r="QM33" s="1364"/>
      <c r="QN33" s="1364"/>
      <c r="QO33" s="1363"/>
      <c r="QP33" s="1363"/>
      <c r="QQ33" s="1363"/>
      <c r="QR33" s="1363"/>
      <c r="QS33" s="1363"/>
      <c r="QT33" s="1363"/>
      <c r="QU33" s="1363"/>
      <c r="QV33" s="1363"/>
      <c r="QW33" s="1363"/>
      <c r="QX33" s="1363"/>
      <c r="QY33" s="1363"/>
      <c r="QZ33" s="1363"/>
      <c r="RA33" s="1363"/>
    </row>
    <row r="34" ht="14.25" hidden="1" customHeight="1">
      <c r="A34" s="1422"/>
      <c r="B34" s="1423" t="s">
        <v>271</v>
      </c>
      <c r="C34" s="1423" t="s">
        <v>271</v>
      </c>
      <c r="D34" s="1424"/>
      <c r="E34" s="1425"/>
      <c r="F34" s="1426"/>
      <c r="G34" s="1422"/>
      <c r="H34" s="1422"/>
      <c r="I34" s="1426"/>
      <c r="J34" s="1426">
        <f t="shared" si="74"/>
        <v>0</v>
      </c>
      <c r="K34" s="1426"/>
      <c r="L34" s="1426">
        <f t="shared" si="75"/>
        <v>0</v>
      </c>
      <c r="M34" s="1426"/>
      <c r="N34" s="1426">
        <f t="shared" si="76"/>
        <v>0</v>
      </c>
      <c r="O34" s="1426"/>
      <c r="P34" s="1426">
        <f t="shared" si="77"/>
        <v>0</v>
      </c>
      <c r="Q34" s="1426"/>
      <c r="R34" s="1426"/>
      <c r="S34" s="1426"/>
      <c r="T34" s="1426">
        <f t="shared" si="78"/>
        <v>0</v>
      </c>
      <c r="U34" s="1426">
        <f t="shared" si="79"/>
        <v>0</v>
      </c>
      <c r="V34" s="1422"/>
      <c r="W34" s="1426">
        <f t="shared" si="80"/>
        <v>0</v>
      </c>
      <c r="X34" s="1422"/>
      <c r="Y34" s="1426">
        <f t="shared" si="81"/>
        <v>0</v>
      </c>
      <c r="Z34" s="1422"/>
      <c r="AA34" s="1426">
        <f t="shared" si="82"/>
        <v>0</v>
      </c>
      <c r="AB34" s="1422"/>
      <c r="AC34" s="1426">
        <f t="shared" si="83"/>
        <v>0</v>
      </c>
      <c r="AD34" s="1422"/>
      <c r="AE34" s="1422"/>
      <c r="AF34" s="1422"/>
      <c r="AG34" s="1426"/>
      <c r="AH34" s="1426">
        <f t="shared" si="84"/>
        <v>0</v>
      </c>
      <c r="AI34" s="1422"/>
      <c r="AJ34" s="1426">
        <f t="shared" si="94"/>
        <v>0</v>
      </c>
      <c r="AK34" s="1422"/>
      <c r="AL34" s="1422"/>
      <c r="AM34" s="1426">
        <f t="shared" si="85"/>
        <v>0</v>
      </c>
      <c r="AN34" s="1422"/>
      <c r="AO34" s="1426">
        <f t="shared" si="86"/>
        <v>0</v>
      </c>
      <c r="AP34" s="1422"/>
      <c r="AQ34" s="1426">
        <f t="shared" si="87"/>
        <v>0</v>
      </c>
      <c r="AR34" s="1422"/>
      <c r="AS34" s="1422"/>
      <c r="AT34" s="1426">
        <f t="shared" si="88"/>
        <v>0</v>
      </c>
      <c r="AU34" s="1422"/>
      <c r="AV34" s="1422"/>
      <c r="AW34" s="1422"/>
      <c r="AX34" s="1422"/>
      <c r="AY34" s="1422"/>
      <c r="AZ34" s="1422"/>
      <c r="BA34" s="1422"/>
      <c r="BB34" s="1422"/>
      <c r="BC34" s="1422"/>
      <c r="BD34" s="1422"/>
      <c r="BE34" s="1422"/>
      <c r="BF34" s="1422"/>
      <c r="BG34" s="1422"/>
      <c r="BH34" s="1422"/>
      <c r="BI34" s="1422"/>
      <c r="BJ34" s="1422"/>
      <c r="BK34" s="1422"/>
      <c r="BL34" s="1422"/>
      <c r="BM34" s="1422"/>
      <c r="BN34" s="1422"/>
      <c r="BO34" s="1422"/>
      <c r="BP34" s="1422"/>
      <c r="BQ34" s="1422"/>
      <c r="BR34" s="1422"/>
      <c r="BS34" s="1422"/>
      <c r="BT34" s="1422"/>
      <c r="BU34" s="1422"/>
      <c r="BV34" s="1422"/>
      <c r="BW34" s="1422"/>
      <c r="BX34" s="1422"/>
      <c r="BY34" s="1422"/>
      <c r="BZ34" s="1426">
        <f t="shared" ref="BZ34:CJ34" si="113">COUNTIF($AU34:$BY34,BZ$4)*($F34/30)+COUNTIF($AU34:$BY34,BZ$5)*($F34/60)</f>
        <v>0</v>
      </c>
      <c r="CA34" s="1426">
        <f t="shared" si="113"/>
        <v>0</v>
      </c>
      <c r="CB34" s="1426">
        <f t="shared" si="113"/>
        <v>0</v>
      </c>
      <c r="CC34" s="1426">
        <f t="shared" si="113"/>
        <v>0</v>
      </c>
      <c r="CD34" s="1426">
        <f t="shared" si="113"/>
        <v>0</v>
      </c>
      <c r="CE34" s="1426">
        <f t="shared" si="113"/>
        <v>0</v>
      </c>
      <c r="CF34" s="1426">
        <f t="shared" si="113"/>
        <v>0</v>
      </c>
      <c r="CG34" s="1426">
        <f t="shared" si="113"/>
        <v>0</v>
      </c>
      <c r="CH34" s="1426">
        <f t="shared" si="113"/>
        <v>0</v>
      </c>
      <c r="CI34" s="1426">
        <f t="shared" si="113"/>
        <v>0</v>
      </c>
      <c r="CJ34" s="1426">
        <f t="shared" si="113"/>
        <v>0</v>
      </c>
      <c r="CK34" s="1426">
        <f t="shared" si="90"/>
        <v>0</v>
      </c>
      <c r="CL34" s="1422"/>
      <c r="CM34" s="1422"/>
      <c r="CN34" s="1422"/>
      <c r="CO34" s="1422"/>
      <c r="CP34" s="1422"/>
      <c r="CQ34" s="1422"/>
      <c r="CR34" s="1422"/>
      <c r="CS34" s="1422"/>
      <c r="CT34" s="1422"/>
      <c r="CU34" s="1422"/>
      <c r="CV34" s="1422"/>
      <c r="CW34" s="1422"/>
      <c r="CX34" s="1422"/>
      <c r="CY34" s="1422"/>
      <c r="CZ34" s="1422"/>
      <c r="DA34" s="1422"/>
      <c r="DB34" s="1422"/>
      <c r="DC34" s="1422"/>
      <c r="DD34" s="1422"/>
      <c r="DE34" s="1422"/>
      <c r="DF34" s="1422"/>
      <c r="DG34" s="1422"/>
      <c r="DH34" s="1422"/>
      <c r="DI34" s="1422"/>
      <c r="DJ34" s="1422"/>
      <c r="DK34" s="1422"/>
      <c r="DL34" s="1422"/>
      <c r="DM34" s="1422"/>
      <c r="DN34" s="1426">
        <f t="shared" ref="DN34:DW34" si="114">COUNTIF($CL34:$DM34,DN$4)*($F34/30)+COUNTIF($CL34:$DM34,DN$5)*($F34/60)</f>
        <v>0</v>
      </c>
      <c r="DO34" s="1426">
        <f t="shared" si="114"/>
        <v>0</v>
      </c>
      <c r="DP34" s="1426">
        <f t="shared" si="114"/>
        <v>0</v>
      </c>
      <c r="DQ34" s="1426">
        <f t="shared" si="114"/>
        <v>0</v>
      </c>
      <c r="DR34" s="1426">
        <f t="shared" si="114"/>
        <v>0</v>
      </c>
      <c r="DS34" s="1426">
        <f t="shared" si="114"/>
        <v>0</v>
      </c>
      <c r="DT34" s="1426">
        <f t="shared" si="114"/>
        <v>0</v>
      </c>
      <c r="DU34" s="1426">
        <f t="shared" si="114"/>
        <v>0</v>
      </c>
      <c r="DV34" s="1426">
        <f t="shared" si="114"/>
        <v>0</v>
      </c>
      <c r="DW34" s="1426">
        <f t="shared" si="114"/>
        <v>0</v>
      </c>
      <c r="DX34" s="1426">
        <f t="shared" si="92"/>
        <v>0</v>
      </c>
      <c r="DY34" s="1422"/>
      <c r="DZ34" s="1422"/>
      <c r="EA34" s="1422"/>
      <c r="EB34" s="1422"/>
      <c r="EC34" s="1422"/>
      <c r="ED34" s="1422"/>
      <c r="EE34" s="1422"/>
      <c r="EF34" s="1422"/>
      <c r="EG34" s="1422"/>
      <c r="EH34" s="1422"/>
      <c r="EI34" s="1422"/>
      <c r="EJ34" s="1422"/>
      <c r="EK34" s="1422"/>
      <c r="EL34" s="1422"/>
      <c r="EM34" s="1422"/>
      <c r="EN34" s="1422"/>
      <c r="EO34" s="1422"/>
      <c r="EP34" s="1422"/>
      <c r="EQ34" s="1422"/>
      <c r="ER34" s="1422"/>
      <c r="ES34" s="1422"/>
      <c r="ET34" s="1422"/>
      <c r="EU34" s="1422"/>
      <c r="EV34" s="1422"/>
      <c r="EW34" s="1422"/>
      <c r="EX34" s="1422"/>
      <c r="EY34" s="1422"/>
      <c r="EZ34" s="1422"/>
      <c r="FA34" s="1422"/>
      <c r="FB34" s="1422"/>
      <c r="FC34" s="1422"/>
      <c r="FD34" s="1426">
        <f t="shared" ref="FD34:FO34" si="115">COUNTIF($AU34:$BY34,FD$4)*($F34/30)+COUNTIF($AU34:$BY34,FD$5)*($F34/60)</f>
        <v>0</v>
      </c>
      <c r="FE34" s="1426">
        <f t="shared" si="115"/>
        <v>0</v>
      </c>
      <c r="FF34" s="1426">
        <f t="shared" si="115"/>
        <v>0</v>
      </c>
      <c r="FG34" s="1426">
        <f t="shared" si="115"/>
        <v>0</v>
      </c>
      <c r="FH34" s="1426">
        <f t="shared" si="115"/>
        <v>0</v>
      </c>
      <c r="FI34" s="1426">
        <f t="shared" si="115"/>
        <v>0</v>
      </c>
      <c r="FJ34" s="1426">
        <f t="shared" si="115"/>
        <v>0</v>
      </c>
      <c r="FK34" s="1426">
        <f t="shared" si="115"/>
        <v>0</v>
      </c>
      <c r="FL34" s="1426">
        <f t="shared" si="115"/>
        <v>0</v>
      </c>
      <c r="FM34" s="1426">
        <f t="shared" si="115"/>
        <v>0</v>
      </c>
      <c r="FN34" s="1426">
        <f t="shared" si="115"/>
        <v>0</v>
      </c>
      <c r="FO34" s="1426">
        <f t="shared" si="115"/>
        <v>0</v>
      </c>
      <c r="FP34" s="1426">
        <f>COUNTIF($AU34:$BY34,FP$4)*($F34/30)</f>
        <v>0</v>
      </c>
      <c r="FQ34" s="1422"/>
      <c r="FR34" s="1422"/>
      <c r="FS34" s="1422"/>
      <c r="FT34" s="1422"/>
      <c r="FU34" s="1422"/>
      <c r="FV34" s="1422"/>
      <c r="FW34" s="1422"/>
      <c r="FX34" s="1422"/>
      <c r="FY34" s="1422"/>
      <c r="FZ34" s="1422"/>
      <c r="GA34" s="1422"/>
      <c r="GB34" s="1422"/>
      <c r="GC34" s="1422"/>
      <c r="GD34" s="1422"/>
      <c r="GE34" s="1422"/>
      <c r="GF34" s="1422"/>
      <c r="GG34" s="1422"/>
      <c r="GH34" s="1422"/>
      <c r="GI34" s="1422"/>
      <c r="GJ34" s="1422"/>
      <c r="GK34" s="1422"/>
      <c r="GL34" s="1422"/>
      <c r="GM34" s="1422"/>
      <c r="GN34" s="1422"/>
      <c r="GO34" s="1422"/>
      <c r="GP34" s="1422"/>
      <c r="GQ34" s="1422"/>
      <c r="GR34" s="1422"/>
      <c r="GS34" s="1422"/>
      <c r="GT34" s="1422"/>
      <c r="GU34" s="1383"/>
      <c r="GV34" s="1383"/>
      <c r="GW34" s="1383"/>
      <c r="GX34" s="1383"/>
      <c r="GY34" s="1383"/>
      <c r="GZ34" s="1422"/>
      <c r="HA34" s="1422"/>
      <c r="HB34" s="1422"/>
      <c r="HC34" s="1422"/>
      <c r="HD34" s="1422"/>
      <c r="HE34" s="1422"/>
      <c r="HF34" s="1422"/>
      <c r="HG34" s="1422"/>
      <c r="HH34" s="1422"/>
      <c r="HI34" s="1422"/>
      <c r="HJ34" s="1422"/>
      <c r="HK34" s="1422"/>
      <c r="HL34" s="1422"/>
      <c r="HM34" s="1422"/>
      <c r="HN34" s="1422"/>
      <c r="HO34" s="1422"/>
      <c r="HP34" s="1422"/>
      <c r="HQ34" s="1422"/>
      <c r="HR34" s="1422"/>
      <c r="HS34" s="1422"/>
      <c r="HT34" s="1422"/>
      <c r="HU34" s="1422"/>
      <c r="HV34" s="1422"/>
      <c r="HW34" s="1422"/>
      <c r="HX34" s="1422"/>
      <c r="HY34" s="1422"/>
      <c r="HZ34" s="1422"/>
      <c r="IA34" s="1422"/>
      <c r="IB34" s="1422"/>
      <c r="IC34" s="1422"/>
      <c r="ID34" s="1422"/>
      <c r="IE34" s="1391"/>
      <c r="IF34" s="1391"/>
      <c r="IG34" s="1391"/>
      <c r="IH34" s="1391"/>
      <c r="II34" s="1391"/>
      <c r="IJ34" s="1391"/>
      <c r="IK34" s="1422"/>
      <c r="IL34" s="1422"/>
      <c r="IM34" s="1422"/>
      <c r="IN34" s="1422"/>
      <c r="IO34" s="1422"/>
      <c r="IP34" s="1422"/>
      <c r="IQ34" s="1422"/>
      <c r="IR34" s="1422"/>
      <c r="IS34" s="1422"/>
      <c r="IT34" s="1422"/>
      <c r="IU34" s="1422"/>
      <c r="IV34" s="1422"/>
      <c r="IW34" s="1422"/>
      <c r="IX34" s="1422"/>
      <c r="IY34" s="1422"/>
      <c r="IZ34" s="1422"/>
      <c r="JA34" s="1422"/>
      <c r="JB34" s="1422"/>
      <c r="JC34" s="1422"/>
      <c r="JD34" s="1422"/>
      <c r="JE34" s="1422"/>
      <c r="JF34" s="1422"/>
      <c r="JG34" s="1422"/>
      <c r="JH34" s="1422"/>
      <c r="JI34" s="1422"/>
      <c r="JJ34" s="1422"/>
      <c r="JK34" s="1422"/>
      <c r="JL34" s="1422"/>
      <c r="JM34" s="1422"/>
      <c r="JN34" s="1422"/>
      <c r="JO34" s="1383"/>
      <c r="JP34" s="1383"/>
      <c r="JQ34" s="1383"/>
      <c r="JR34" s="1383"/>
      <c r="JS34" s="1383"/>
      <c r="JT34" s="1383"/>
      <c r="JU34" s="1422"/>
      <c r="JV34" s="1422"/>
      <c r="JW34" s="1422"/>
      <c r="JX34" s="1422"/>
      <c r="JY34" s="1422"/>
      <c r="JZ34" s="1422"/>
      <c r="KA34" s="1422"/>
      <c r="KB34" s="1422"/>
      <c r="KC34" s="1422"/>
      <c r="KD34" s="1422"/>
      <c r="KE34" s="1422"/>
      <c r="KF34" s="1422"/>
      <c r="KG34" s="1422"/>
      <c r="KH34" s="1422"/>
      <c r="KI34" s="1422"/>
      <c r="KJ34" s="1422"/>
      <c r="KK34" s="1422"/>
      <c r="KL34" s="1422"/>
      <c r="KM34" s="1422"/>
      <c r="KN34" s="1422"/>
      <c r="KO34" s="1422"/>
      <c r="KP34" s="1422"/>
      <c r="KQ34" s="1422"/>
      <c r="KR34" s="1422"/>
      <c r="KS34" s="1422"/>
      <c r="KT34" s="1422"/>
      <c r="KU34" s="1422"/>
      <c r="KV34" s="1422"/>
      <c r="KW34" s="1422"/>
      <c r="KX34" s="1422"/>
      <c r="KY34" s="1422"/>
      <c r="KZ34" s="1363"/>
      <c r="LA34" s="1363"/>
      <c r="LB34" s="1363"/>
      <c r="LC34" s="1363"/>
      <c r="LD34" s="1363"/>
      <c r="LE34" s="1363"/>
      <c r="LF34" s="1422"/>
      <c r="LG34" s="1422"/>
      <c r="LH34" s="1422"/>
      <c r="LI34" s="1422"/>
      <c r="LJ34" s="1422"/>
      <c r="LK34" s="1422"/>
      <c r="LL34" s="1422"/>
      <c r="LM34" s="1422"/>
      <c r="LN34" s="1422"/>
      <c r="LO34" s="1422"/>
      <c r="LP34" s="1422"/>
      <c r="LQ34" s="1422"/>
      <c r="LR34" s="1422"/>
      <c r="LS34" s="1422"/>
      <c r="LT34" s="1422"/>
      <c r="LU34" s="1422"/>
      <c r="LV34" s="1422"/>
      <c r="LW34" s="1422"/>
      <c r="LX34" s="1422"/>
      <c r="LY34" s="1422"/>
      <c r="LZ34" s="1422"/>
      <c r="MA34" s="1422"/>
      <c r="MB34" s="1422"/>
      <c r="MC34" s="1422"/>
      <c r="MD34" s="1422"/>
      <c r="ME34" s="1422"/>
      <c r="MF34" s="1422"/>
      <c r="MG34" s="1422"/>
      <c r="MH34" s="1422"/>
      <c r="MI34" s="1422"/>
      <c r="MJ34" s="1422"/>
      <c r="MK34" s="1383"/>
      <c r="ML34" s="1383"/>
      <c r="MM34" s="1383"/>
      <c r="MN34" s="1383"/>
      <c r="MO34" s="1383"/>
      <c r="MP34" s="1383"/>
      <c r="MQ34" s="1422"/>
      <c r="MR34" s="1422"/>
      <c r="MS34" s="1422"/>
      <c r="MT34" s="1422"/>
      <c r="MU34" s="1422"/>
      <c r="MV34" s="1422"/>
      <c r="MW34" s="1422"/>
      <c r="MX34" s="1422"/>
      <c r="MY34" s="1422"/>
      <c r="MZ34" s="1422"/>
      <c r="NA34" s="1422"/>
      <c r="NB34" s="1422"/>
      <c r="NC34" s="1422"/>
      <c r="ND34" s="1422"/>
      <c r="NE34" s="1422"/>
      <c r="NF34" s="1422"/>
      <c r="NG34" s="1422"/>
      <c r="NH34" s="1422"/>
      <c r="NI34" s="1422"/>
      <c r="NJ34" s="1422"/>
      <c r="NK34" s="1422"/>
      <c r="NL34" s="1422"/>
      <c r="NM34" s="1422"/>
      <c r="NN34" s="1422"/>
      <c r="NO34" s="1422"/>
      <c r="NP34" s="1422"/>
      <c r="NQ34" s="1422"/>
      <c r="NR34" s="1422"/>
      <c r="NS34" s="1422"/>
      <c r="NT34" s="1422"/>
      <c r="NU34" s="1363"/>
      <c r="NV34" s="1363"/>
      <c r="NW34" s="1363"/>
      <c r="NX34" s="1363"/>
      <c r="NY34" s="1363"/>
      <c r="NZ34" s="1363"/>
      <c r="OA34" s="1422"/>
      <c r="OB34" s="1422"/>
      <c r="OC34" s="1422"/>
      <c r="OD34" s="1422"/>
      <c r="OE34" s="1422"/>
      <c r="OF34" s="1422"/>
      <c r="OG34" s="1422"/>
      <c r="OH34" s="1422"/>
      <c r="OI34" s="1422"/>
      <c r="OJ34" s="1422"/>
      <c r="OK34" s="1422"/>
      <c r="OL34" s="1422"/>
      <c r="OM34" s="1422"/>
      <c r="ON34" s="1422"/>
      <c r="OO34" s="1422"/>
      <c r="OP34" s="1422"/>
      <c r="OQ34" s="1422"/>
      <c r="OR34" s="1422"/>
      <c r="OS34" s="1422"/>
      <c r="OT34" s="1422"/>
      <c r="OU34" s="1422"/>
      <c r="OV34" s="1422"/>
      <c r="OW34" s="1422"/>
      <c r="OX34" s="1422"/>
      <c r="OY34" s="1422"/>
      <c r="OZ34" s="1422"/>
      <c r="PA34" s="1422"/>
      <c r="PB34" s="1422"/>
      <c r="PC34" s="1422"/>
      <c r="PD34" s="1422"/>
      <c r="PE34" s="1383"/>
      <c r="PF34" s="1383"/>
      <c r="PG34" s="1383"/>
      <c r="PH34" s="1383"/>
      <c r="PI34" s="1383"/>
      <c r="PJ34" s="1383"/>
      <c r="PK34" s="1422"/>
      <c r="PL34" s="1422"/>
      <c r="PM34" s="1422"/>
      <c r="PN34" s="1422"/>
      <c r="PO34" s="1422"/>
      <c r="PP34" s="1422"/>
      <c r="PQ34" s="1422"/>
      <c r="PR34" s="1422"/>
      <c r="PS34" s="1422"/>
      <c r="PT34" s="1422"/>
      <c r="PU34" s="1422"/>
      <c r="PV34" s="1422"/>
      <c r="PW34" s="1422"/>
      <c r="PX34" s="1422"/>
      <c r="PY34" s="1422"/>
      <c r="PZ34" s="1422"/>
      <c r="QA34" s="1422"/>
      <c r="QB34" s="1422"/>
      <c r="QC34" s="1422"/>
      <c r="QD34" s="1422"/>
      <c r="QE34" s="1422"/>
      <c r="QF34" s="1422"/>
      <c r="QG34" s="1422"/>
      <c r="QH34" s="1422"/>
      <c r="QI34" s="1422"/>
      <c r="QJ34" s="1422"/>
      <c r="QK34" s="1422"/>
      <c r="QL34" s="1422"/>
      <c r="QM34" s="1422"/>
      <c r="QN34" s="1422"/>
      <c r="QO34" s="1363"/>
      <c r="QP34" s="1363"/>
      <c r="QQ34" s="1363"/>
      <c r="QR34" s="1363"/>
      <c r="QS34" s="1363"/>
      <c r="QT34" s="1363"/>
      <c r="QU34" s="1363"/>
      <c r="QV34" s="1363"/>
      <c r="QW34" s="1363"/>
      <c r="QX34" s="1363"/>
      <c r="QY34" s="1363"/>
      <c r="QZ34" s="1363"/>
      <c r="RA34" s="1363"/>
    </row>
    <row r="35" ht="14.25" hidden="1" customHeight="1">
      <c r="A35" s="943">
        <v>1.0</v>
      </c>
      <c r="B35" s="943" t="s">
        <v>464</v>
      </c>
      <c r="C35" s="943" t="s">
        <v>464</v>
      </c>
      <c r="D35" s="33" t="s">
        <v>2847</v>
      </c>
      <c r="E35" s="1360"/>
      <c r="F35" s="1298"/>
      <c r="G35" s="943">
        <v>0.0</v>
      </c>
      <c r="H35" s="943"/>
      <c r="I35" s="1383"/>
      <c r="J35" s="1383">
        <f t="shared" si="74"/>
        <v>0</v>
      </c>
      <c r="K35" s="1383"/>
      <c r="L35" s="1383">
        <f t="shared" si="75"/>
        <v>0</v>
      </c>
      <c r="M35" s="1383"/>
      <c r="N35" s="1383">
        <f t="shared" si="76"/>
        <v>0</v>
      </c>
      <c r="O35" s="1383"/>
      <c r="P35" s="1383">
        <f t="shared" si="77"/>
        <v>0</v>
      </c>
      <c r="Q35" s="1383"/>
      <c r="R35" s="1383"/>
      <c r="S35" s="1383"/>
      <c r="T35" s="1383">
        <f t="shared" si="78"/>
        <v>0</v>
      </c>
      <c r="U35" s="1383">
        <f t="shared" si="79"/>
        <v>0</v>
      </c>
      <c r="V35" s="1362"/>
      <c r="W35" s="1363">
        <f t="shared" si="80"/>
        <v>0</v>
      </c>
      <c r="X35" s="1362"/>
      <c r="Y35" s="1363">
        <f t="shared" si="81"/>
        <v>0</v>
      </c>
      <c r="Z35" s="1362"/>
      <c r="AA35" s="1363">
        <f t="shared" si="82"/>
        <v>0</v>
      </c>
      <c r="AB35" s="1362"/>
      <c r="AC35" s="1363">
        <f t="shared" si="83"/>
        <v>0</v>
      </c>
      <c r="AD35" s="1362"/>
      <c r="AE35" s="1362"/>
      <c r="AF35" s="1362"/>
      <c r="AG35" s="1363"/>
      <c r="AH35" s="1363">
        <f t="shared" si="84"/>
        <v>0</v>
      </c>
      <c r="AI35" s="1361"/>
      <c r="AJ35" s="1383">
        <f t="shared" si="94"/>
        <v>0</v>
      </c>
      <c r="AK35" s="1361"/>
      <c r="AL35" s="1361"/>
      <c r="AM35" s="1383">
        <f t="shared" si="85"/>
        <v>0</v>
      </c>
      <c r="AN35" s="1361"/>
      <c r="AO35" s="1383">
        <f t="shared" si="86"/>
        <v>0</v>
      </c>
      <c r="AP35" s="1361"/>
      <c r="AQ35" s="1383">
        <f t="shared" si="87"/>
        <v>0</v>
      </c>
      <c r="AR35" s="1361"/>
      <c r="AS35" s="1361"/>
      <c r="AT35" s="1383">
        <f t="shared" si="88"/>
        <v>0</v>
      </c>
      <c r="AU35" s="943"/>
      <c r="AV35" s="943"/>
      <c r="AW35" s="943"/>
      <c r="AX35" s="943"/>
      <c r="AY35" s="943"/>
      <c r="AZ35" s="943"/>
      <c r="BA35" s="943"/>
      <c r="BB35" s="943"/>
      <c r="BC35" s="943"/>
      <c r="BD35" s="943"/>
      <c r="BE35" s="943"/>
      <c r="BF35" s="943"/>
      <c r="BG35" s="943"/>
      <c r="BH35" s="943"/>
      <c r="BI35" s="943"/>
      <c r="BJ35" s="943"/>
      <c r="BK35" s="943"/>
      <c r="BL35" s="943"/>
      <c r="BM35" s="943"/>
      <c r="BN35" s="943"/>
      <c r="BO35" s="943"/>
      <c r="BP35" s="943"/>
      <c r="BQ35" s="943"/>
      <c r="BR35" s="943"/>
      <c r="BS35" s="943"/>
      <c r="BT35" s="1364"/>
      <c r="BU35" s="1364"/>
      <c r="BV35" s="1364"/>
      <c r="BW35" s="1364"/>
      <c r="BX35" s="1364"/>
      <c r="BY35" s="1364"/>
      <c r="BZ35" s="1363">
        <f t="shared" ref="BZ35:CJ35" si="116">COUNTIF($AU35:$BY35,BZ$4)*($F35/30)+COUNTIF($AU35:$BY35,BZ$5)*($F35/60)</f>
        <v>0</v>
      </c>
      <c r="CA35" s="1363">
        <f t="shared" si="116"/>
        <v>0</v>
      </c>
      <c r="CB35" s="1363">
        <f t="shared" si="116"/>
        <v>0</v>
      </c>
      <c r="CC35" s="1363">
        <f t="shared" si="116"/>
        <v>0</v>
      </c>
      <c r="CD35" s="1363">
        <f t="shared" si="116"/>
        <v>0</v>
      </c>
      <c r="CE35" s="1363">
        <f t="shared" si="116"/>
        <v>0</v>
      </c>
      <c r="CF35" s="1363">
        <f t="shared" si="116"/>
        <v>0</v>
      </c>
      <c r="CG35" s="1363">
        <f t="shared" si="116"/>
        <v>0</v>
      </c>
      <c r="CH35" s="1363">
        <f t="shared" si="116"/>
        <v>0</v>
      </c>
      <c r="CI35" s="1363">
        <f t="shared" si="116"/>
        <v>0</v>
      </c>
      <c r="CJ35" s="1363">
        <f t="shared" si="116"/>
        <v>0</v>
      </c>
      <c r="CK35" s="1363">
        <f t="shared" si="90"/>
        <v>0</v>
      </c>
      <c r="CL35" s="943"/>
      <c r="CM35" s="943"/>
      <c r="CN35" s="943"/>
      <c r="CO35" s="943"/>
      <c r="CP35" s="943"/>
      <c r="CQ35" s="943"/>
      <c r="CR35" s="943"/>
      <c r="CS35" s="943"/>
      <c r="CT35" s="943"/>
      <c r="CU35" s="943"/>
      <c r="CV35" s="943"/>
      <c r="CW35" s="943"/>
      <c r="CX35" s="943"/>
      <c r="CY35" s="943"/>
      <c r="CZ35" s="943"/>
      <c r="DA35" s="943"/>
      <c r="DB35" s="943"/>
      <c r="DC35" s="943"/>
      <c r="DD35" s="943"/>
      <c r="DE35" s="943"/>
      <c r="DF35" s="943"/>
      <c r="DG35" s="943"/>
      <c r="DH35" s="943"/>
      <c r="DI35" s="943"/>
      <c r="DJ35" s="943"/>
      <c r="DK35" s="943"/>
      <c r="DL35" s="943"/>
      <c r="DM35" s="943"/>
      <c r="DN35" s="1383">
        <f t="shared" ref="DN35:DW35" si="117">COUNTIF($CL35:$DM35,DN$4)*($F35/30)+COUNTIF($CL35:$DM35,DN$5)*($F35/60)</f>
        <v>0</v>
      </c>
      <c r="DO35" s="1383">
        <f t="shared" si="117"/>
        <v>0</v>
      </c>
      <c r="DP35" s="1383">
        <f t="shared" si="117"/>
        <v>0</v>
      </c>
      <c r="DQ35" s="1383">
        <f t="shared" si="117"/>
        <v>0</v>
      </c>
      <c r="DR35" s="1383">
        <f t="shared" si="117"/>
        <v>0</v>
      </c>
      <c r="DS35" s="1383">
        <f t="shared" si="117"/>
        <v>0</v>
      </c>
      <c r="DT35" s="1383">
        <f t="shared" si="117"/>
        <v>0</v>
      </c>
      <c r="DU35" s="1383">
        <f t="shared" si="117"/>
        <v>0</v>
      </c>
      <c r="DV35" s="1383">
        <f t="shared" si="117"/>
        <v>0</v>
      </c>
      <c r="DW35" s="1383">
        <f t="shared" si="117"/>
        <v>0</v>
      </c>
      <c r="DX35" s="1383">
        <f t="shared" si="92"/>
        <v>0</v>
      </c>
      <c r="DY35" s="943"/>
      <c r="DZ35" s="943"/>
      <c r="EA35" s="943"/>
      <c r="EB35" s="943"/>
      <c r="EC35" s="943"/>
      <c r="ED35" s="943"/>
      <c r="EE35" s="943"/>
      <c r="EF35" s="943"/>
      <c r="EG35" s="943"/>
      <c r="EH35" s="943"/>
      <c r="EI35" s="943"/>
      <c r="EJ35" s="943"/>
      <c r="EK35" s="943"/>
      <c r="EL35" s="943"/>
      <c r="EM35" s="943"/>
      <c r="EN35" s="943"/>
      <c r="EO35" s="943"/>
      <c r="EP35" s="943"/>
      <c r="EQ35" s="943"/>
      <c r="ER35" s="943"/>
      <c r="ES35" s="943"/>
      <c r="ET35" s="943"/>
      <c r="EU35" s="943"/>
      <c r="EV35" s="943"/>
      <c r="EW35" s="943"/>
      <c r="EX35" s="1364"/>
      <c r="EY35" s="1364"/>
      <c r="EZ35" s="1364"/>
      <c r="FA35" s="1364"/>
      <c r="FB35" s="1364"/>
      <c r="FC35" s="1364"/>
      <c r="FD35" s="1363">
        <f t="shared" ref="FD35:FP35" si="118">COUNTIF($DY35:$FC35,FD$4)*($F35/30)+COUNTIF($DY35:$FC35,FD$5)*($F35/60)</f>
        <v>0</v>
      </c>
      <c r="FE35" s="1363">
        <f t="shared" si="118"/>
        <v>0</v>
      </c>
      <c r="FF35" s="1363">
        <f t="shared" si="118"/>
        <v>0</v>
      </c>
      <c r="FG35" s="1363">
        <f t="shared" si="118"/>
        <v>0</v>
      </c>
      <c r="FH35" s="1363">
        <f t="shared" si="118"/>
        <v>0</v>
      </c>
      <c r="FI35" s="1363">
        <f t="shared" si="118"/>
        <v>0</v>
      </c>
      <c r="FJ35" s="1363">
        <f t="shared" si="118"/>
        <v>0</v>
      </c>
      <c r="FK35" s="1363">
        <f t="shared" si="118"/>
        <v>0</v>
      </c>
      <c r="FL35" s="1363">
        <f t="shared" si="118"/>
        <v>0</v>
      </c>
      <c r="FM35" s="1363">
        <f t="shared" si="118"/>
        <v>0</v>
      </c>
      <c r="FN35" s="1363">
        <f t="shared" si="118"/>
        <v>0</v>
      </c>
      <c r="FO35" s="1363">
        <f t="shared" si="118"/>
        <v>0</v>
      </c>
      <c r="FP35" s="1363">
        <f t="shared" si="118"/>
        <v>0</v>
      </c>
      <c r="FQ35" s="943"/>
      <c r="FR35" s="943"/>
      <c r="FS35" s="943"/>
      <c r="FT35" s="943"/>
      <c r="FU35" s="943"/>
      <c r="FV35" s="943"/>
      <c r="FW35" s="943"/>
      <c r="FX35" s="943"/>
      <c r="FY35" s="943"/>
      <c r="FZ35" s="943"/>
      <c r="GA35" s="943"/>
      <c r="GB35" s="943"/>
      <c r="GC35" s="943"/>
      <c r="GD35" s="943"/>
      <c r="GE35" s="943"/>
      <c r="GF35" s="943"/>
      <c r="GG35" s="943"/>
      <c r="GH35" s="943"/>
      <c r="GI35" s="943"/>
      <c r="GJ35" s="943"/>
      <c r="GK35" s="943"/>
      <c r="GL35" s="943"/>
      <c r="GM35" s="943"/>
      <c r="GN35" s="943"/>
      <c r="GO35" s="943"/>
      <c r="GP35" s="1364"/>
      <c r="GQ35" s="1364"/>
      <c r="GR35" s="1364"/>
      <c r="GS35" s="1364"/>
      <c r="GT35" s="1364"/>
      <c r="GU35" s="1383"/>
      <c r="GV35" s="1383"/>
      <c r="GW35" s="1383"/>
      <c r="GX35" s="1383"/>
      <c r="GY35" s="1383"/>
      <c r="GZ35" s="943"/>
      <c r="HA35" s="943"/>
      <c r="HB35" s="943"/>
      <c r="HC35" s="943"/>
      <c r="HD35" s="943"/>
      <c r="HE35" s="943"/>
      <c r="HF35" s="943"/>
      <c r="HG35" s="943"/>
      <c r="HH35" s="943"/>
      <c r="HI35" s="943"/>
      <c r="HJ35" s="943"/>
      <c r="HK35" s="943"/>
      <c r="HL35" s="943"/>
      <c r="HM35" s="943"/>
      <c r="HN35" s="943"/>
      <c r="HO35" s="943"/>
      <c r="HP35" s="943"/>
      <c r="HQ35" s="943"/>
      <c r="HR35" s="943"/>
      <c r="HS35" s="943"/>
      <c r="HT35" s="943"/>
      <c r="HU35" s="943"/>
      <c r="HV35" s="943"/>
      <c r="HW35" s="943"/>
      <c r="HX35" s="943"/>
      <c r="HY35" s="1364"/>
      <c r="HZ35" s="1364"/>
      <c r="IA35" s="1364"/>
      <c r="IB35" s="1364"/>
      <c r="IC35" s="1364"/>
      <c r="ID35" s="1364"/>
      <c r="IE35" s="1391"/>
      <c r="IF35" s="1391"/>
      <c r="IG35" s="1391"/>
      <c r="IH35" s="1391"/>
      <c r="II35" s="1391"/>
      <c r="IJ35" s="1391"/>
      <c r="IK35" s="943"/>
      <c r="IL35" s="943"/>
      <c r="IM35" s="943"/>
      <c r="IN35" s="943"/>
      <c r="IO35" s="943"/>
      <c r="IP35" s="943"/>
      <c r="IQ35" s="943"/>
      <c r="IR35" s="943"/>
      <c r="IS35" s="943"/>
      <c r="IT35" s="943"/>
      <c r="IU35" s="943"/>
      <c r="IV35" s="943"/>
      <c r="IW35" s="943"/>
      <c r="IX35" s="943"/>
      <c r="IY35" s="943"/>
      <c r="IZ35" s="943"/>
      <c r="JA35" s="943"/>
      <c r="JB35" s="943"/>
      <c r="JC35" s="943"/>
      <c r="JD35" s="943"/>
      <c r="JE35" s="943"/>
      <c r="JF35" s="943"/>
      <c r="JG35" s="943"/>
      <c r="JH35" s="943"/>
      <c r="JI35" s="943"/>
      <c r="JJ35" s="1364"/>
      <c r="JK35" s="1364"/>
      <c r="JL35" s="1364"/>
      <c r="JM35" s="1364"/>
      <c r="JN35" s="1364"/>
      <c r="JO35" s="1383"/>
      <c r="JP35" s="1383"/>
      <c r="JQ35" s="1383"/>
      <c r="JR35" s="1383"/>
      <c r="JS35" s="1383"/>
      <c r="JT35" s="1383"/>
      <c r="JU35" s="943"/>
      <c r="JV35" s="943"/>
      <c r="JW35" s="943"/>
      <c r="JX35" s="943"/>
      <c r="JY35" s="943"/>
      <c r="JZ35" s="943"/>
      <c r="KA35" s="943"/>
      <c r="KB35" s="943"/>
      <c r="KC35" s="943"/>
      <c r="KD35" s="943"/>
      <c r="KE35" s="943"/>
      <c r="KF35" s="943"/>
      <c r="KG35" s="943"/>
      <c r="KH35" s="943"/>
      <c r="KI35" s="943"/>
      <c r="KJ35" s="943"/>
      <c r="KK35" s="943"/>
      <c r="KL35" s="943"/>
      <c r="KM35" s="943"/>
      <c r="KN35" s="943"/>
      <c r="KO35" s="943"/>
      <c r="KP35" s="943"/>
      <c r="KQ35" s="943"/>
      <c r="KR35" s="943"/>
      <c r="KS35" s="943"/>
      <c r="KT35" s="1364"/>
      <c r="KU35" s="1364"/>
      <c r="KV35" s="1364"/>
      <c r="KW35" s="1364"/>
      <c r="KX35" s="1364"/>
      <c r="KY35" s="1364"/>
      <c r="KZ35" s="1363"/>
      <c r="LA35" s="1363"/>
      <c r="LB35" s="1363"/>
      <c r="LC35" s="1363"/>
      <c r="LD35" s="1363"/>
      <c r="LE35" s="1363"/>
      <c r="LF35" s="943"/>
      <c r="LG35" s="943"/>
      <c r="LH35" s="943"/>
      <c r="LI35" s="943"/>
      <c r="LJ35" s="943"/>
      <c r="LK35" s="943"/>
      <c r="LL35" s="943"/>
      <c r="LM35" s="943"/>
      <c r="LN35" s="943"/>
      <c r="LO35" s="943"/>
      <c r="LP35" s="943"/>
      <c r="LQ35" s="943"/>
      <c r="LR35" s="943"/>
      <c r="LS35" s="943"/>
      <c r="LT35" s="943"/>
      <c r="LU35" s="943"/>
      <c r="LV35" s="943"/>
      <c r="LW35" s="943"/>
      <c r="LX35" s="943"/>
      <c r="LY35" s="943"/>
      <c r="LZ35" s="943"/>
      <c r="MA35" s="943"/>
      <c r="MB35" s="943"/>
      <c r="MC35" s="943"/>
      <c r="MD35" s="943"/>
      <c r="ME35" s="1364"/>
      <c r="MF35" s="1364"/>
      <c r="MG35" s="1364"/>
      <c r="MH35" s="1364"/>
      <c r="MI35" s="1364"/>
      <c r="MJ35" s="1364"/>
      <c r="MK35" s="1383"/>
      <c r="ML35" s="1383"/>
      <c r="MM35" s="1383"/>
      <c r="MN35" s="1383"/>
      <c r="MO35" s="1383"/>
      <c r="MP35" s="1383"/>
      <c r="MQ35" s="943"/>
      <c r="MR35" s="943"/>
      <c r="MS35" s="943"/>
      <c r="MT35" s="943"/>
      <c r="MU35" s="943"/>
      <c r="MV35" s="943"/>
      <c r="MW35" s="943"/>
      <c r="MX35" s="943"/>
      <c r="MY35" s="943"/>
      <c r="MZ35" s="943"/>
      <c r="NA35" s="943"/>
      <c r="NB35" s="943"/>
      <c r="NC35" s="943"/>
      <c r="ND35" s="943"/>
      <c r="NE35" s="943"/>
      <c r="NF35" s="943"/>
      <c r="NG35" s="943"/>
      <c r="NH35" s="943"/>
      <c r="NI35" s="943"/>
      <c r="NJ35" s="943"/>
      <c r="NK35" s="943"/>
      <c r="NL35" s="943"/>
      <c r="NM35" s="943"/>
      <c r="NN35" s="943"/>
      <c r="NO35" s="943"/>
      <c r="NP35" s="1364"/>
      <c r="NQ35" s="1364"/>
      <c r="NR35" s="1364"/>
      <c r="NS35" s="1364"/>
      <c r="NT35" s="1364"/>
      <c r="NU35" s="1363"/>
      <c r="NV35" s="1363"/>
      <c r="NW35" s="1363"/>
      <c r="NX35" s="1363"/>
      <c r="NY35" s="1363"/>
      <c r="NZ35" s="1363"/>
      <c r="OA35" s="943"/>
      <c r="OB35" s="943"/>
      <c r="OC35" s="943"/>
      <c r="OD35" s="943"/>
      <c r="OE35" s="943"/>
      <c r="OF35" s="943"/>
      <c r="OG35" s="943"/>
      <c r="OH35" s="943"/>
      <c r="OI35" s="943"/>
      <c r="OJ35" s="943"/>
      <c r="OK35" s="943"/>
      <c r="OL35" s="943"/>
      <c r="OM35" s="943"/>
      <c r="ON35" s="943"/>
      <c r="OO35" s="943"/>
      <c r="OP35" s="943"/>
      <c r="OQ35" s="943"/>
      <c r="OR35" s="943"/>
      <c r="OS35" s="943"/>
      <c r="OT35" s="943"/>
      <c r="OU35" s="943"/>
      <c r="OV35" s="943"/>
      <c r="OW35" s="943"/>
      <c r="OX35" s="943"/>
      <c r="OY35" s="943"/>
      <c r="OZ35" s="1364"/>
      <c r="PA35" s="1364"/>
      <c r="PB35" s="1364"/>
      <c r="PC35" s="1364"/>
      <c r="PD35" s="1364"/>
      <c r="PE35" s="1383"/>
      <c r="PF35" s="1383"/>
      <c r="PG35" s="1383"/>
      <c r="PH35" s="1383"/>
      <c r="PI35" s="1383"/>
      <c r="PJ35" s="1383"/>
      <c r="PK35" s="943"/>
      <c r="PL35" s="943"/>
      <c r="PM35" s="943"/>
      <c r="PN35" s="943"/>
      <c r="PO35" s="943"/>
      <c r="PP35" s="943"/>
      <c r="PQ35" s="943"/>
      <c r="PR35" s="943"/>
      <c r="PS35" s="943"/>
      <c r="PT35" s="943"/>
      <c r="PU35" s="943"/>
      <c r="PV35" s="943"/>
      <c r="PW35" s="943"/>
      <c r="PX35" s="943"/>
      <c r="PY35" s="943"/>
      <c r="PZ35" s="943"/>
      <c r="QA35" s="943"/>
      <c r="QB35" s="943"/>
      <c r="QC35" s="943"/>
      <c r="QD35" s="943"/>
      <c r="QE35" s="943"/>
      <c r="QF35" s="943"/>
      <c r="QG35" s="943"/>
      <c r="QH35" s="943"/>
      <c r="QI35" s="943"/>
      <c r="QJ35" s="1364"/>
      <c r="QK35" s="1364"/>
      <c r="QL35" s="1364"/>
      <c r="QM35" s="1364"/>
      <c r="QN35" s="1364"/>
      <c r="QO35" s="1363"/>
      <c r="QP35" s="1363"/>
      <c r="QQ35" s="1363"/>
      <c r="QR35" s="1363"/>
      <c r="QS35" s="1363"/>
      <c r="QT35" s="1363"/>
      <c r="QU35" s="1363"/>
      <c r="QV35" s="1363"/>
      <c r="QW35" s="1363"/>
      <c r="QX35" s="1363"/>
      <c r="QY35" s="1363"/>
      <c r="QZ35" s="1363"/>
      <c r="RA35" s="1363"/>
    </row>
    <row r="36" ht="14.25" hidden="1" customHeight="1">
      <c r="A36" s="1422">
        <v>0.0</v>
      </c>
      <c r="B36" s="1423" t="s">
        <v>58</v>
      </c>
      <c r="C36" s="1423" t="s">
        <v>58</v>
      </c>
      <c r="D36" s="1424"/>
      <c r="E36" s="1425"/>
      <c r="F36" s="1426"/>
      <c r="G36" s="1422"/>
      <c r="H36" s="1422"/>
      <c r="I36" s="1426"/>
      <c r="J36" s="1426">
        <f t="shared" si="74"/>
        <v>0</v>
      </c>
      <c r="K36" s="1426"/>
      <c r="L36" s="1426">
        <f t="shared" si="75"/>
        <v>0</v>
      </c>
      <c r="M36" s="1426"/>
      <c r="N36" s="1426">
        <f t="shared" si="76"/>
        <v>0</v>
      </c>
      <c r="O36" s="1426"/>
      <c r="P36" s="1426">
        <f t="shared" si="77"/>
        <v>0</v>
      </c>
      <c r="Q36" s="1426"/>
      <c r="R36" s="1426"/>
      <c r="S36" s="1426"/>
      <c r="T36" s="1426">
        <f t="shared" si="78"/>
        <v>0</v>
      </c>
      <c r="U36" s="1426">
        <f t="shared" si="79"/>
        <v>0</v>
      </c>
      <c r="V36" s="1422"/>
      <c r="W36" s="1426">
        <f t="shared" si="80"/>
        <v>0</v>
      </c>
      <c r="X36" s="1422"/>
      <c r="Y36" s="1426">
        <f t="shared" si="81"/>
        <v>0</v>
      </c>
      <c r="Z36" s="1422"/>
      <c r="AA36" s="1426">
        <f t="shared" si="82"/>
        <v>0</v>
      </c>
      <c r="AB36" s="1422"/>
      <c r="AC36" s="1426">
        <f t="shared" si="83"/>
        <v>0</v>
      </c>
      <c r="AD36" s="1422"/>
      <c r="AE36" s="1422"/>
      <c r="AF36" s="1422"/>
      <c r="AG36" s="1426"/>
      <c r="AH36" s="1426">
        <f t="shared" si="84"/>
        <v>0</v>
      </c>
      <c r="AI36" s="1422"/>
      <c r="AJ36" s="1426">
        <f t="shared" si="94"/>
        <v>0</v>
      </c>
      <c r="AK36" s="1422"/>
      <c r="AL36" s="1422"/>
      <c r="AM36" s="1426">
        <f t="shared" si="85"/>
        <v>0</v>
      </c>
      <c r="AN36" s="1422"/>
      <c r="AO36" s="1426">
        <f t="shared" si="86"/>
        <v>0</v>
      </c>
      <c r="AP36" s="1422"/>
      <c r="AQ36" s="1426">
        <f t="shared" si="87"/>
        <v>0</v>
      </c>
      <c r="AR36" s="1422"/>
      <c r="AS36" s="1422"/>
      <c r="AT36" s="1426">
        <f t="shared" si="88"/>
        <v>0</v>
      </c>
      <c r="AU36" s="1422"/>
      <c r="AV36" s="1422"/>
      <c r="AW36" s="1422"/>
      <c r="AX36" s="1422"/>
      <c r="AY36" s="1422"/>
      <c r="AZ36" s="1422"/>
      <c r="BA36" s="1422"/>
      <c r="BB36" s="1422"/>
      <c r="BC36" s="1422"/>
      <c r="BD36" s="1422"/>
      <c r="BE36" s="1422"/>
      <c r="BF36" s="1422"/>
      <c r="BG36" s="1422"/>
      <c r="BH36" s="1422"/>
      <c r="BI36" s="1422"/>
      <c r="BJ36" s="1422"/>
      <c r="BK36" s="1422"/>
      <c r="BL36" s="1422"/>
      <c r="BM36" s="1422"/>
      <c r="BN36" s="1422"/>
      <c r="BO36" s="1422"/>
      <c r="BP36" s="1422"/>
      <c r="BQ36" s="1422"/>
      <c r="BR36" s="1422"/>
      <c r="BS36" s="1422"/>
      <c r="BT36" s="1422"/>
      <c r="BU36" s="1422"/>
      <c r="BV36" s="1422"/>
      <c r="BW36" s="1422"/>
      <c r="BX36" s="1422"/>
      <c r="BY36" s="1422"/>
      <c r="BZ36" s="1426">
        <f t="shared" ref="BZ36:CJ36" si="119">COUNTIF($AU36:$BY36,BZ$4)*($F36/30)+COUNTIF($AU36:$BY36,BZ$5)*($F36/60)</f>
        <v>0</v>
      </c>
      <c r="CA36" s="1426">
        <f t="shared" si="119"/>
        <v>0</v>
      </c>
      <c r="CB36" s="1426">
        <f t="shared" si="119"/>
        <v>0</v>
      </c>
      <c r="CC36" s="1426">
        <f t="shared" si="119"/>
        <v>0</v>
      </c>
      <c r="CD36" s="1426">
        <f t="shared" si="119"/>
        <v>0</v>
      </c>
      <c r="CE36" s="1426">
        <f t="shared" si="119"/>
        <v>0</v>
      </c>
      <c r="CF36" s="1426">
        <f t="shared" si="119"/>
        <v>0</v>
      </c>
      <c r="CG36" s="1426">
        <f t="shared" si="119"/>
        <v>0</v>
      </c>
      <c r="CH36" s="1426">
        <f t="shared" si="119"/>
        <v>0</v>
      </c>
      <c r="CI36" s="1426">
        <f t="shared" si="119"/>
        <v>0</v>
      </c>
      <c r="CJ36" s="1426">
        <f t="shared" si="119"/>
        <v>0</v>
      </c>
      <c r="CK36" s="1426">
        <f t="shared" si="90"/>
        <v>0</v>
      </c>
      <c r="CL36" s="1422"/>
      <c r="CM36" s="1422"/>
      <c r="CN36" s="1422"/>
      <c r="CO36" s="1422"/>
      <c r="CP36" s="1422"/>
      <c r="CQ36" s="1422"/>
      <c r="CR36" s="1422"/>
      <c r="CS36" s="1422"/>
      <c r="CT36" s="1422"/>
      <c r="CU36" s="1422"/>
      <c r="CV36" s="1422"/>
      <c r="CW36" s="1422"/>
      <c r="CX36" s="1422"/>
      <c r="CY36" s="1422"/>
      <c r="CZ36" s="1422"/>
      <c r="DA36" s="1422"/>
      <c r="DB36" s="1422"/>
      <c r="DC36" s="1422"/>
      <c r="DD36" s="1422"/>
      <c r="DE36" s="1422"/>
      <c r="DF36" s="1422"/>
      <c r="DG36" s="1422"/>
      <c r="DH36" s="1422"/>
      <c r="DI36" s="1422"/>
      <c r="DJ36" s="1422"/>
      <c r="DK36" s="1422"/>
      <c r="DL36" s="1422"/>
      <c r="DM36" s="1422"/>
      <c r="DN36" s="1426">
        <f t="shared" ref="DN36:DW36" si="120">COUNTIF($CL36:$DM36,DN$4)*($F36/30)+COUNTIF($CL36:$DM36,DN$5)*($F36/60)</f>
        <v>0</v>
      </c>
      <c r="DO36" s="1426">
        <f t="shared" si="120"/>
        <v>0</v>
      </c>
      <c r="DP36" s="1426">
        <f t="shared" si="120"/>
        <v>0</v>
      </c>
      <c r="DQ36" s="1426">
        <f t="shared" si="120"/>
        <v>0</v>
      </c>
      <c r="DR36" s="1426">
        <f t="shared" si="120"/>
        <v>0</v>
      </c>
      <c r="DS36" s="1426">
        <f t="shared" si="120"/>
        <v>0</v>
      </c>
      <c r="DT36" s="1426">
        <f t="shared" si="120"/>
        <v>0</v>
      </c>
      <c r="DU36" s="1426">
        <f t="shared" si="120"/>
        <v>0</v>
      </c>
      <c r="DV36" s="1426">
        <f t="shared" si="120"/>
        <v>0</v>
      </c>
      <c r="DW36" s="1426">
        <f t="shared" si="120"/>
        <v>0</v>
      </c>
      <c r="DX36" s="1426">
        <f t="shared" si="92"/>
        <v>0</v>
      </c>
      <c r="DY36" s="1422"/>
      <c r="DZ36" s="1422"/>
      <c r="EA36" s="1422"/>
      <c r="EB36" s="1422"/>
      <c r="EC36" s="1422"/>
      <c r="ED36" s="1422"/>
      <c r="EE36" s="1422"/>
      <c r="EF36" s="1422"/>
      <c r="EG36" s="1422"/>
      <c r="EH36" s="1422"/>
      <c r="EI36" s="1422"/>
      <c r="EJ36" s="1422"/>
      <c r="EK36" s="1422"/>
      <c r="EL36" s="1422"/>
      <c r="EM36" s="1422"/>
      <c r="EN36" s="1422"/>
      <c r="EO36" s="1422"/>
      <c r="EP36" s="1422"/>
      <c r="EQ36" s="1422"/>
      <c r="ER36" s="1422"/>
      <c r="ES36" s="1422"/>
      <c r="ET36" s="1422"/>
      <c r="EU36" s="1422"/>
      <c r="EV36" s="1422"/>
      <c r="EW36" s="1422"/>
      <c r="EX36" s="1422"/>
      <c r="EY36" s="1422"/>
      <c r="EZ36" s="1422"/>
      <c r="FA36" s="1422"/>
      <c r="FB36" s="1422"/>
      <c r="FC36" s="1422"/>
      <c r="FD36" s="1426">
        <f t="shared" ref="FD36:FO36" si="121">COUNTIF($AU36:$BY36,FD$4)*($F36/30)+COUNTIF($AU36:$BY36,FD$5)*($F36/60)</f>
        <v>0</v>
      </c>
      <c r="FE36" s="1426">
        <f t="shared" si="121"/>
        <v>0</v>
      </c>
      <c r="FF36" s="1426">
        <f t="shared" si="121"/>
        <v>0</v>
      </c>
      <c r="FG36" s="1426">
        <f t="shared" si="121"/>
        <v>0</v>
      </c>
      <c r="FH36" s="1426">
        <f t="shared" si="121"/>
        <v>0</v>
      </c>
      <c r="FI36" s="1426">
        <f t="shared" si="121"/>
        <v>0</v>
      </c>
      <c r="FJ36" s="1426">
        <f t="shared" si="121"/>
        <v>0</v>
      </c>
      <c r="FK36" s="1426">
        <f t="shared" si="121"/>
        <v>0</v>
      </c>
      <c r="FL36" s="1426">
        <f t="shared" si="121"/>
        <v>0</v>
      </c>
      <c r="FM36" s="1426">
        <f t="shared" si="121"/>
        <v>0</v>
      </c>
      <c r="FN36" s="1426">
        <f t="shared" si="121"/>
        <v>0</v>
      </c>
      <c r="FO36" s="1426">
        <f t="shared" si="121"/>
        <v>0</v>
      </c>
      <c r="FP36" s="1426">
        <f>COUNTIF($AU36:$BY36,FP$4)*($F36/30)</f>
        <v>0</v>
      </c>
      <c r="FQ36" s="1422"/>
      <c r="FR36" s="1422"/>
      <c r="FS36" s="1422"/>
      <c r="FT36" s="1422"/>
      <c r="FU36" s="1422"/>
      <c r="FV36" s="1422"/>
      <c r="FW36" s="1422"/>
      <c r="FX36" s="1422"/>
      <c r="FY36" s="1422"/>
      <c r="FZ36" s="1422"/>
      <c r="GA36" s="1422"/>
      <c r="GB36" s="1422"/>
      <c r="GC36" s="1422"/>
      <c r="GD36" s="1422"/>
      <c r="GE36" s="1422"/>
      <c r="GF36" s="1422"/>
      <c r="GG36" s="1422"/>
      <c r="GH36" s="1422"/>
      <c r="GI36" s="1422"/>
      <c r="GJ36" s="1422"/>
      <c r="GK36" s="1422"/>
      <c r="GL36" s="1422"/>
      <c r="GM36" s="1422"/>
      <c r="GN36" s="1422"/>
      <c r="GO36" s="1422"/>
      <c r="GP36" s="1422"/>
      <c r="GQ36" s="1422"/>
      <c r="GR36" s="1422"/>
      <c r="GS36" s="1422"/>
      <c r="GT36" s="1422"/>
      <c r="GU36" s="1383"/>
      <c r="GV36" s="1383"/>
      <c r="GW36" s="1383"/>
      <c r="GX36" s="1383"/>
      <c r="GY36" s="1383"/>
      <c r="GZ36" s="1422"/>
      <c r="HA36" s="1422"/>
      <c r="HB36" s="1422"/>
      <c r="HC36" s="1422"/>
      <c r="HD36" s="1422"/>
      <c r="HE36" s="1422"/>
      <c r="HF36" s="1422"/>
      <c r="HG36" s="1422"/>
      <c r="HH36" s="1422"/>
      <c r="HI36" s="1422"/>
      <c r="HJ36" s="1422"/>
      <c r="HK36" s="1422"/>
      <c r="HL36" s="1422"/>
      <c r="HM36" s="1422"/>
      <c r="HN36" s="1422"/>
      <c r="HO36" s="1422"/>
      <c r="HP36" s="1422"/>
      <c r="HQ36" s="1422"/>
      <c r="HR36" s="1422"/>
      <c r="HS36" s="1422"/>
      <c r="HT36" s="1422"/>
      <c r="HU36" s="1422"/>
      <c r="HV36" s="1422"/>
      <c r="HW36" s="1422"/>
      <c r="HX36" s="1422"/>
      <c r="HY36" s="1422"/>
      <c r="HZ36" s="1422"/>
      <c r="IA36" s="1422"/>
      <c r="IB36" s="1422"/>
      <c r="IC36" s="1422"/>
      <c r="ID36" s="1422"/>
      <c r="IE36" s="1391"/>
      <c r="IF36" s="1391"/>
      <c r="IG36" s="1391"/>
      <c r="IH36" s="1391"/>
      <c r="II36" s="1391"/>
      <c r="IJ36" s="1391"/>
      <c r="IK36" s="1422"/>
      <c r="IL36" s="1422"/>
      <c r="IM36" s="1422"/>
      <c r="IN36" s="1422"/>
      <c r="IO36" s="1422"/>
      <c r="IP36" s="1422"/>
      <c r="IQ36" s="1422"/>
      <c r="IR36" s="1422"/>
      <c r="IS36" s="1422"/>
      <c r="IT36" s="1422"/>
      <c r="IU36" s="1422"/>
      <c r="IV36" s="1422"/>
      <c r="IW36" s="1422"/>
      <c r="IX36" s="1422"/>
      <c r="IY36" s="1422"/>
      <c r="IZ36" s="1422"/>
      <c r="JA36" s="1422"/>
      <c r="JB36" s="1422"/>
      <c r="JC36" s="1422"/>
      <c r="JD36" s="1422"/>
      <c r="JE36" s="1422"/>
      <c r="JF36" s="1422"/>
      <c r="JG36" s="1422"/>
      <c r="JH36" s="1422"/>
      <c r="JI36" s="1422"/>
      <c r="JJ36" s="1422"/>
      <c r="JK36" s="1422"/>
      <c r="JL36" s="1422"/>
      <c r="JM36" s="1422"/>
      <c r="JN36" s="1422"/>
      <c r="JO36" s="1383"/>
      <c r="JP36" s="1383"/>
      <c r="JQ36" s="1383"/>
      <c r="JR36" s="1383"/>
      <c r="JS36" s="1383"/>
      <c r="JT36" s="1383"/>
      <c r="JU36" s="1422"/>
      <c r="JV36" s="1422"/>
      <c r="JW36" s="1422"/>
      <c r="JX36" s="1422"/>
      <c r="JY36" s="1422"/>
      <c r="JZ36" s="1422"/>
      <c r="KA36" s="1422"/>
      <c r="KB36" s="1422"/>
      <c r="KC36" s="1422"/>
      <c r="KD36" s="1422"/>
      <c r="KE36" s="1422"/>
      <c r="KF36" s="1422"/>
      <c r="KG36" s="1422"/>
      <c r="KH36" s="1422"/>
      <c r="KI36" s="1422"/>
      <c r="KJ36" s="1422"/>
      <c r="KK36" s="1422"/>
      <c r="KL36" s="1422"/>
      <c r="KM36" s="1422"/>
      <c r="KN36" s="1422"/>
      <c r="KO36" s="1422"/>
      <c r="KP36" s="1422"/>
      <c r="KQ36" s="1422"/>
      <c r="KR36" s="1422"/>
      <c r="KS36" s="1422"/>
      <c r="KT36" s="1422"/>
      <c r="KU36" s="1422"/>
      <c r="KV36" s="1422"/>
      <c r="KW36" s="1422"/>
      <c r="KX36" s="1422"/>
      <c r="KY36" s="1422"/>
      <c r="KZ36" s="1363"/>
      <c r="LA36" s="1363"/>
      <c r="LB36" s="1363"/>
      <c r="LC36" s="1363"/>
      <c r="LD36" s="1363"/>
      <c r="LE36" s="1363"/>
      <c r="LF36" s="1422"/>
      <c r="LG36" s="1422"/>
      <c r="LH36" s="1422"/>
      <c r="LI36" s="1422"/>
      <c r="LJ36" s="1422"/>
      <c r="LK36" s="1422"/>
      <c r="LL36" s="1422"/>
      <c r="LM36" s="1422"/>
      <c r="LN36" s="1422"/>
      <c r="LO36" s="1422"/>
      <c r="LP36" s="1422"/>
      <c r="LQ36" s="1422"/>
      <c r="LR36" s="1422"/>
      <c r="LS36" s="1422"/>
      <c r="LT36" s="1422"/>
      <c r="LU36" s="1422"/>
      <c r="LV36" s="1422"/>
      <c r="LW36" s="1422"/>
      <c r="LX36" s="1422"/>
      <c r="LY36" s="1422"/>
      <c r="LZ36" s="1422"/>
      <c r="MA36" s="1422"/>
      <c r="MB36" s="1422"/>
      <c r="MC36" s="1422"/>
      <c r="MD36" s="1422"/>
      <c r="ME36" s="1422"/>
      <c r="MF36" s="1422"/>
      <c r="MG36" s="1422"/>
      <c r="MH36" s="1422"/>
      <c r="MI36" s="1422"/>
      <c r="MJ36" s="1422"/>
      <c r="MK36" s="1383"/>
      <c r="ML36" s="1383"/>
      <c r="MM36" s="1383"/>
      <c r="MN36" s="1383"/>
      <c r="MO36" s="1383"/>
      <c r="MP36" s="1383"/>
      <c r="MQ36" s="1422"/>
      <c r="MR36" s="1422"/>
      <c r="MS36" s="1422"/>
      <c r="MT36" s="1422"/>
      <c r="MU36" s="1422"/>
      <c r="MV36" s="1422"/>
      <c r="MW36" s="1422"/>
      <c r="MX36" s="1422"/>
      <c r="MY36" s="1422"/>
      <c r="MZ36" s="1422"/>
      <c r="NA36" s="1422"/>
      <c r="NB36" s="1422"/>
      <c r="NC36" s="1422"/>
      <c r="ND36" s="1422"/>
      <c r="NE36" s="1422"/>
      <c r="NF36" s="1422"/>
      <c r="NG36" s="1422"/>
      <c r="NH36" s="1422"/>
      <c r="NI36" s="1422"/>
      <c r="NJ36" s="1422"/>
      <c r="NK36" s="1422"/>
      <c r="NL36" s="1422"/>
      <c r="NM36" s="1422"/>
      <c r="NN36" s="1422"/>
      <c r="NO36" s="1422"/>
      <c r="NP36" s="1422"/>
      <c r="NQ36" s="1422"/>
      <c r="NR36" s="1422"/>
      <c r="NS36" s="1422"/>
      <c r="NT36" s="1422"/>
      <c r="NU36" s="1363"/>
      <c r="NV36" s="1363"/>
      <c r="NW36" s="1363"/>
      <c r="NX36" s="1363"/>
      <c r="NY36" s="1363"/>
      <c r="NZ36" s="1363"/>
      <c r="OA36" s="1422"/>
      <c r="OB36" s="1422"/>
      <c r="OC36" s="1422"/>
      <c r="OD36" s="1422"/>
      <c r="OE36" s="1422"/>
      <c r="OF36" s="1422"/>
      <c r="OG36" s="1422"/>
      <c r="OH36" s="1422"/>
      <c r="OI36" s="1422"/>
      <c r="OJ36" s="1422"/>
      <c r="OK36" s="1422"/>
      <c r="OL36" s="1422"/>
      <c r="OM36" s="1422"/>
      <c r="ON36" s="1422"/>
      <c r="OO36" s="1422"/>
      <c r="OP36" s="1422"/>
      <c r="OQ36" s="1422"/>
      <c r="OR36" s="1422"/>
      <c r="OS36" s="1422"/>
      <c r="OT36" s="1422"/>
      <c r="OU36" s="1422"/>
      <c r="OV36" s="1422"/>
      <c r="OW36" s="1422"/>
      <c r="OX36" s="1422"/>
      <c r="OY36" s="1422"/>
      <c r="OZ36" s="1422"/>
      <c r="PA36" s="1422"/>
      <c r="PB36" s="1422"/>
      <c r="PC36" s="1422"/>
      <c r="PD36" s="1422"/>
      <c r="PE36" s="1383"/>
      <c r="PF36" s="1383"/>
      <c r="PG36" s="1383"/>
      <c r="PH36" s="1383"/>
      <c r="PI36" s="1383"/>
      <c r="PJ36" s="1383"/>
      <c r="PK36" s="1422"/>
      <c r="PL36" s="1422"/>
      <c r="PM36" s="1422"/>
      <c r="PN36" s="1422"/>
      <c r="PO36" s="1422"/>
      <c r="PP36" s="1422"/>
      <c r="PQ36" s="1422"/>
      <c r="PR36" s="1422"/>
      <c r="PS36" s="1422"/>
      <c r="PT36" s="1422"/>
      <c r="PU36" s="1422"/>
      <c r="PV36" s="1422"/>
      <c r="PW36" s="1422"/>
      <c r="PX36" s="1422"/>
      <c r="PY36" s="1422"/>
      <c r="PZ36" s="1422"/>
      <c r="QA36" s="1422"/>
      <c r="QB36" s="1422"/>
      <c r="QC36" s="1422"/>
      <c r="QD36" s="1422"/>
      <c r="QE36" s="1422"/>
      <c r="QF36" s="1422"/>
      <c r="QG36" s="1422"/>
      <c r="QH36" s="1422"/>
      <c r="QI36" s="1422"/>
      <c r="QJ36" s="1422"/>
      <c r="QK36" s="1422"/>
      <c r="QL36" s="1422"/>
      <c r="QM36" s="1422"/>
      <c r="QN36" s="1422"/>
      <c r="QO36" s="1363"/>
      <c r="QP36" s="1363"/>
      <c r="QQ36" s="1363"/>
      <c r="QR36" s="1363"/>
      <c r="QS36" s="1363"/>
      <c r="QT36" s="1363"/>
      <c r="QU36" s="1363"/>
      <c r="QV36" s="1363"/>
      <c r="QW36" s="1363"/>
      <c r="QX36" s="1363"/>
      <c r="QY36" s="1363"/>
      <c r="QZ36" s="1363"/>
      <c r="RA36" s="1363"/>
    </row>
    <row r="37" ht="14.25" hidden="1" customHeight="1">
      <c r="A37" s="1364">
        <v>1.0</v>
      </c>
      <c r="B37" s="943" t="s">
        <v>2848</v>
      </c>
      <c r="C37" s="943" t="s">
        <v>2754</v>
      </c>
      <c r="D37" s="33" t="s">
        <v>2849</v>
      </c>
      <c r="E37" s="1360">
        <v>9.61582391008E11</v>
      </c>
      <c r="F37" s="1298">
        <v>3.5E7</v>
      </c>
      <c r="G37" s="1382">
        <v>2.63245E7</v>
      </c>
      <c r="H37" s="1382"/>
      <c r="I37" s="1383">
        <v>31.0</v>
      </c>
      <c r="J37" s="1383">
        <f t="shared" si="74"/>
        <v>36166666.67</v>
      </c>
      <c r="K37" s="1383"/>
      <c r="L37" s="1383">
        <f t="shared" si="75"/>
        <v>0</v>
      </c>
      <c r="M37" s="1383"/>
      <c r="N37" s="1383">
        <f t="shared" si="76"/>
        <v>0</v>
      </c>
      <c r="O37" s="1383">
        <v>7.0</v>
      </c>
      <c r="P37" s="1383">
        <f t="shared" si="77"/>
        <v>8166666.667</v>
      </c>
      <c r="Q37" s="1383"/>
      <c r="R37" s="1383"/>
      <c r="S37" s="1383">
        <v>21.0</v>
      </c>
      <c r="T37" s="1383">
        <f t="shared" si="78"/>
        <v>24500000</v>
      </c>
      <c r="U37" s="1383">
        <f t="shared" si="79"/>
        <v>68833333.33</v>
      </c>
      <c r="V37" s="1362"/>
      <c r="W37" s="1363">
        <f t="shared" si="80"/>
        <v>0</v>
      </c>
      <c r="X37" s="1362"/>
      <c r="Y37" s="1363">
        <f t="shared" si="81"/>
        <v>0</v>
      </c>
      <c r="Z37" s="1362"/>
      <c r="AA37" s="1363">
        <f t="shared" si="82"/>
        <v>0</v>
      </c>
      <c r="AB37" s="1362">
        <v>22.0</v>
      </c>
      <c r="AC37" s="1363">
        <f t="shared" si="83"/>
        <v>25666666.67</v>
      </c>
      <c r="AD37" s="1362"/>
      <c r="AE37" s="1362"/>
      <c r="AF37" s="1362"/>
      <c r="AG37" s="1363"/>
      <c r="AH37" s="1363">
        <f t="shared" si="84"/>
        <v>25666666.67</v>
      </c>
      <c r="AI37" s="1361"/>
      <c r="AJ37" s="1383">
        <f t="shared" si="94"/>
        <v>0</v>
      </c>
      <c r="AK37" s="1361"/>
      <c r="AL37" s="1361"/>
      <c r="AM37" s="1383">
        <f t="shared" si="85"/>
        <v>0</v>
      </c>
      <c r="AN37" s="1361">
        <v>30.0</v>
      </c>
      <c r="AO37" s="1383">
        <f t="shared" si="86"/>
        <v>35000000</v>
      </c>
      <c r="AP37" s="1361"/>
      <c r="AQ37" s="1383">
        <f t="shared" si="87"/>
        <v>0</v>
      </c>
      <c r="AR37" s="1361"/>
      <c r="AS37" s="1361"/>
      <c r="AT37" s="1383">
        <f t="shared" si="88"/>
        <v>35000000</v>
      </c>
      <c r="AU37" s="943" t="s">
        <v>2679</v>
      </c>
      <c r="AV37" s="943" t="s">
        <v>2679</v>
      </c>
      <c r="AW37" s="943" t="s">
        <v>2679</v>
      </c>
      <c r="AX37" s="943" t="s">
        <v>2679</v>
      </c>
      <c r="AY37" s="943" t="s">
        <v>2679</v>
      </c>
      <c r="AZ37" s="943" t="s">
        <v>2679</v>
      </c>
      <c r="BA37" s="943" t="s">
        <v>2679</v>
      </c>
      <c r="BB37" s="943" t="s">
        <v>2679</v>
      </c>
      <c r="BC37" s="943" t="s">
        <v>2679</v>
      </c>
      <c r="BD37" s="943" t="s">
        <v>2679</v>
      </c>
      <c r="BE37" s="943" t="s">
        <v>2679</v>
      </c>
      <c r="BF37" s="943" t="s">
        <v>2679</v>
      </c>
      <c r="BG37" s="943" t="s">
        <v>2679</v>
      </c>
      <c r="BH37" s="943" t="s">
        <v>2679</v>
      </c>
      <c r="BI37" s="943" t="s">
        <v>2679</v>
      </c>
      <c r="BJ37" s="943" t="s">
        <v>2679</v>
      </c>
      <c r="BK37" s="943" t="s">
        <v>2679</v>
      </c>
      <c r="BL37" s="943" t="s">
        <v>2679</v>
      </c>
      <c r="BM37" s="943" t="s">
        <v>2679</v>
      </c>
      <c r="BN37" s="943" t="s">
        <v>2679</v>
      </c>
      <c r="BO37" s="943" t="s">
        <v>2679</v>
      </c>
      <c r="BP37" s="943" t="s">
        <v>2679</v>
      </c>
      <c r="BQ37" s="943" t="s">
        <v>2679</v>
      </c>
      <c r="BR37" s="943" t="s">
        <v>2679</v>
      </c>
      <c r="BS37" s="943" t="s">
        <v>2679</v>
      </c>
      <c r="BT37" s="1364" t="s">
        <v>2679</v>
      </c>
      <c r="BU37" s="1364" t="s">
        <v>2679</v>
      </c>
      <c r="BV37" s="1364" t="s">
        <v>2679</v>
      </c>
      <c r="BW37" s="1364" t="s">
        <v>2679</v>
      </c>
      <c r="BX37" s="1364" t="s">
        <v>2679</v>
      </c>
      <c r="BY37" s="1364" t="s">
        <v>2679</v>
      </c>
      <c r="BZ37" s="1363">
        <f t="shared" ref="BZ37:CJ37" si="122">COUNTIF($AU37:$BY37,BZ$4)*($F37/30)+COUNTIF($AU37:$BY37,BZ$5)*($F37/60)</f>
        <v>0</v>
      </c>
      <c r="CA37" s="1363">
        <f t="shared" si="122"/>
        <v>0</v>
      </c>
      <c r="CB37" s="1363">
        <f t="shared" si="122"/>
        <v>0</v>
      </c>
      <c r="CC37" s="1363">
        <f t="shared" si="122"/>
        <v>0</v>
      </c>
      <c r="CD37" s="1363">
        <f t="shared" si="122"/>
        <v>36166666.67</v>
      </c>
      <c r="CE37" s="1363">
        <f t="shared" si="122"/>
        <v>0</v>
      </c>
      <c r="CF37" s="1363">
        <f t="shared" si="122"/>
        <v>0</v>
      </c>
      <c r="CG37" s="1363">
        <f t="shared" si="122"/>
        <v>0</v>
      </c>
      <c r="CH37" s="1363">
        <f t="shared" si="122"/>
        <v>0</v>
      </c>
      <c r="CI37" s="1363">
        <f t="shared" si="122"/>
        <v>0</v>
      </c>
      <c r="CJ37" s="1363">
        <f t="shared" si="122"/>
        <v>0</v>
      </c>
      <c r="CK37" s="1363">
        <f t="shared" si="90"/>
        <v>0</v>
      </c>
      <c r="CL37" s="943" t="s">
        <v>2679</v>
      </c>
      <c r="CM37" s="943" t="s">
        <v>2679</v>
      </c>
      <c r="CN37" s="943" t="s">
        <v>2679</v>
      </c>
      <c r="CO37" s="943" t="s">
        <v>2679</v>
      </c>
      <c r="CP37" s="1364" t="s">
        <v>2679</v>
      </c>
      <c r="CQ37" s="1364" t="s">
        <v>2679</v>
      </c>
      <c r="CR37" s="1364" t="s">
        <v>2679</v>
      </c>
      <c r="CS37" s="1364" t="s">
        <v>2679</v>
      </c>
      <c r="CT37" s="1364" t="s">
        <v>2679</v>
      </c>
      <c r="CU37" s="1364" t="s">
        <v>2679</v>
      </c>
      <c r="CV37" s="943" t="s">
        <v>2679</v>
      </c>
      <c r="CW37" s="943" t="s">
        <v>2679</v>
      </c>
      <c r="CX37" s="943" t="s">
        <v>2679</v>
      </c>
      <c r="CY37" s="943" t="s">
        <v>2679</v>
      </c>
      <c r="CZ37" s="1364" t="s">
        <v>2679</v>
      </c>
      <c r="DA37" s="1364" t="s">
        <v>2679</v>
      </c>
      <c r="DB37" s="1364" t="s">
        <v>2679</v>
      </c>
      <c r="DC37" s="1364" t="s">
        <v>2679</v>
      </c>
      <c r="DD37" s="1364" t="s">
        <v>2679</v>
      </c>
      <c r="DE37" s="1364" t="s">
        <v>2679</v>
      </c>
      <c r="DF37" s="1364" t="s">
        <v>2679</v>
      </c>
      <c r="DG37" s="1364" t="s">
        <v>2679</v>
      </c>
      <c r="DH37" s="1364" t="s">
        <v>2679</v>
      </c>
      <c r="DI37" s="943" t="s">
        <v>2678</v>
      </c>
      <c r="DJ37" s="943" t="s">
        <v>2679</v>
      </c>
      <c r="DK37" s="943" t="s">
        <v>2678</v>
      </c>
      <c r="DL37" s="943" t="s">
        <v>2679</v>
      </c>
      <c r="DM37" s="943" t="s">
        <v>2679</v>
      </c>
      <c r="DN37" s="1383">
        <f t="shared" ref="DN37:DW37" si="123">COUNTIF($CL37:$DM37,DN$4)*($F37/30)+COUNTIF($CL37:$DM37,DN$5)*($F37/60)</f>
        <v>0</v>
      </c>
      <c r="DO37" s="1383">
        <f t="shared" si="123"/>
        <v>0</v>
      </c>
      <c r="DP37" s="1383">
        <f t="shared" si="123"/>
        <v>0</v>
      </c>
      <c r="DQ37" s="1383">
        <f t="shared" si="123"/>
        <v>2333333.333</v>
      </c>
      <c r="DR37" s="1383">
        <f t="shared" si="123"/>
        <v>30333333.33</v>
      </c>
      <c r="DS37" s="1383">
        <f t="shared" si="123"/>
        <v>0</v>
      </c>
      <c r="DT37" s="1383">
        <f t="shared" si="123"/>
        <v>0</v>
      </c>
      <c r="DU37" s="1383">
        <f t="shared" si="123"/>
        <v>0</v>
      </c>
      <c r="DV37" s="1383">
        <f t="shared" si="123"/>
        <v>0</v>
      </c>
      <c r="DW37" s="1383">
        <f t="shared" si="123"/>
        <v>0</v>
      </c>
      <c r="DX37" s="1383">
        <f t="shared" si="92"/>
        <v>0</v>
      </c>
      <c r="DY37" s="943" t="s">
        <v>2678</v>
      </c>
      <c r="DZ37" s="943" t="s">
        <v>2678</v>
      </c>
      <c r="EA37" s="943" t="s">
        <v>2678</v>
      </c>
      <c r="EB37" s="943" t="s">
        <v>2678</v>
      </c>
      <c r="EC37" s="943" t="s">
        <v>2678</v>
      </c>
      <c r="ED37" s="943" t="s">
        <v>2678</v>
      </c>
      <c r="EE37" s="943" t="s">
        <v>2678</v>
      </c>
      <c r="EF37" s="943" t="s">
        <v>2678</v>
      </c>
      <c r="EG37" s="943" t="s">
        <v>2678</v>
      </c>
      <c r="EH37" s="943" t="s">
        <v>2678</v>
      </c>
      <c r="EI37" s="943" t="s">
        <v>2678</v>
      </c>
      <c r="EJ37" s="943" t="s">
        <v>2678</v>
      </c>
      <c r="EK37" s="943" t="s">
        <v>2678</v>
      </c>
      <c r="EL37" s="943" t="s">
        <v>2678</v>
      </c>
      <c r="EM37" s="943" t="s">
        <v>2678</v>
      </c>
      <c r="EN37" s="943" t="s">
        <v>2678</v>
      </c>
      <c r="EO37" s="943" t="s">
        <v>2678</v>
      </c>
      <c r="EP37" s="943" t="s">
        <v>2678</v>
      </c>
      <c r="EQ37" s="943" t="s">
        <v>2678</v>
      </c>
      <c r="ER37" s="943" t="s">
        <v>2678</v>
      </c>
      <c r="ES37" s="943" t="s">
        <v>2678</v>
      </c>
      <c r="ET37" s="943" t="s">
        <v>2678</v>
      </c>
      <c r="EU37" s="943" t="s">
        <v>2678</v>
      </c>
      <c r="EV37" s="943" t="s">
        <v>2678</v>
      </c>
      <c r="EW37" s="943" t="s">
        <v>2678</v>
      </c>
      <c r="EX37" s="943" t="s">
        <v>2678</v>
      </c>
      <c r="EY37" s="943" t="s">
        <v>2678</v>
      </c>
      <c r="EZ37" s="1364"/>
      <c r="FA37" s="1364"/>
      <c r="FB37" s="1364"/>
      <c r="FC37" s="1364"/>
      <c r="FD37" s="1363">
        <f t="shared" ref="FD37:FP37" si="124">COUNTIF($DY37:$FC37,FD$4)*($F37/30)+COUNTIF($DY37:$FC37,FD$5)*($F37/60)</f>
        <v>0</v>
      </c>
      <c r="FE37" s="1363">
        <f t="shared" si="124"/>
        <v>0</v>
      </c>
      <c r="FF37" s="1363">
        <f t="shared" si="124"/>
        <v>0</v>
      </c>
      <c r="FG37" s="1363">
        <f t="shared" si="124"/>
        <v>31500000</v>
      </c>
      <c r="FH37" s="1363">
        <f t="shared" si="124"/>
        <v>0</v>
      </c>
      <c r="FI37" s="1363">
        <f t="shared" si="124"/>
        <v>0</v>
      </c>
      <c r="FJ37" s="1363">
        <f t="shared" si="124"/>
        <v>0</v>
      </c>
      <c r="FK37" s="1363">
        <f t="shared" si="124"/>
        <v>0</v>
      </c>
      <c r="FL37" s="1363">
        <f t="shared" si="124"/>
        <v>0</v>
      </c>
      <c r="FM37" s="1363">
        <f t="shared" si="124"/>
        <v>0</v>
      </c>
      <c r="FN37" s="1363">
        <f t="shared" si="124"/>
        <v>0</v>
      </c>
      <c r="FO37" s="1363">
        <f t="shared" si="124"/>
        <v>0</v>
      </c>
      <c r="FP37" s="1363">
        <f t="shared" si="124"/>
        <v>0</v>
      </c>
      <c r="FQ37" s="943"/>
      <c r="FR37" s="943"/>
      <c r="FS37" s="943"/>
      <c r="FT37" s="943"/>
      <c r="FU37" s="943"/>
      <c r="FV37" s="943"/>
      <c r="FW37" s="943"/>
      <c r="FX37" s="943"/>
      <c r="FY37" s="943"/>
      <c r="FZ37" s="943"/>
      <c r="GA37" s="943"/>
      <c r="GB37" s="943"/>
      <c r="GC37" s="943"/>
      <c r="GD37" s="943"/>
      <c r="GE37" s="943"/>
      <c r="GF37" s="943"/>
      <c r="GG37" s="943"/>
      <c r="GH37" s="943"/>
      <c r="GI37" s="943"/>
      <c r="GJ37" s="943"/>
      <c r="GK37" s="943"/>
      <c r="GL37" s="943"/>
      <c r="GM37" s="943"/>
      <c r="GN37" s="943"/>
      <c r="GO37" s="943"/>
      <c r="GP37" s="943"/>
      <c r="GQ37" s="943"/>
      <c r="GR37" s="1364"/>
      <c r="GS37" s="1364"/>
      <c r="GT37" s="1364"/>
      <c r="GU37" s="1383"/>
      <c r="GV37" s="1383"/>
      <c r="GW37" s="1383"/>
      <c r="GX37" s="1383"/>
      <c r="GY37" s="1383"/>
      <c r="GZ37" s="943"/>
      <c r="HA37" s="943"/>
      <c r="HB37" s="943"/>
      <c r="HC37" s="943"/>
      <c r="HD37" s="943"/>
      <c r="HE37" s="943"/>
      <c r="HF37" s="943"/>
      <c r="HG37" s="943"/>
      <c r="HH37" s="943"/>
      <c r="HI37" s="943"/>
      <c r="HJ37" s="943"/>
      <c r="HK37" s="943"/>
      <c r="HL37" s="943"/>
      <c r="HM37" s="943"/>
      <c r="HN37" s="943"/>
      <c r="HO37" s="943"/>
      <c r="HP37" s="943"/>
      <c r="HQ37" s="943"/>
      <c r="HR37" s="943"/>
      <c r="HS37" s="943"/>
      <c r="HT37" s="943"/>
      <c r="HU37" s="943"/>
      <c r="HV37" s="943"/>
      <c r="HW37" s="943"/>
      <c r="HX37" s="943"/>
      <c r="HY37" s="943"/>
      <c r="HZ37" s="943"/>
      <c r="IA37" s="1364"/>
      <c r="IB37" s="1364"/>
      <c r="IC37" s="1364"/>
      <c r="ID37" s="1364"/>
      <c r="IE37" s="1391"/>
      <c r="IF37" s="1391"/>
      <c r="IG37" s="1391"/>
      <c r="IH37" s="1391"/>
      <c r="II37" s="1391"/>
      <c r="IJ37" s="1391"/>
      <c r="IK37" s="943"/>
      <c r="IL37" s="943"/>
      <c r="IM37" s="943"/>
      <c r="IN37" s="943"/>
      <c r="IO37" s="943"/>
      <c r="IP37" s="943"/>
      <c r="IQ37" s="943"/>
      <c r="IR37" s="943"/>
      <c r="IS37" s="943"/>
      <c r="IT37" s="943"/>
      <c r="IU37" s="943"/>
      <c r="IV37" s="943"/>
      <c r="IW37" s="943"/>
      <c r="IX37" s="943"/>
      <c r="IY37" s="943"/>
      <c r="IZ37" s="943"/>
      <c r="JA37" s="943"/>
      <c r="JB37" s="943"/>
      <c r="JC37" s="943"/>
      <c r="JD37" s="943"/>
      <c r="JE37" s="943"/>
      <c r="JF37" s="943"/>
      <c r="JG37" s="943"/>
      <c r="JH37" s="943"/>
      <c r="JI37" s="943"/>
      <c r="JJ37" s="943"/>
      <c r="JK37" s="943"/>
      <c r="JL37" s="1364"/>
      <c r="JM37" s="1364"/>
      <c r="JN37" s="1364"/>
      <c r="JO37" s="1383"/>
      <c r="JP37" s="1383"/>
      <c r="JQ37" s="1383"/>
      <c r="JR37" s="1383"/>
      <c r="JS37" s="1383"/>
      <c r="JT37" s="1383"/>
      <c r="JU37" s="943"/>
      <c r="JV37" s="943"/>
      <c r="JW37" s="943"/>
      <c r="JX37" s="943"/>
      <c r="JY37" s="943"/>
      <c r="JZ37" s="943"/>
      <c r="KA37" s="943"/>
      <c r="KB37" s="943"/>
      <c r="KC37" s="943"/>
      <c r="KD37" s="943"/>
      <c r="KE37" s="943"/>
      <c r="KF37" s="943"/>
      <c r="KG37" s="943"/>
      <c r="KH37" s="943"/>
      <c r="KI37" s="943"/>
      <c r="KJ37" s="943"/>
      <c r="KK37" s="943"/>
      <c r="KL37" s="943"/>
      <c r="KM37" s="943"/>
      <c r="KN37" s="943"/>
      <c r="KO37" s="943"/>
      <c r="KP37" s="943"/>
      <c r="KQ37" s="943"/>
      <c r="KR37" s="943"/>
      <c r="KS37" s="943"/>
      <c r="KT37" s="943"/>
      <c r="KU37" s="943"/>
      <c r="KV37" s="1364"/>
      <c r="KW37" s="1364"/>
      <c r="KX37" s="1364"/>
      <c r="KY37" s="1364"/>
      <c r="KZ37" s="1363"/>
      <c r="LA37" s="1363"/>
      <c r="LB37" s="1363"/>
      <c r="LC37" s="1363"/>
      <c r="LD37" s="1363"/>
      <c r="LE37" s="1363"/>
      <c r="LF37" s="943"/>
      <c r="LG37" s="943"/>
      <c r="LH37" s="943"/>
      <c r="LI37" s="943"/>
      <c r="LJ37" s="943"/>
      <c r="LK37" s="943"/>
      <c r="LL37" s="943"/>
      <c r="LM37" s="943"/>
      <c r="LN37" s="943"/>
      <c r="LO37" s="943"/>
      <c r="LP37" s="943"/>
      <c r="LQ37" s="943"/>
      <c r="LR37" s="943"/>
      <c r="LS37" s="943"/>
      <c r="LT37" s="943"/>
      <c r="LU37" s="943"/>
      <c r="LV37" s="943"/>
      <c r="LW37" s="943"/>
      <c r="LX37" s="943"/>
      <c r="LY37" s="943"/>
      <c r="LZ37" s="943"/>
      <c r="MA37" s="943"/>
      <c r="MB37" s="943"/>
      <c r="MC37" s="943"/>
      <c r="MD37" s="943"/>
      <c r="ME37" s="943"/>
      <c r="MF37" s="943"/>
      <c r="MG37" s="1364"/>
      <c r="MH37" s="1364"/>
      <c r="MI37" s="1364"/>
      <c r="MJ37" s="1364"/>
      <c r="MK37" s="1383"/>
      <c r="ML37" s="1383"/>
      <c r="MM37" s="1383"/>
      <c r="MN37" s="1383"/>
      <c r="MO37" s="1383"/>
      <c r="MP37" s="1383"/>
      <c r="MQ37" s="943"/>
      <c r="MR37" s="943"/>
      <c r="MS37" s="943"/>
      <c r="MT37" s="943"/>
      <c r="MU37" s="943"/>
      <c r="MV37" s="943"/>
      <c r="MW37" s="943"/>
      <c r="MX37" s="943"/>
      <c r="MY37" s="943"/>
      <c r="MZ37" s="943"/>
      <c r="NA37" s="943"/>
      <c r="NB37" s="943"/>
      <c r="NC37" s="943"/>
      <c r="ND37" s="943"/>
      <c r="NE37" s="943"/>
      <c r="NF37" s="943"/>
      <c r="NG37" s="943"/>
      <c r="NH37" s="943"/>
      <c r="NI37" s="943"/>
      <c r="NJ37" s="943"/>
      <c r="NK37" s="943"/>
      <c r="NL37" s="943"/>
      <c r="NM37" s="943"/>
      <c r="NN37" s="943"/>
      <c r="NO37" s="943"/>
      <c r="NP37" s="943"/>
      <c r="NQ37" s="943"/>
      <c r="NR37" s="1364"/>
      <c r="NS37" s="1364"/>
      <c r="NT37" s="1364"/>
      <c r="NU37" s="1363"/>
      <c r="NV37" s="1363"/>
      <c r="NW37" s="1363"/>
      <c r="NX37" s="1363"/>
      <c r="NY37" s="1363"/>
      <c r="NZ37" s="1363"/>
      <c r="OA37" s="943"/>
      <c r="OB37" s="943"/>
      <c r="OC37" s="943"/>
      <c r="OD37" s="943"/>
      <c r="OE37" s="943"/>
      <c r="OF37" s="943"/>
      <c r="OG37" s="943"/>
      <c r="OH37" s="943"/>
      <c r="OI37" s="943"/>
      <c r="OJ37" s="943"/>
      <c r="OK37" s="943"/>
      <c r="OL37" s="943"/>
      <c r="OM37" s="943"/>
      <c r="ON37" s="943"/>
      <c r="OO37" s="943"/>
      <c r="OP37" s="943"/>
      <c r="OQ37" s="943"/>
      <c r="OR37" s="943"/>
      <c r="OS37" s="943"/>
      <c r="OT37" s="943"/>
      <c r="OU37" s="943"/>
      <c r="OV37" s="943"/>
      <c r="OW37" s="943"/>
      <c r="OX37" s="943"/>
      <c r="OY37" s="943"/>
      <c r="OZ37" s="943"/>
      <c r="PA37" s="943"/>
      <c r="PB37" s="1364"/>
      <c r="PC37" s="1364"/>
      <c r="PD37" s="1364"/>
      <c r="PE37" s="1383"/>
      <c r="PF37" s="1383"/>
      <c r="PG37" s="1383"/>
      <c r="PH37" s="1383"/>
      <c r="PI37" s="1383"/>
      <c r="PJ37" s="1383"/>
      <c r="PK37" s="943"/>
      <c r="PL37" s="943"/>
      <c r="PM37" s="943"/>
      <c r="PN37" s="943"/>
      <c r="PO37" s="943"/>
      <c r="PP37" s="943"/>
      <c r="PQ37" s="943"/>
      <c r="PR37" s="943"/>
      <c r="PS37" s="943"/>
      <c r="PT37" s="943"/>
      <c r="PU37" s="943"/>
      <c r="PV37" s="943"/>
      <c r="PW37" s="943"/>
      <c r="PX37" s="943"/>
      <c r="PY37" s="943"/>
      <c r="PZ37" s="943"/>
      <c r="QA37" s="943"/>
      <c r="QB37" s="943"/>
      <c r="QC37" s="943"/>
      <c r="QD37" s="943"/>
      <c r="QE37" s="943"/>
      <c r="QF37" s="943"/>
      <c r="QG37" s="943"/>
      <c r="QH37" s="943"/>
      <c r="QI37" s="943"/>
      <c r="QJ37" s="943"/>
      <c r="QK37" s="943"/>
      <c r="QL37" s="1364"/>
      <c r="QM37" s="1364"/>
      <c r="QN37" s="1364"/>
      <c r="QO37" s="1363"/>
      <c r="QP37" s="1363"/>
      <c r="QQ37" s="1363"/>
      <c r="QR37" s="1363"/>
      <c r="QS37" s="1363"/>
      <c r="QT37" s="1363"/>
      <c r="QU37" s="1363"/>
      <c r="QV37" s="1363"/>
      <c r="QW37" s="1363"/>
      <c r="QX37" s="1363"/>
      <c r="QY37" s="1363"/>
      <c r="QZ37" s="1363"/>
      <c r="RA37" s="1363"/>
    </row>
    <row r="38" ht="14.25" customHeight="1">
      <c r="A38" s="1364">
        <v>2.0</v>
      </c>
      <c r="B38" s="943" t="s">
        <v>2850</v>
      </c>
      <c r="C38" s="943" t="s">
        <v>2754</v>
      </c>
      <c r="D38" s="33" t="s">
        <v>2851</v>
      </c>
      <c r="E38" s="1360">
        <v>9.61582391036E11</v>
      </c>
      <c r="F38" s="1298">
        <v>3.5E7</v>
      </c>
      <c r="G38" s="1382">
        <v>2.5803E7</v>
      </c>
      <c r="H38" s="1382"/>
      <c r="I38" s="1383"/>
      <c r="J38" s="1383">
        <f t="shared" si="74"/>
        <v>0</v>
      </c>
      <c r="K38" s="1383">
        <v>31.0</v>
      </c>
      <c r="L38" s="1383">
        <f t="shared" si="75"/>
        <v>36166666.67</v>
      </c>
      <c r="M38" s="1383"/>
      <c r="N38" s="1383">
        <f t="shared" si="76"/>
        <v>0</v>
      </c>
      <c r="O38" s="1383"/>
      <c r="P38" s="1383">
        <f t="shared" si="77"/>
        <v>0</v>
      </c>
      <c r="Q38" s="1383"/>
      <c r="R38" s="1383"/>
      <c r="S38" s="1383"/>
      <c r="T38" s="1383">
        <f t="shared" si="78"/>
        <v>0</v>
      </c>
      <c r="U38" s="1383">
        <f t="shared" si="79"/>
        <v>36166666.67</v>
      </c>
      <c r="V38" s="1362"/>
      <c r="W38" s="1363">
        <f t="shared" si="80"/>
        <v>0</v>
      </c>
      <c r="X38" s="1362">
        <v>4.0</v>
      </c>
      <c r="Y38" s="1363">
        <f t="shared" si="81"/>
        <v>4666666.667</v>
      </c>
      <c r="Z38" s="1362"/>
      <c r="AA38" s="1363">
        <f t="shared" si="82"/>
        <v>0</v>
      </c>
      <c r="AB38" s="1362">
        <v>21.0</v>
      </c>
      <c r="AC38" s="1363">
        <f t="shared" si="83"/>
        <v>24500000</v>
      </c>
      <c r="AD38" s="1362"/>
      <c r="AE38" s="1362"/>
      <c r="AF38" s="1362"/>
      <c r="AG38" s="1363"/>
      <c r="AH38" s="1363">
        <f t="shared" si="84"/>
        <v>29166666.67</v>
      </c>
      <c r="AI38" s="1361"/>
      <c r="AJ38" s="1383">
        <f t="shared" si="94"/>
        <v>0</v>
      </c>
      <c r="AK38" s="1361"/>
      <c r="AL38" s="1361"/>
      <c r="AM38" s="1383">
        <f t="shared" si="85"/>
        <v>0</v>
      </c>
      <c r="AN38" s="1361">
        <v>30.0</v>
      </c>
      <c r="AO38" s="1383">
        <f t="shared" si="86"/>
        <v>35000000</v>
      </c>
      <c r="AP38" s="1361"/>
      <c r="AQ38" s="1383">
        <f t="shared" si="87"/>
        <v>0</v>
      </c>
      <c r="AR38" s="1361"/>
      <c r="AS38" s="1361"/>
      <c r="AT38" s="1383">
        <f t="shared" si="88"/>
        <v>35000000</v>
      </c>
      <c r="AU38" s="943" t="s">
        <v>2736</v>
      </c>
      <c r="AV38" s="943" t="s">
        <v>2736</v>
      </c>
      <c r="AW38" s="943" t="s">
        <v>2736</v>
      </c>
      <c r="AX38" s="943" t="s">
        <v>2736</v>
      </c>
      <c r="AY38" s="943" t="s">
        <v>2736</v>
      </c>
      <c r="AZ38" s="943" t="s">
        <v>2736</v>
      </c>
      <c r="BA38" s="943" t="s">
        <v>2736</v>
      </c>
      <c r="BB38" s="943" t="s">
        <v>2736</v>
      </c>
      <c r="BC38" s="943" t="s">
        <v>2736</v>
      </c>
      <c r="BD38" s="943" t="s">
        <v>2736</v>
      </c>
      <c r="BE38" s="943" t="s">
        <v>2736</v>
      </c>
      <c r="BF38" s="943" t="s">
        <v>2736</v>
      </c>
      <c r="BG38" s="943" t="s">
        <v>2736</v>
      </c>
      <c r="BH38" s="943" t="s">
        <v>2736</v>
      </c>
      <c r="BI38" s="943" t="s">
        <v>2736</v>
      </c>
      <c r="BJ38" s="943" t="s">
        <v>2736</v>
      </c>
      <c r="BK38" s="943" t="s">
        <v>2736</v>
      </c>
      <c r="BL38" s="943" t="s">
        <v>2736</v>
      </c>
      <c r="BM38" s="943" t="s">
        <v>2736</v>
      </c>
      <c r="BN38" s="943" t="s">
        <v>2736</v>
      </c>
      <c r="BO38" s="943" t="s">
        <v>2736</v>
      </c>
      <c r="BP38" s="943" t="s">
        <v>2736</v>
      </c>
      <c r="BQ38" s="943" t="s">
        <v>2736</v>
      </c>
      <c r="BR38" s="943" t="s">
        <v>2683</v>
      </c>
      <c r="BS38" s="1364" t="s">
        <v>2683</v>
      </c>
      <c r="BT38" s="1364" t="s">
        <v>2683</v>
      </c>
      <c r="BU38" s="1428"/>
      <c r="BV38" s="1428"/>
      <c r="BW38" s="1428"/>
      <c r="BX38" s="1428"/>
      <c r="BY38" s="1428"/>
      <c r="BZ38" s="1363">
        <f t="shared" ref="BZ38:CJ38" si="125">COUNTIF($AU38:$BY38,BZ$4)*($F38/30)+COUNTIF($AU38:$BY38,BZ$5)*($F38/60)</f>
        <v>3500000</v>
      </c>
      <c r="CA38" s="1363">
        <f t="shared" si="125"/>
        <v>0</v>
      </c>
      <c r="CB38" s="1363">
        <f t="shared" si="125"/>
        <v>26833333.33</v>
      </c>
      <c r="CC38" s="1363">
        <f t="shared" si="125"/>
        <v>0</v>
      </c>
      <c r="CD38" s="1363">
        <f t="shared" si="125"/>
        <v>0</v>
      </c>
      <c r="CE38" s="1363">
        <f t="shared" si="125"/>
        <v>0</v>
      </c>
      <c r="CF38" s="1363">
        <f t="shared" si="125"/>
        <v>0</v>
      </c>
      <c r="CG38" s="1363">
        <f t="shared" si="125"/>
        <v>0</v>
      </c>
      <c r="CH38" s="1363">
        <f t="shared" si="125"/>
        <v>0</v>
      </c>
      <c r="CI38" s="1363">
        <f t="shared" si="125"/>
        <v>0</v>
      </c>
      <c r="CJ38" s="1363">
        <f t="shared" si="125"/>
        <v>0</v>
      </c>
      <c r="CK38" s="1363">
        <f t="shared" si="90"/>
        <v>0</v>
      </c>
      <c r="CL38" s="943"/>
      <c r="CM38" s="943"/>
      <c r="CN38" s="943"/>
      <c r="CO38" s="943"/>
      <c r="CP38" s="943"/>
      <c r="CQ38" s="943"/>
      <c r="CR38" s="943" t="s">
        <v>2687</v>
      </c>
      <c r="CS38" s="943" t="s">
        <v>2687</v>
      </c>
      <c r="CT38" s="943" t="s">
        <v>2687</v>
      </c>
      <c r="CU38" s="943" t="s">
        <v>2687</v>
      </c>
      <c r="CV38" s="943" t="s">
        <v>2687</v>
      </c>
      <c r="CW38" s="943" t="s">
        <v>2687</v>
      </c>
      <c r="CX38" s="943" t="s">
        <v>2687</v>
      </c>
      <c r="CY38" s="943" t="s">
        <v>2687</v>
      </c>
      <c r="CZ38" s="943" t="s">
        <v>2687</v>
      </c>
      <c r="DA38" s="943" t="s">
        <v>2687</v>
      </c>
      <c r="DB38" s="943" t="s">
        <v>2687</v>
      </c>
      <c r="DC38" s="943" t="s">
        <v>2687</v>
      </c>
      <c r="DD38" s="943" t="s">
        <v>2687</v>
      </c>
      <c r="DE38" s="943" t="s">
        <v>2687</v>
      </c>
      <c r="DF38" s="943" t="s">
        <v>2687</v>
      </c>
      <c r="DG38" s="943" t="s">
        <v>2687</v>
      </c>
      <c r="DH38" s="943" t="s">
        <v>2687</v>
      </c>
      <c r="DI38" s="943" t="s">
        <v>2687</v>
      </c>
      <c r="DJ38" s="943" t="s">
        <v>2687</v>
      </c>
      <c r="DK38" s="943" t="s">
        <v>2687</v>
      </c>
      <c r="DL38" s="943" t="s">
        <v>2687</v>
      </c>
      <c r="DM38" s="943" t="s">
        <v>2687</v>
      </c>
      <c r="DN38" s="1383">
        <f t="shared" ref="DN38:DW38" si="126">COUNTIF($CL38:$DM38,DN$4)*($F38/30)+COUNTIF($CL38:$DM38,DN$5)*($F38/60)</f>
        <v>0</v>
      </c>
      <c r="DO38" s="1383">
        <f t="shared" si="126"/>
        <v>0</v>
      </c>
      <c r="DP38" s="1383">
        <f t="shared" si="126"/>
        <v>0</v>
      </c>
      <c r="DQ38" s="1383">
        <f t="shared" si="126"/>
        <v>0</v>
      </c>
      <c r="DR38" s="1383">
        <f t="shared" si="126"/>
        <v>0</v>
      </c>
      <c r="DS38" s="1383">
        <f t="shared" si="126"/>
        <v>0</v>
      </c>
      <c r="DT38" s="1383">
        <f t="shared" si="126"/>
        <v>0</v>
      </c>
      <c r="DU38" s="1383">
        <f t="shared" si="126"/>
        <v>0</v>
      </c>
      <c r="DV38" s="1383">
        <f t="shared" si="126"/>
        <v>25666666.67</v>
      </c>
      <c r="DW38" s="1383">
        <f t="shared" si="126"/>
        <v>0</v>
      </c>
      <c r="DX38" s="1383">
        <f t="shared" si="92"/>
        <v>0</v>
      </c>
      <c r="DY38" s="943" t="s">
        <v>2687</v>
      </c>
      <c r="DZ38" s="943" t="s">
        <v>2687</v>
      </c>
      <c r="EA38" s="943" t="s">
        <v>2687</v>
      </c>
      <c r="EB38" s="943" t="s">
        <v>2687</v>
      </c>
      <c r="EC38" s="943" t="s">
        <v>2687</v>
      </c>
      <c r="ED38" s="943" t="s">
        <v>2687</v>
      </c>
      <c r="EE38" s="943" t="s">
        <v>2687</v>
      </c>
      <c r="EF38" s="943" t="s">
        <v>2687</v>
      </c>
      <c r="EG38" s="943" t="s">
        <v>2687</v>
      </c>
      <c r="EH38" s="943" t="s">
        <v>2687</v>
      </c>
      <c r="EI38" s="943" t="s">
        <v>2687</v>
      </c>
      <c r="EJ38" s="943" t="s">
        <v>2687</v>
      </c>
      <c r="EK38" s="943" t="s">
        <v>2687</v>
      </c>
      <c r="EL38" s="943" t="s">
        <v>2687</v>
      </c>
      <c r="EM38" s="943" t="s">
        <v>2687</v>
      </c>
      <c r="EN38" s="943" t="s">
        <v>2687</v>
      </c>
      <c r="EO38" s="943" t="s">
        <v>2687</v>
      </c>
      <c r="EP38" s="943" t="s">
        <v>2687</v>
      </c>
      <c r="EQ38" s="943" t="s">
        <v>2687</v>
      </c>
      <c r="ER38" s="943" t="s">
        <v>2687</v>
      </c>
      <c r="ES38" s="943" t="s">
        <v>2687</v>
      </c>
      <c r="ET38" s="943" t="s">
        <v>2687</v>
      </c>
      <c r="EU38" s="943" t="s">
        <v>2687</v>
      </c>
      <c r="EV38" s="943" t="s">
        <v>2687</v>
      </c>
      <c r="EW38" s="943" t="s">
        <v>2687</v>
      </c>
      <c r="EX38" s="943" t="s">
        <v>2687</v>
      </c>
      <c r="EY38" s="943" t="s">
        <v>2687</v>
      </c>
      <c r="EZ38" s="1364"/>
      <c r="FA38" s="1364"/>
      <c r="FB38" s="1364"/>
      <c r="FC38" s="1364"/>
      <c r="FD38" s="1363">
        <f t="shared" ref="FD38:FP38" si="127">COUNTIF($DY38:$FC38,FD$4)*($F38/30)+COUNTIF($DY38:$FC38,FD$5)*($F38/60)</f>
        <v>0</v>
      </c>
      <c r="FE38" s="1363">
        <f t="shared" si="127"/>
        <v>0</v>
      </c>
      <c r="FF38" s="1363">
        <f t="shared" si="127"/>
        <v>0</v>
      </c>
      <c r="FG38" s="1363">
        <f t="shared" si="127"/>
        <v>0</v>
      </c>
      <c r="FH38" s="1363">
        <f t="shared" si="127"/>
        <v>0</v>
      </c>
      <c r="FI38" s="1363">
        <f t="shared" si="127"/>
        <v>0</v>
      </c>
      <c r="FJ38" s="1363">
        <f t="shared" si="127"/>
        <v>0</v>
      </c>
      <c r="FK38" s="1363">
        <f t="shared" si="127"/>
        <v>0</v>
      </c>
      <c r="FL38" s="1363">
        <f t="shared" si="127"/>
        <v>31500000</v>
      </c>
      <c r="FM38" s="1363">
        <f t="shared" si="127"/>
        <v>0</v>
      </c>
      <c r="FN38" s="1363">
        <f t="shared" si="127"/>
        <v>0</v>
      </c>
      <c r="FO38" s="1363">
        <f t="shared" si="127"/>
        <v>0</v>
      </c>
      <c r="FP38" s="1363">
        <f t="shared" si="127"/>
        <v>0</v>
      </c>
      <c r="FQ38" s="943"/>
      <c r="FR38" s="943"/>
      <c r="FS38" s="943"/>
      <c r="FT38" s="943"/>
      <c r="FU38" s="943"/>
      <c r="FV38" s="943"/>
      <c r="FW38" s="943"/>
      <c r="FX38" s="943"/>
      <c r="FY38" s="943"/>
      <c r="FZ38" s="943"/>
      <c r="GA38" s="943"/>
      <c r="GB38" s="943"/>
      <c r="GC38" s="943"/>
      <c r="GD38" s="943"/>
      <c r="GE38" s="943"/>
      <c r="GF38" s="943"/>
      <c r="GG38" s="943"/>
      <c r="GH38" s="943"/>
      <c r="GI38" s="943"/>
      <c r="GJ38" s="943"/>
      <c r="GK38" s="943"/>
      <c r="GL38" s="943"/>
      <c r="GM38" s="943"/>
      <c r="GN38" s="943"/>
      <c r="GO38" s="943"/>
      <c r="GP38" s="943"/>
      <c r="GQ38" s="943"/>
      <c r="GR38" s="1364"/>
      <c r="GS38" s="1364"/>
      <c r="GT38" s="1364"/>
      <c r="GU38" s="1383"/>
      <c r="GV38" s="1383"/>
      <c r="GW38" s="1383"/>
      <c r="GX38" s="1383"/>
      <c r="GY38" s="1383"/>
      <c r="GZ38" s="943"/>
      <c r="HA38" s="943"/>
      <c r="HB38" s="943"/>
      <c r="HC38" s="943"/>
      <c r="HD38" s="943"/>
      <c r="HE38" s="943"/>
      <c r="HF38" s="943"/>
      <c r="HG38" s="943"/>
      <c r="HH38" s="943"/>
      <c r="HI38" s="943"/>
      <c r="HJ38" s="943"/>
      <c r="HK38" s="943"/>
      <c r="HL38" s="943"/>
      <c r="HM38" s="943"/>
      <c r="HN38" s="943"/>
      <c r="HO38" s="943"/>
      <c r="HP38" s="943"/>
      <c r="HQ38" s="943"/>
      <c r="HR38" s="943"/>
      <c r="HS38" s="943"/>
      <c r="HT38" s="943"/>
      <c r="HU38" s="943"/>
      <c r="HV38" s="943"/>
      <c r="HW38" s="943"/>
      <c r="HX38" s="943"/>
      <c r="HY38" s="943"/>
      <c r="HZ38" s="943"/>
      <c r="IA38" s="1364"/>
      <c r="IB38" s="1364"/>
      <c r="IC38" s="1364"/>
      <c r="ID38" s="1364"/>
      <c r="IE38" s="1391"/>
      <c r="IF38" s="1391"/>
      <c r="IG38" s="1391"/>
      <c r="IH38" s="1391"/>
      <c r="II38" s="1391"/>
      <c r="IJ38" s="1391"/>
      <c r="IK38" s="943"/>
      <c r="IL38" s="943"/>
      <c r="IM38" s="943"/>
      <c r="IN38" s="943"/>
      <c r="IO38" s="943"/>
      <c r="IP38" s="943"/>
      <c r="IQ38" s="943"/>
      <c r="IR38" s="943"/>
      <c r="IS38" s="943"/>
      <c r="IT38" s="943"/>
      <c r="IU38" s="943"/>
      <c r="IV38" s="943"/>
      <c r="IW38" s="943"/>
      <c r="IX38" s="943"/>
      <c r="IY38" s="943"/>
      <c r="IZ38" s="943"/>
      <c r="JA38" s="943"/>
      <c r="JB38" s="943"/>
      <c r="JC38" s="943"/>
      <c r="JD38" s="943"/>
      <c r="JE38" s="943"/>
      <c r="JF38" s="943"/>
      <c r="JG38" s="943"/>
      <c r="JH38" s="943"/>
      <c r="JI38" s="943"/>
      <c r="JJ38" s="943"/>
      <c r="JK38" s="943"/>
      <c r="JL38" s="1364"/>
      <c r="JM38" s="1364"/>
      <c r="JN38" s="1364"/>
      <c r="JO38" s="1383"/>
      <c r="JP38" s="1383"/>
      <c r="JQ38" s="1383"/>
      <c r="JR38" s="1383"/>
      <c r="JS38" s="1383"/>
      <c r="JT38" s="1383"/>
      <c r="JU38" s="943"/>
      <c r="JV38" s="943"/>
      <c r="JW38" s="943"/>
      <c r="JX38" s="943"/>
      <c r="JY38" s="943"/>
      <c r="JZ38" s="943"/>
      <c r="KA38" s="943"/>
      <c r="KB38" s="943"/>
      <c r="KC38" s="943"/>
      <c r="KD38" s="943"/>
      <c r="KE38" s="943"/>
      <c r="KF38" s="943"/>
      <c r="KG38" s="943"/>
      <c r="KH38" s="943"/>
      <c r="KI38" s="943"/>
      <c r="KJ38" s="943"/>
      <c r="KK38" s="943"/>
      <c r="KL38" s="943"/>
      <c r="KM38" s="943"/>
      <c r="KN38" s="943"/>
      <c r="KO38" s="943"/>
      <c r="KP38" s="943"/>
      <c r="KQ38" s="943"/>
      <c r="KR38" s="943"/>
      <c r="KS38" s="943"/>
      <c r="KT38" s="943"/>
      <c r="KU38" s="943"/>
      <c r="KV38" s="1364"/>
      <c r="KW38" s="1364"/>
      <c r="KX38" s="1364"/>
      <c r="KY38" s="1364"/>
      <c r="KZ38" s="1363"/>
      <c r="LA38" s="1363"/>
      <c r="LB38" s="1363"/>
      <c r="LC38" s="1363"/>
      <c r="LD38" s="1363"/>
      <c r="LE38" s="1363"/>
      <c r="LF38" s="943"/>
      <c r="LG38" s="943"/>
      <c r="LH38" s="943"/>
      <c r="LI38" s="943"/>
      <c r="LJ38" s="943"/>
      <c r="LK38" s="943"/>
      <c r="LL38" s="943"/>
      <c r="LM38" s="943"/>
      <c r="LN38" s="943"/>
      <c r="LO38" s="943"/>
      <c r="LP38" s="943"/>
      <c r="LQ38" s="943"/>
      <c r="LR38" s="943"/>
      <c r="LS38" s="943"/>
      <c r="LT38" s="943"/>
      <c r="LU38" s="943"/>
      <c r="LV38" s="943"/>
      <c r="LW38" s="943"/>
      <c r="LX38" s="943"/>
      <c r="LY38" s="943"/>
      <c r="LZ38" s="943"/>
      <c r="MA38" s="943"/>
      <c r="MB38" s="943"/>
      <c r="MC38" s="943"/>
      <c r="MD38" s="943"/>
      <c r="ME38" s="943"/>
      <c r="MF38" s="943"/>
      <c r="MG38" s="1364"/>
      <c r="MH38" s="1364"/>
      <c r="MI38" s="1364"/>
      <c r="MJ38" s="1364"/>
      <c r="MK38" s="1383"/>
      <c r="ML38" s="1383"/>
      <c r="MM38" s="1383"/>
      <c r="MN38" s="1383"/>
      <c r="MO38" s="1383"/>
      <c r="MP38" s="1383"/>
      <c r="MQ38" s="943"/>
      <c r="MR38" s="943"/>
      <c r="MS38" s="943"/>
      <c r="MT38" s="943"/>
      <c r="MU38" s="943"/>
      <c r="MV38" s="943"/>
      <c r="MW38" s="943"/>
      <c r="MX38" s="943"/>
      <c r="MY38" s="943"/>
      <c r="MZ38" s="943"/>
      <c r="NA38" s="943"/>
      <c r="NB38" s="943"/>
      <c r="NC38" s="943"/>
      <c r="ND38" s="943"/>
      <c r="NE38" s="943"/>
      <c r="NF38" s="943"/>
      <c r="NG38" s="943"/>
      <c r="NH38" s="943"/>
      <c r="NI38" s="943"/>
      <c r="NJ38" s="943"/>
      <c r="NK38" s="943"/>
      <c r="NL38" s="943"/>
      <c r="NM38" s="943"/>
      <c r="NN38" s="943"/>
      <c r="NO38" s="943"/>
      <c r="NP38" s="943"/>
      <c r="NQ38" s="943"/>
      <c r="NR38" s="1364"/>
      <c r="NS38" s="1364"/>
      <c r="NT38" s="1364"/>
      <c r="NU38" s="1363"/>
      <c r="NV38" s="1363"/>
      <c r="NW38" s="1363"/>
      <c r="NX38" s="1363"/>
      <c r="NY38" s="1363"/>
      <c r="NZ38" s="1363"/>
      <c r="OA38" s="943"/>
      <c r="OB38" s="943"/>
      <c r="OC38" s="943"/>
      <c r="OD38" s="943"/>
      <c r="OE38" s="943"/>
      <c r="OF38" s="943"/>
      <c r="OG38" s="943"/>
      <c r="OH38" s="943"/>
      <c r="OI38" s="943"/>
      <c r="OJ38" s="943"/>
      <c r="OK38" s="943"/>
      <c r="OL38" s="943"/>
      <c r="OM38" s="943"/>
      <c r="ON38" s="943"/>
      <c r="OO38" s="943"/>
      <c r="OP38" s="943"/>
      <c r="OQ38" s="943"/>
      <c r="OR38" s="943"/>
      <c r="OS38" s="943"/>
      <c r="OT38" s="943"/>
      <c r="OU38" s="943"/>
      <c r="OV38" s="943"/>
      <c r="OW38" s="943"/>
      <c r="OX38" s="943"/>
      <c r="OY38" s="943"/>
      <c r="OZ38" s="943"/>
      <c r="PA38" s="943"/>
      <c r="PB38" s="1364"/>
      <c r="PC38" s="1364"/>
      <c r="PD38" s="1364"/>
      <c r="PE38" s="1383"/>
      <c r="PF38" s="1383"/>
      <c r="PG38" s="1383"/>
      <c r="PH38" s="1383"/>
      <c r="PI38" s="1383"/>
      <c r="PJ38" s="1383"/>
      <c r="PK38" s="943"/>
      <c r="PL38" s="943"/>
      <c r="PM38" s="943"/>
      <c r="PN38" s="943"/>
      <c r="PO38" s="943"/>
      <c r="PP38" s="943"/>
      <c r="PQ38" s="943"/>
      <c r="PR38" s="943"/>
      <c r="PS38" s="943"/>
      <c r="PT38" s="943"/>
      <c r="PU38" s="943"/>
      <c r="PV38" s="943"/>
      <c r="PW38" s="943"/>
      <c r="PX38" s="943"/>
      <c r="PY38" s="943"/>
      <c r="PZ38" s="943"/>
      <c r="QA38" s="943"/>
      <c r="QB38" s="943"/>
      <c r="QC38" s="943"/>
      <c r="QD38" s="943"/>
      <c r="QE38" s="943"/>
      <c r="QF38" s="943"/>
      <c r="QG38" s="943"/>
      <c r="QH38" s="943"/>
      <c r="QI38" s="943"/>
      <c r="QJ38" s="943"/>
      <c r="QK38" s="943"/>
      <c r="QL38" s="1364"/>
      <c r="QM38" s="1364"/>
      <c r="QN38" s="1364"/>
      <c r="QO38" s="1363"/>
      <c r="QP38" s="1363"/>
      <c r="QQ38" s="1363"/>
      <c r="QR38" s="1363"/>
      <c r="QS38" s="1363"/>
      <c r="QT38" s="1363"/>
      <c r="QU38" s="1363"/>
      <c r="QV38" s="1363"/>
      <c r="QW38" s="1363"/>
      <c r="QX38" s="1363"/>
      <c r="QY38" s="1363"/>
      <c r="QZ38" s="1363"/>
      <c r="RA38" s="1363"/>
    </row>
    <row r="39" ht="14.25" customHeight="1">
      <c r="A39" s="1364">
        <v>3.0</v>
      </c>
      <c r="B39" s="943" t="s">
        <v>2852</v>
      </c>
      <c r="C39" s="943" t="s">
        <v>2755</v>
      </c>
      <c r="D39" s="33" t="s">
        <v>2853</v>
      </c>
      <c r="E39" s="1360">
        <v>9.61582391145E11</v>
      </c>
      <c r="F39" s="1298">
        <v>3.5E7</v>
      </c>
      <c r="G39" s="1382">
        <v>2.4487E7</v>
      </c>
      <c r="H39" s="1382"/>
      <c r="I39" s="1383">
        <v>31.0</v>
      </c>
      <c r="J39" s="1383">
        <f t="shared" si="74"/>
        <v>36166666.67</v>
      </c>
      <c r="K39" s="1383"/>
      <c r="L39" s="1383">
        <f t="shared" si="75"/>
        <v>0</v>
      </c>
      <c r="M39" s="1383"/>
      <c r="N39" s="1383">
        <f t="shared" si="76"/>
        <v>0</v>
      </c>
      <c r="O39" s="1383"/>
      <c r="P39" s="1383">
        <f t="shared" si="77"/>
        <v>0</v>
      </c>
      <c r="Q39" s="1383"/>
      <c r="R39" s="1383"/>
      <c r="S39" s="1383"/>
      <c r="T39" s="1383">
        <f t="shared" si="78"/>
        <v>0</v>
      </c>
      <c r="U39" s="1383">
        <f t="shared" si="79"/>
        <v>36166666.67</v>
      </c>
      <c r="V39" s="1362">
        <v>25.0</v>
      </c>
      <c r="W39" s="1363">
        <f t="shared" si="80"/>
        <v>29166666.67</v>
      </c>
      <c r="X39" s="1362"/>
      <c r="Y39" s="1363">
        <f t="shared" si="81"/>
        <v>0</v>
      </c>
      <c r="Z39" s="1362"/>
      <c r="AA39" s="1363">
        <f t="shared" si="82"/>
        <v>0</v>
      </c>
      <c r="AB39" s="1362"/>
      <c r="AC39" s="1363">
        <f t="shared" si="83"/>
        <v>0</v>
      </c>
      <c r="AD39" s="1362"/>
      <c r="AE39" s="1362"/>
      <c r="AF39" s="1362"/>
      <c r="AG39" s="1363"/>
      <c r="AH39" s="1363">
        <f t="shared" si="84"/>
        <v>29166666.67</v>
      </c>
      <c r="AI39" s="1361">
        <v>30.0</v>
      </c>
      <c r="AJ39" s="1383">
        <f t="shared" si="94"/>
        <v>35000000</v>
      </c>
      <c r="AK39" s="1361"/>
      <c r="AL39" s="1361"/>
      <c r="AM39" s="1383">
        <f t="shared" si="85"/>
        <v>0</v>
      </c>
      <c r="AN39" s="1361">
        <v>30.0</v>
      </c>
      <c r="AO39" s="1383">
        <f t="shared" si="86"/>
        <v>35000000</v>
      </c>
      <c r="AP39" s="1361"/>
      <c r="AQ39" s="1383">
        <f t="shared" si="87"/>
        <v>0</v>
      </c>
      <c r="AR39" s="1361"/>
      <c r="AS39" s="1361"/>
      <c r="AT39" s="1383">
        <f t="shared" si="88"/>
        <v>70000000</v>
      </c>
      <c r="AU39" s="943" t="s">
        <v>2683</v>
      </c>
      <c r="AV39" s="943" t="s">
        <v>2683</v>
      </c>
      <c r="AW39" s="943" t="s">
        <v>2683</v>
      </c>
      <c r="AX39" s="943" t="s">
        <v>2683</v>
      </c>
      <c r="AY39" s="943" t="s">
        <v>2683</v>
      </c>
      <c r="AZ39" s="943" t="s">
        <v>2683</v>
      </c>
      <c r="BA39" s="943" t="s">
        <v>2683</v>
      </c>
      <c r="BB39" s="943" t="s">
        <v>2683</v>
      </c>
      <c r="BC39" s="943" t="s">
        <v>2683</v>
      </c>
      <c r="BD39" s="943" t="s">
        <v>2683</v>
      </c>
      <c r="BE39" s="943" t="s">
        <v>2683</v>
      </c>
      <c r="BF39" s="943" t="s">
        <v>2683</v>
      </c>
      <c r="BG39" s="943" t="s">
        <v>2683</v>
      </c>
      <c r="BH39" s="943" t="s">
        <v>2683</v>
      </c>
      <c r="BI39" s="943" t="s">
        <v>2683</v>
      </c>
      <c r="BJ39" s="943" t="s">
        <v>2683</v>
      </c>
      <c r="BK39" s="943" t="s">
        <v>2683</v>
      </c>
      <c r="BL39" s="943" t="s">
        <v>2683</v>
      </c>
      <c r="BM39" s="943" t="s">
        <v>2683</v>
      </c>
      <c r="BN39" s="943" t="s">
        <v>2683</v>
      </c>
      <c r="BO39" s="943" t="s">
        <v>2683</v>
      </c>
      <c r="BP39" s="943" t="s">
        <v>2683</v>
      </c>
      <c r="BQ39" s="943" t="s">
        <v>2683</v>
      </c>
      <c r="BR39" s="943" t="s">
        <v>2683</v>
      </c>
      <c r="BS39" s="943" t="s">
        <v>2683</v>
      </c>
      <c r="BT39" s="1364" t="s">
        <v>2683</v>
      </c>
      <c r="BU39" s="1364" t="s">
        <v>2683</v>
      </c>
      <c r="BV39" s="1364" t="s">
        <v>2683</v>
      </c>
      <c r="BW39" s="1364" t="s">
        <v>2683</v>
      </c>
      <c r="BX39" s="1364" t="s">
        <v>2678</v>
      </c>
      <c r="BY39" s="1364" t="s">
        <v>2678</v>
      </c>
      <c r="BZ39" s="1363">
        <f t="shared" ref="BZ39:CJ39" si="128">COUNTIF($AU39:$BY39,BZ$4)*($F39/30)+COUNTIF($AU39:$BY39,BZ$5)*($F39/60)</f>
        <v>33833333.33</v>
      </c>
      <c r="CA39" s="1363">
        <f t="shared" si="128"/>
        <v>0</v>
      </c>
      <c r="CB39" s="1363">
        <f t="shared" si="128"/>
        <v>0</v>
      </c>
      <c r="CC39" s="1363">
        <f t="shared" si="128"/>
        <v>2333333.333</v>
      </c>
      <c r="CD39" s="1363">
        <f t="shared" si="128"/>
        <v>0</v>
      </c>
      <c r="CE39" s="1363">
        <f t="shared" si="128"/>
        <v>0</v>
      </c>
      <c r="CF39" s="1363">
        <f t="shared" si="128"/>
        <v>0</v>
      </c>
      <c r="CG39" s="1363">
        <f t="shared" si="128"/>
        <v>0</v>
      </c>
      <c r="CH39" s="1363">
        <f t="shared" si="128"/>
        <v>0</v>
      </c>
      <c r="CI39" s="1363">
        <f t="shared" si="128"/>
        <v>0</v>
      </c>
      <c r="CJ39" s="1363">
        <f t="shared" si="128"/>
        <v>0</v>
      </c>
      <c r="CK39" s="1363">
        <f t="shared" si="90"/>
        <v>0</v>
      </c>
      <c r="CL39" s="943" t="s">
        <v>2678</v>
      </c>
      <c r="CM39" s="943" t="s">
        <v>2678</v>
      </c>
      <c r="CN39" s="943" t="s">
        <v>2678</v>
      </c>
      <c r="CO39" s="943" t="s">
        <v>2678</v>
      </c>
      <c r="CP39" s="943" t="s">
        <v>2678</v>
      </c>
      <c r="CQ39" s="943" t="s">
        <v>2678</v>
      </c>
      <c r="CR39" s="943" t="s">
        <v>2678</v>
      </c>
      <c r="CS39" s="943" t="s">
        <v>2678</v>
      </c>
      <c r="CT39" s="943" t="s">
        <v>2678</v>
      </c>
      <c r="CU39" s="943" t="s">
        <v>2678</v>
      </c>
      <c r="CV39" s="943" t="s">
        <v>2678</v>
      </c>
      <c r="CW39" s="943" t="s">
        <v>2678</v>
      </c>
      <c r="CX39" s="943" t="s">
        <v>2678</v>
      </c>
      <c r="CY39" s="943" t="s">
        <v>2678</v>
      </c>
      <c r="CZ39" s="943" t="s">
        <v>2678</v>
      </c>
      <c r="DA39" s="943" t="s">
        <v>2678</v>
      </c>
      <c r="DB39" s="943" t="s">
        <v>2678</v>
      </c>
      <c r="DC39" s="943" t="s">
        <v>2678</v>
      </c>
      <c r="DD39" s="943" t="s">
        <v>2678</v>
      </c>
      <c r="DE39" s="943" t="s">
        <v>2678</v>
      </c>
      <c r="DF39" s="943" t="s">
        <v>2678</v>
      </c>
      <c r="DG39" s="943" t="s">
        <v>2678</v>
      </c>
      <c r="DH39" s="943" t="s">
        <v>2678</v>
      </c>
      <c r="DI39" s="943" t="s">
        <v>2678</v>
      </c>
      <c r="DJ39" s="943" t="s">
        <v>2678</v>
      </c>
      <c r="DK39" s="943" t="s">
        <v>2678</v>
      </c>
      <c r="DL39" s="943" t="s">
        <v>2678</v>
      </c>
      <c r="DM39" s="943" t="s">
        <v>2678</v>
      </c>
      <c r="DN39" s="1383">
        <f t="shared" ref="DN39:DW39" si="129">COUNTIF($CL39:$DM39,DN$4)*($F39/30)+COUNTIF($CL39:$DM39,DN$5)*($F39/60)</f>
        <v>0</v>
      </c>
      <c r="DO39" s="1383">
        <f t="shared" si="129"/>
        <v>0</v>
      </c>
      <c r="DP39" s="1383">
        <f t="shared" si="129"/>
        <v>0</v>
      </c>
      <c r="DQ39" s="1383">
        <f t="shared" si="129"/>
        <v>32666666.67</v>
      </c>
      <c r="DR39" s="1383">
        <f t="shared" si="129"/>
        <v>0</v>
      </c>
      <c r="DS39" s="1383">
        <f t="shared" si="129"/>
        <v>0</v>
      </c>
      <c r="DT39" s="1383">
        <f t="shared" si="129"/>
        <v>0</v>
      </c>
      <c r="DU39" s="1383">
        <f t="shared" si="129"/>
        <v>0</v>
      </c>
      <c r="DV39" s="1383">
        <f t="shared" si="129"/>
        <v>0</v>
      </c>
      <c r="DW39" s="1383">
        <f t="shared" si="129"/>
        <v>0</v>
      </c>
      <c r="DX39" s="1383">
        <f t="shared" si="92"/>
        <v>0</v>
      </c>
      <c r="DY39" s="943" t="s">
        <v>2678</v>
      </c>
      <c r="DZ39" s="943" t="s">
        <v>2678</v>
      </c>
      <c r="EA39" s="943" t="s">
        <v>2678</v>
      </c>
      <c r="EB39" s="943" t="s">
        <v>2678</v>
      </c>
      <c r="EC39" s="943" t="s">
        <v>2678</v>
      </c>
      <c r="ED39" s="943" t="s">
        <v>2678</v>
      </c>
      <c r="EE39" s="943" t="s">
        <v>2678</v>
      </c>
      <c r="EF39" s="943" t="s">
        <v>2678</v>
      </c>
      <c r="EG39" s="943" t="s">
        <v>2678</v>
      </c>
      <c r="EH39" s="943" t="s">
        <v>2678</v>
      </c>
      <c r="EI39" s="943" t="s">
        <v>2678</v>
      </c>
      <c r="EJ39" s="943" t="s">
        <v>2678</v>
      </c>
      <c r="EK39" s="943" t="s">
        <v>2678</v>
      </c>
      <c r="EL39" s="943" t="s">
        <v>2678</v>
      </c>
      <c r="EM39" s="943" t="s">
        <v>2678</v>
      </c>
      <c r="EN39" s="943" t="s">
        <v>2678</v>
      </c>
      <c r="EO39" s="943" t="s">
        <v>2678</v>
      </c>
      <c r="EP39" s="943" t="s">
        <v>2678</v>
      </c>
      <c r="EQ39" s="943" t="s">
        <v>2678</v>
      </c>
      <c r="ER39" s="943" t="s">
        <v>2678</v>
      </c>
      <c r="ES39" s="943" t="s">
        <v>2678</v>
      </c>
      <c r="ET39" s="943" t="s">
        <v>2678</v>
      </c>
      <c r="EU39" s="943" t="s">
        <v>2678</v>
      </c>
      <c r="EV39" s="943" t="s">
        <v>2678</v>
      </c>
      <c r="EW39" s="943" t="s">
        <v>2678</v>
      </c>
      <c r="EX39" s="943" t="s">
        <v>2678</v>
      </c>
      <c r="EY39" s="943" t="s">
        <v>2678</v>
      </c>
      <c r="EZ39" s="1364"/>
      <c r="FA39" s="1364"/>
      <c r="FB39" s="1364"/>
      <c r="FC39" s="1364"/>
      <c r="FD39" s="1363">
        <f t="shared" ref="FD39:FP39" si="130">COUNTIF($DY39:$FC39,FD$4)*($F39/30)+COUNTIF($DY39:$FC39,FD$5)*($F39/60)</f>
        <v>0</v>
      </c>
      <c r="FE39" s="1363">
        <f t="shared" si="130"/>
        <v>0</v>
      </c>
      <c r="FF39" s="1363">
        <f t="shared" si="130"/>
        <v>0</v>
      </c>
      <c r="FG39" s="1363">
        <f t="shared" si="130"/>
        <v>31500000</v>
      </c>
      <c r="FH39" s="1363">
        <f t="shared" si="130"/>
        <v>0</v>
      </c>
      <c r="FI39" s="1363">
        <f t="shared" si="130"/>
        <v>0</v>
      </c>
      <c r="FJ39" s="1363">
        <f t="shared" si="130"/>
        <v>0</v>
      </c>
      <c r="FK39" s="1363">
        <f t="shared" si="130"/>
        <v>0</v>
      </c>
      <c r="FL39" s="1363">
        <f t="shared" si="130"/>
        <v>0</v>
      </c>
      <c r="FM39" s="1363">
        <f t="shared" si="130"/>
        <v>0</v>
      </c>
      <c r="FN39" s="1363">
        <f t="shared" si="130"/>
        <v>0</v>
      </c>
      <c r="FO39" s="1363">
        <f t="shared" si="130"/>
        <v>0</v>
      </c>
      <c r="FP39" s="1363">
        <f t="shared" si="130"/>
        <v>0</v>
      </c>
      <c r="FQ39" s="943"/>
      <c r="FR39" s="943"/>
      <c r="FS39" s="943"/>
      <c r="FT39" s="943"/>
      <c r="FU39" s="943"/>
      <c r="FV39" s="943"/>
      <c r="FW39" s="943"/>
      <c r="FX39" s="943"/>
      <c r="FY39" s="943"/>
      <c r="FZ39" s="943"/>
      <c r="GA39" s="943"/>
      <c r="GB39" s="943"/>
      <c r="GC39" s="943"/>
      <c r="GD39" s="943"/>
      <c r="GE39" s="943"/>
      <c r="GF39" s="943"/>
      <c r="GG39" s="943"/>
      <c r="GH39" s="943"/>
      <c r="GI39" s="943"/>
      <c r="GJ39" s="943"/>
      <c r="GK39" s="943"/>
      <c r="GL39" s="943"/>
      <c r="GM39" s="943"/>
      <c r="GN39" s="943"/>
      <c r="GO39" s="943"/>
      <c r="GP39" s="943"/>
      <c r="GQ39" s="943"/>
      <c r="GR39" s="1364"/>
      <c r="GS39" s="1364"/>
      <c r="GT39" s="1364"/>
      <c r="GU39" s="1383"/>
      <c r="GV39" s="1383"/>
      <c r="GW39" s="1383"/>
      <c r="GX39" s="1383"/>
      <c r="GY39" s="1383"/>
      <c r="GZ39" s="943"/>
      <c r="HA39" s="943"/>
      <c r="HB39" s="943"/>
      <c r="HC39" s="943"/>
      <c r="HD39" s="943"/>
      <c r="HE39" s="943"/>
      <c r="HF39" s="943"/>
      <c r="HG39" s="943"/>
      <c r="HH39" s="943"/>
      <c r="HI39" s="943"/>
      <c r="HJ39" s="943"/>
      <c r="HK39" s="943"/>
      <c r="HL39" s="943"/>
      <c r="HM39" s="943"/>
      <c r="HN39" s="943"/>
      <c r="HO39" s="943"/>
      <c r="HP39" s="943"/>
      <c r="HQ39" s="943"/>
      <c r="HR39" s="943"/>
      <c r="HS39" s="943"/>
      <c r="HT39" s="943"/>
      <c r="HU39" s="943"/>
      <c r="HV39" s="943"/>
      <c r="HW39" s="943"/>
      <c r="HX39" s="943"/>
      <c r="HY39" s="943"/>
      <c r="HZ39" s="943"/>
      <c r="IA39" s="1364"/>
      <c r="IB39" s="1364"/>
      <c r="IC39" s="1364"/>
      <c r="ID39" s="1364"/>
      <c r="IE39" s="1391"/>
      <c r="IF39" s="1391"/>
      <c r="IG39" s="1391"/>
      <c r="IH39" s="1391"/>
      <c r="II39" s="1391"/>
      <c r="IJ39" s="1391"/>
      <c r="IK39" s="943"/>
      <c r="IL39" s="943"/>
      <c r="IM39" s="943"/>
      <c r="IN39" s="943"/>
      <c r="IO39" s="943"/>
      <c r="IP39" s="943"/>
      <c r="IQ39" s="943"/>
      <c r="IR39" s="943"/>
      <c r="IS39" s="943"/>
      <c r="IT39" s="943"/>
      <c r="IU39" s="943"/>
      <c r="IV39" s="943"/>
      <c r="IW39" s="943"/>
      <c r="IX39" s="943"/>
      <c r="IY39" s="943"/>
      <c r="IZ39" s="943"/>
      <c r="JA39" s="943"/>
      <c r="JB39" s="943"/>
      <c r="JC39" s="943"/>
      <c r="JD39" s="943"/>
      <c r="JE39" s="943"/>
      <c r="JF39" s="943"/>
      <c r="JG39" s="943"/>
      <c r="JH39" s="943"/>
      <c r="JI39" s="943"/>
      <c r="JJ39" s="943"/>
      <c r="JK39" s="943"/>
      <c r="JL39" s="1364"/>
      <c r="JM39" s="1364"/>
      <c r="JN39" s="1364"/>
      <c r="JO39" s="1383"/>
      <c r="JP39" s="1383"/>
      <c r="JQ39" s="1383"/>
      <c r="JR39" s="1383"/>
      <c r="JS39" s="1383"/>
      <c r="JT39" s="1383"/>
      <c r="JU39" s="943"/>
      <c r="JV39" s="943"/>
      <c r="JW39" s="943"/>
      <c r="JX39" s="943"/>
      <c r="JY39" s="943"/>
      <c r="JZ39" s="943"/>
      <c r="KA39" s="943"/>
      <c r="KB39" s="943"/>
      <c r="KC39" s="943"/>
      <c r="KD39" s="943"/>
      <c r="KE39" s="943"/>
      <c r="KF39" s="943"/>
      <c r="KG39" s="943"/>
      <c r="KH39" s="943"/>
      <c r="KI39" s="943"/>
      <c r="KJ39" s="943"/>
      <c r="KK39" s="943"/>
      <c r="KL39" s="943"/>
      <c r="KM39" s="943"/>
      <c r="KN39" s="943"/>
      <c r="KO39" s="943"/>
      <c r="KP39" s="943"/>
      <c r="KQ39" s="943"/>
      <c r="KR39" s="943"/>
      <c r="KS39" s="943"/>
      <c r="KT39" s="943"/>
      <c r="KU39" s="943"/>
      <c r="KV39" s="1364"/>
      <c r="KW39" s="1364"/>
      <c r="KX39" s="1364"/>
      <c r="KY39" s="1364"/>
      <c r="KZ39" s="1363"/>
      <c r="LA39" s="1363"/>
      <c r="LB39" s="1363"/>
      <c r="LC39" s="1363"/>
      <c r="LD39" s="1363"/>
      <c r="LE39" s="1363"/>
      <c r="LF39" s="943"/>
      <c r="LG39" s="943"/>
      <c r="LH39" s="943"/>
      <c r="LI39" s="943"/>
      <c r="LJ39" s="943"/>
      <c r="LK39" s="943"/>
      <c r="LL39" s="943"/>
      <c r="LM39" s="943"/>
      <c r="LN39" s="943"/>
      <c r="LO39" s="943"/>
      <c r="LP39" s="943"/>
      <c r="LQ39" s="943"/>
      <c r="LR39" s="943"/>
      <c r="LS39" s="943"/>
      <c r="LT39" s="943"/>
      <c r="LU39" s="943"/>
      <c r="LV39" s="943"/>
      <c r="LW39" s="943"/>
      <c r="LX39" s="943"/>
      <c r="LY39" s="943"/>
      <c r="LZ39" s="943"/>
      <c r="MA39" s="943"/>
      <c r="MB39" s="943"/>
      <c r="MC39" s="943"/>
      <c r="MD39" s="943"/>
      <c r="ME39" s="943"/>
      <c r="MF39" s="943"/>
      <c r="MG39" s="1364"/>
      <c r="MH39" s="1364"/>
      <c r="MI39" s="1364"/>
      <c r="MJ39" s="1364"/>
      <c r="MK39" s="1383"/>
      <c r="ML39" s="1383"/>
      <c r="MM39" s="1383"/>
      <c r="MN39" s="1383"/>
      <c r="MO39" s="1383"/>
      <c r="MP39" s="1383"/>
      <c r="MQ39" s="943"/>
      <c r="MR39" s="943"/>
      <c r="MS39" s="943"/>
      <c r="MT39" s="943"/>
      <c r="MU39" s="943"/>
      <c r="MV39" s="943"/>
      <c r="MW39" s="943"/>
      <c r="MX39" s="943"/>
      <c r="MY39" s="943"/>
      <c r="MZ39" s="943"/>
      <c r="NA39" s="943"/>
      <c r="NB39" s="943"/>
      <c r="NC39" s="943"/>
      <c r="ND39" s="943"/>
      <c r="NE39" s="943"/>
      <c r="NF39" s="943"/>
      <c r="NG39" s="943"/>
      <c r="NH39" s="943"/>
      <c r="NI39" s="943"/>
      <c r="NJ39" s="943"/>
      <c r="NK39" s="943"/>
      <c r="NL39" s="943"/>
      <c r="NM39" s="943"/>
      <c r="NN39" s="943"/>
      <c r="NO39" s="943"/>
      <c r="NP39" s="943"/>
      <c r="NQ39" s="943"/>
      <c r="NR39" s="1364"/>
      <c r="NS39" s="1364"/>
      <c r="NT39" s="1364"/>
      <c r="NU39" s="1363"/>
      <c r="NV39" s="1363"/>
      <c r="NW39" s="1363"/>
      <c r="NX39" s="1363"/>
      <c r="NY39" s="1363"/>
      <c r="NZ39" s="1363"/>
      <c r="OA39" s="943"/>
      <c r="OB39" s="943"/>
      <c r="OC39" s="943"/>
      <c r="OD39" s="943"/>
      <c r="OE39" s="943"/>
      <c r="OF39" s="943"/>
      <c r="OG39" s="943"/>
      <c r="OH39" s="943"/>
      <c r="OI39" s="943"/>
      <c r="OJ39" s="943"/>
      <c r="OK39" s="943"/>
      <c r="OL39" s="943"/>
      <c r="OM39" s="943"/>
      <c r="ON39" s="943"/>
      <c r="OO39" s="943"/>
      <c r="OP39" s="943"/>
      <c r="OQ39" s="943"/>
      <c r="OR39" s="943"/>
      <c r="OS39" s="943"/>
      <c r="OT39" s="943"/>
      <c r="OU39" s="943"/>
      <c r="OV39" s="943"/>
      <c r="OW39" s="943"/>
      <c r="OX39" s="943"/>
      <c r="OY39" s="943"/>
      <c r="OZ39" s="943"/>
      <c r="PA39" s="943"/>
      <c r="PB39" s="1364"/>
      <c r="PC39" s="1364"/>
      <c r="PD39" s="1364"/>
      <c r="PE39" s="1383"/>
      <c r="PF39" s="1383"/>
      <c r="PG39" s="1383"/>
      <c r="PH39" s="1383"/>
      <c r="PI39" s="1383"/>
      <c r="PJ39" s="1383"/>
      <c r="PK39" s="943"/>
      <c r="PL39" s="943"/>
      <c r="PM39" s="943"/>
      <c r="PN39" s="943"/>
      <c r="PO39" s="943"/>
      <c r="PP39" s="943"/>
      <c r="PQ39" s="943"/>
      <c r="PR39" s="943"/>
      <c r="PS39" s="943"/>
      <c r="PT39" s="943"/>
      <c r="PU39" s="943"/>
      <c r="PV39" s="943"/>
      <c r="PW39" s="943"/>
      <c r="PX39" s="943"/>
      <c r="PY39" s="943"/>
      <c r="PZ39" s="943"/>
      <c r="QA39" s="943"/>
      <c r="QB39" s="943"/>
      <c r="QC39" s="943"/>
      <c r="QD39" s="943"/>
      <c r="QE39" s="943"/>
      <c r="QF39" s="943"/>
      <c r="QG39" s="943"/>
      <c r="QH39" s="943"/>
      <c r="QI39" s="943"/>
      <c r="QJ39" s="943"/>
      <c r="QK39" s="943"/>
      <c r="QL39" s="1364"/>
      <c r="QM39" s="1364"/>
      <c r="QN39" s="1364"/>
      <c r="QO39" s="1363"/>
      <c r="QP39" s="1363"/>
      <c r="QQ39" s="1363"/>
      <c r="QR39" s="1363"/>
      <c r="QS39" s="1363"/>
      <c r="QT39" s="1363"/>
      <c r="QU39" s="1363"/>
      <c r="QV39" s="1363"/>
      <c r="QW39" s="1363"/>
      <c r="QX39" s="1363"/>
      <c r="QY39" s="1363"/>
      <c r="QZ39" s="1363"/>
      <c r="RA39" s="1363"/>
    </row>
    <row r="40" ht="14.25" customHeight="1">
      <c r="A40" s="1364">
        <v>4.0</v>
      </c>
      <c r="B40" s="943" t="s">
        <v>2854</v>
      </c>
      <c r="C40" s="943" t="s">
        <v>2762</v>
      </c>
      <c r="D40" s="33" t="s">
        <v>2855</v>
      </c>
      <c r="E40" s="1429" t="s">
        <v>2856</v>
      </c>
      <c r="F40" s="1298">
        <v>4.0E7</v>
      </c>
      <c r="G40" s="1382">
        <v>3.69345E7</v>
      </c>
      <c r="H40" s="1382"/>
      <c r="I40" s="1383"/>
      <c r="J40" s="1383">
        <f t="shared" si="74"/>
        <v>0</v>
      </c>
      <c r="K40" s="1383"/>
      <c r="L40" s="1383">
        <f t="shared" si="75"/>
        <v>0</v>
      </c>
      <c r="M40" s="1383"/>
      <c r="N40" s="1383">
        <f t="shared" si="76"/>
        <v>0</v>
      </c>
      <c r="O40" s="1383">
        <v>28.0</v>
      </c>
      <c r="P40" s="1383">
        <f t="shared" si="77"/>
        <v>37333333.33</v>
      </c>
      <c r="Q40" s="1383"/>
      <c r="R40" s="1383"/>
      <c r="S40" s="1383"/>
      <c r="T40" s="1383">
        <f t="shared" si="78"/>
        <v>0</v>
      </c>
      <c r="U40" s="1383">
        <f t="shared" si="79"/>
        <v>37333333.33</v>
      </c>
      <c r="V40" s="1362"/>
      <c r="W40" s="1363">
        <f t="shared" si="80"/>
        <v>0</v>
      </c>
      <c r="X40" s="1362"/>
      <c r="Y40" s="1363">
        <f t="shared" si="81"/>
        <v>0</v>
      </c>
      <c r="Z40" s="1362"/>
      <c r="AA40" s="1363">
        <f t="shared" si="82"/>
        <v>0</v>
      </c>
      <c r="AB40" s="1362">
        <v>25.0</v>
      </c>
      <c r="AC40" s="1363">
        <f t="shared" si="83"/>
        <v>33333333.33</v>
      </c>
      <c r="AD40" s="1362"/>
      <c r="AE40" s="1362"/>
      <c r="AF40" s="1362"/>
      <c r="AG40" s="1363"/>
      <c r="AH40" s="1363">
        <f t="shared" si="84"/>
        <v>33333333.33</v>
      </c>
      <c r="AI40" s="1361"/>
      <c r="AJ40" s="1383">
        <f t="shared" si="94"/>
        <v>0</v>
      </c>
      <c r="AK40" s="1361"/>
      <c r="AL40" s="1361"/>
      <c r="AM40" s="1383">
        <f t="shared" si="85"/>
        <v>0</v>
      </c>
      <c r="AN40" s="1361">
        <v>30.0</v>
      </c>
      <c r="AO40" s="1383">
        <f t="shared" si="86"/>
        <v>40000000</v>
      </c>
      <c r="AP40" s="1361"/>
      <c r="AQ40" s="1383">
        <f t="shared" si="87"/>
        <v>0</v>
      </c>
      <c r="AR40" s="1361"/>
      <c r="AS40" s="1361"/>
      <c r="AT40" s="1383">
        <f t="shared" si="88"/>
        <v>40000000</v>
      </c>
      <c r="AU40" s="943" t="s">
        <v>2678</v>
      </c>
      <c r="AV40" s="943" t="s">
        <v>2678</v>
      </c>
      <c r="AW40" s="943" t="s">
        <v>2678</v>
      </c>
      <c r="AX40" s="943" t="s">
        <v>2678</v>
      </c>
      <c r="AY40" s="943" t="s">
        <v>2678</v>
      </c>
      <c r="AZ40" s="943" t="s">
        <v>2678</v>
      </c>
      <c r="BA40" s="943" t="s">
        <v>2677</v>
      </c>
      <c r="BB40" s="943" t="s">
        <v>2677</v>
      </c>
      <c r="BC40" s="943" t="s">
        <v>2678</v>
      </c>
      <c r="BD40" s="943" t="s">
        <v>2677</v>
      </c>
      <c r="BE40" s="943" t="s">
        <v>2677</v>
      </c>
      <c r="BF40" s="943" t="s">
        <v>2677</v>
      </c>
      <c r="BG40" s="943" t="s">
        <v>2677</v>
      </c>
      <c r="BH40" s="943" t="s">
        <v>2677</v>
      </c>
      <c r="BI40" s="943" t="s">
        <v>2677</v>
      </c>
      <c r="BJ40" s="943" t="s">
        <v>2677</v>
      </c>
      <c r="BK40" s="943" t="s">
        <v>2677</v>
      </c>
      <c r="BL40" s="943" t="s">
        <v>2677</v>
      </c>
      <c r="BM40" s="943" t="s">
        <v>2678</v>
      </c>
      <c r="BN40" s="943" t="s">
        <v>2678</v>
      </c>
      <c r="BO40" s="943" t="s">
        <v>2677</v>
      </c>
      <c r="BP40" s="943" t="s">
        <v>2677</v>
      </c>
      <c r="BQ40" s="943" t="s">
        <v>2677</v>
      </c>
      <c r="BR40" s="943" t="s">
        <v>2677</v>
      </c>
      <c r="BS40" s="943" t="s">
        <v>2677</v>
      </c>
      <c r="BT40" s="1364" t="s">
        <v>2677</v>
      </c>
      <c r="BU40" s="1364" t="s">
        <v>2677</v>
      </c>
      <c r="BV40" s="1364" t="s">
        <v>2677</v>
      </c>
      <c r="BW40" s="1364" t="s">
        <v>2677</v>
      </c>
      <c r="BX40" s="1364" t="s">
        <v>2677</v>
      </c>
      <c r="BY40" s="1364" t="s">
        <v>2677</v>
      </c>
      <c r="BZ40" s="1363">
        <f t="shared" ref="BZ40:CJ40" si="131">COUNTIF($AU40:$BY40,BZ$4)*($F40/30)+COUNTIF($AU40:$BY40,BZ$5)*($F40/60)</f>
        <v>0</v>
      </c>
      <c r="CA40" s="1363">
        <f t="shared" si="131"/>
        <v>0</v>
      </c>
      <c r="CB40" s="1363">
        <f t="shared" si="131"/>
        <v>0</v>
      </c>
      <c r="CC40" s="1363">
        <f t="shared" si="131"/>
        <v>12000000</v>
      </c>
      <c r="CD40" s="1363">
        <f t="shared" si="131"/>
        <v>0</v>
      </c>
      <c r="CE40" s="1363">
        <f t="shared" si="131"/>
        <v>0</v>
      </c>
      <c r="CF40" s="1363">
        <f t="shared" si="131"/>
        <v>0</v>
      </c>
      <c r="CG40" s="1363">
        <f t="shared" si="131"/>
        <v>0</v>
      </c>
      <c r="CH40" s="1363">
        <f t="shared" si="131"/>
        <v>0</v>
      </c>
      <c r="CI40" s="1363">
        <f t="shared" si="131"/>
        <v>0</v>
      </c>
      <c r="CJ40" s="1363">
        <f t="shared" si="131"/>
        <v>0</v>
      </c>
      <c r="CK40" s="1363">
        <f t="shared" si="90"/>
        <v>29333333.33</v>
      </c>
      <c r="CL40" s="943" t="s">
        <v>2678</v>
      </c>
      <c r="CM40" s="943" t="s">
        <v>2678</v>
      </c>
      <c r="CN40" s="943" t="s">
        <v>2678</v>
      </c>
      <c r="CO40" s="943" t="s">
        <v>2678</v>
      </c>
      <c r="CP40" s="943" t="s">
        <v>2678</v>
      </c>
      <c r="CQ40" s="943" t="s">
        <v>2678</v>
      </c>
      <c r="CR40" s="943" t="s">
        <v>2678</v>
      </c>
      <c r="CS40" s="943" t="s">
        <v>2678</v>
      </c>
      <c r="CT40" s="943" t="s">
        <v>2678</v>
      </c>
      <c r="CU40" s="943" t="s">
        <v>2678</v>
      </c>
      <c r="CV40" s="943" t="s">
        <v>2678</v>
      </c>
      <c r="CW40" s="943" t="s">
        <v>2678</v>
      </c>
      <c r="CX40" s="943" t="s">
        <v>2678</v>
      </c>
      <c r="CY40" s="943" t="s">
        <v>2678</v>
      </c>
      <c r="CZ40" s="943" t="s">
        <v>2678</v>
      </c>
      <c r="DA40" s="943" t="s">
        <v>2678</v>
      </c>
      <c r="DB40" s="943" t="s">
        <v>2678</v>
      </c>
      <c r="DC40" s="943" t="s">
        <v>2678</v>
      </c>
      <c r="DD40" s="943" t="s">
        <v>2678</v>
      </c>
      <c r="DE40" s="943" t="s">
        <v>2678</v>
      </c>
      <c r="DF40" s="943" t="s">
        <v>2678</v>
      </c>
      <c r="DG40" s="943" t="s">
        <v>2678</v>
      </c>
      <c r="DH40" s="943" t="s">
        <v>2678</v>
      </c>
      <c r="DI40" s="943" t="s">
        <v>2678</v>
      </c>
      <c r="DJ40" s="943" t="s">
        <v>2678</v>
      </c>
      <c r="DK40" s="943" t="s">
        <v>2678</v>
      </c>
      <c r="DL40" s="943" t="s">
        <v>2678</v>
      </c>
      <c r="DM40" s="943" t="s">
        <v>2678</v>
      </c>
      <c r="DN40" s="1383">
        <f t="shared" ref="DN40:DW40" si="132">COUNTIF($CL40:$DM40,DN$4)*($F40/30)+COUNTIF($CL40:$DM40,DN$5)*($F40/60)</f>
        <v>0</v>
      </c>
      <c r="DO40" s="1383">
        <f t="shared" si="132"/>
        <v>0</v>
      </c>
      <c r="DP40" s="1383">
        <f t="shared" si="132"/>
        <v>0</v>
      </c>
      <c r="DQ40" s="1383">
        <f t="shared" si="132"/>
        <v>37333333.33</v>
      </c>
      <c r="DR40" s="1383">
        <f t="shared" si="132"/>
        <v>0</v>
      </c>
      <c r="DS40" s="1383">
        <f t="shared" si="132"/>
        <v>0</v>
      </c>
      <c r="DT40" s="1383">
        <f t="shared" si="132"/>
        <v>0</v>
      </c>
      <c r="DU40" s="1383">
        <f t="shared" si="132"/>
        <v>0</v>
      </c>
      <c r="DV40" s="1383">
        <f t="shared" si="132"/>
        <v>0</v>
      </c>
      <c r="DW40" s="1383">
        <f t="shared" si="132"/>
        <v>0</v>
      </c>
      <c r="DX40" s="1383">
        <f t="shared" si="92"/>
        <v>0</v>
      </c>
      <c r="DY40" s="943" t="s">
        <v>2678</v>
      </c>
      <c r="DZ40" s="943" t="s">
        <v>2678</v>
      </c>
      <c r="EA40" s="943" t="s">
        <v>2678</v>
      </c>
      <c r="EB40" s="943" t="s">
        <v>2678</v>
      </c>
      <c r="EC40" s="943" t="s">
        <v>2678</v>
      </c>
      <c r="ED40" s="943" t="s">
        <v>2678</v>
      </c>
      <c r="EE40" s="943" t="s">
        <v>2678</v>
      </c>
      <c r="EF40" s="943" t="s">
        <v>2678</v>
      </c>
      <c r="EG40" s="943" t="s">
        <v>2678</v>
      </c>
      <c r="EH40" s="943" t="s">
        <v>2678</v>
      </c>
      <c r="EI40" s="943" t="s">
        <v>2678</v>
      </c>
      <c r="EJ40" s="943" t="s">
        <v>2678</v>
      </c>
      <c r="EK40" s="943" t="s">
        <v>2678</v>
      </c>
      <c r="EL40" s="943" t="s">
        <v>2678</v>
      </c>
      <c r="EM40" s="943" t="s">
        <v>2678</v>
      </c>
      <c r="EN40" s="943" t="s">
        <v>2678</v>
      </c>
      <c r="EO40" s="943" t="s">
        <v>2678</v>
      </c>
      <c r="EP40" s="943" t="s">
        <v>2678</v>
      </c>
      <c r="EQ40" s="943" t="s">
        <v>2678</v>
      </c>
      <c r="ER40" s="943" t="s">
        <v>2677</v>
      </c>
      <c r="ES40" s="943" t="s">
        <v>2677</v>
      </c>
      <c r="ET40" s="943" t="s">
        <v>2677</v>
      </c>
      <c r="EU40" s="943" t="s">
        <v>2678</v>
      </c>
      <c r="EV40" s="943" t="s">
        <v>2678</v>
      </c>
      <c r="EW40" s="943" t="s">
        <v>2684</v>
      </c>
      <c r="EX40" s="943" t="s">
        <v>2684</v>
      </c>
      <c r="EY40" s="943" t="s">
        <v>2684</v>
      </c>
      <c r="EZ40" s="1364"/>
      <c r="FA40" s="1364"/>
      <c r="FB40" s="1364"/>
      <c r="FC40" s="1364"/>
      <c r="FD40" s="1363">
        <f t="shared" ref="FD40:FP40" si="133">COUNTIF($DY40:$FC40,FD$4)*($F40/30)+COUNTIF($DY40:$FC40,FD$5)*($F40/60)</f>
        <v>0</v>
      </c>
      <c r="FE40" s="1363">
        <f t="shared" si="133"/>
        <v>0</v>
      </c>
      <c r="FF40" s="1363">
        <f t="shared" si="133"/>
        <v>0</v>
      </c>
      <c r="FG40" s="1363">
        <f t="shared" si="133"/>
        <v>28000000</v>
      </c>
      <c r="FH40" s="1363">
        <f t="shared" si="133"/>
        <v>0</v>
      </c>
      <c r="FI40" s="1363">
        <f t="shared" si="133"/>
        <v>0</v>
      </c>
      <c r="FJ40" s="1363">
        <f t="shared" si="133"/>
        <v>0</v>
      </c>
      <c r="FK40" s="1363">
        <f t="shared" si="133"/>
        <v>0</v>
      </c>
      <c r="FL40" s="1363">
        <f t="shared" si="133"/>
        <v>0</v>
      </c>
      <c r="FM40" s="1363">
        <f t="shared" si="133"/>
        <v>0</v>
      </c>
      <c r="FN40" s="1363">
        <f t="shared" si="133"/>
        <v>4000000</v>
      </c>
      <c r="FO40" s="1363">
        <f t="shared" si="133"/>
        <v>0</v>
      </c>
      <c r="FP40" s="1363">
        <f t="shared" si="133"/>
        <v>4000000</v>
      </c>
      <c r="FQ40" s="943"/>
      <c r="FR40" s="943"/>
      <c r="FS40" s="943"/>
      <c r="FT40" s="943"/>
      <c r="FU40" s="943"/>
      <c r="FV40" s="943"/>
      <c r="FW40" s="943"/>
      <c r="FX40" s="943"/>
      <c r="FY40" s="943"/>
      <c r="FZ40" s="943"/>
      <c r="GA40" s="943"/>
      <c r="GB40" s="943"/>
      <c r="GC40" s="943"/>
      <c r="GD40" s="943"/>
      <c r="GE40" s="943"/>
      <c r="GF40" s="943"/>
      <c r="GG40" s="943"/>
      <c r="GH40" s="943"/>
      <c r="GI40" s="943"/>
      <c r="GJ40" s="943"/>
      <c r="GK40" s="943"/>
      <c r="GL40" s="943"/>
      <c r="GM40" s="943"/>
      <c r="GN40" s="943"/>
      <c r="GO40" s="943"/>
      <c r="GP40" s="943"/>
      <c r="GQ40" s="943"/>
      <c r="GR40" s="1364"/>
      <c r="GS40" s="1364"/>
      <c r="GT40" s="1364"/>
      <c r="GU40" s="1383"/>
      <c r="GV40" s="1383"/>
      <c r="GW40" s="1383"/>
      <c r="GX40" s="1383"/>
      <c r="GY40" s="1383"/>
      <c r="GZ40" s="943"/>
      <c r="HA40" s="943"/>
      <c r="HB40" s="943"/>
      <c r="HC40" s="943"/>
      <c r="HD40" s="943"/>
      <c r="HE40" s="943"/>
      <c r="HF40" s="943"/>
      <c r="HG40" s="943"/>
      <c r="HH40" s="943"/>
      <c r="HI40" s="943"/>
      <c r="HJ40" s="943"/>
      <c r="HK40" s="943"/>
      <c r="HL40" s="943"/>
      <c r="HM40" s="943"/>
      <c r="HN40" s="943"/>
      <c r="HO40" s="943"/>
      <c r="HP40" s="943"/>
      <c r="HQ40" s="943"/>
      <c r="HR40" s="943"/>
      <c r="HS40" s="943"/>
      <c r="HT40" s="943"/>
      <c r="HU40" s="943"/>
      <c r="HV40" s="943"/>
      <c r="HW40" s="943"/>
      <c r="HX40" s="943"/>
      <c r="HY40" s="943"/>
      <c r="HZ40" s="943"/>
      <c r="IA40" s="1364"/>
      <c r="IB40" s="1364"/>
      <c r="IC40" s="1364"/>
      <c r="ID40" s="1364"/>
      <c r="IE40" s="1391"/>
      <c r="IF40" s="1391"/>
      <c r="IG40" s="1391"/>
      <c r="IH40" s="1391"/>
      <c r="II40" s="1391"/>
      <c r="IJ40" s="1391"/>
      <c r="IK40" s="943"/>
      <c r="IL40" s="943"/>
      <c r="IM40" s="943"/>
      <c r="IN40" s="943"/>
      <c r="IO40" s="943"/>
      <c r="IP40" s="943"/>
      <c r="IQ40" s="943"/>
      <c r="IR40" s="943"/>
      <c r="IS40" s="943"/>
      <c r="IT40" s="943"/>
      <c r="IU40" s="943"/>
      <c r="IV40" s="943"/>
      <c r="IW40" s="943"/>
      <c r="IX40" s="943"/>
      <c r="IY40" s="943"/>
      <c r="IZ40" s="943"/>
      <c r="JA40" s="943"/>
      <c r="JB40" s="943"/>
      <c r="JC40" s="943"/>
      <c r="JD40" s="943"/>
      <c r="JE40" s="943"/>
      <c r="JF40" s="943"/>
      <c r="JG40" s="943"/>
      <c r="JH40" s="943"/>
      <c r="JI40" s="943"/>
      <c r="JJ40" s="943"/>
      <c r="JK40" s="943"/>
      <c r="JL40" s="1364"/>
      <c r="JM40" s="1364"/>
      <c r="JN40" s="1364"/>
      <c r="JO40" s="1383"/>
      <c r="JP40" s="1383"/>
      <c r="JQ40" s="1383"/>
      <c r="JR40" s="1383"/>
      <c r="JS40" s="1383"/>
      <c r="JT40" s="1383"/>
      <c r="JU40" s="943"/>
      <c r="JV40" s="943"/>
      <c r="JW40" s="943"/>
      <c r="JX40" s="943"/>
      <c r="JY40" s="943"/>
      <c r="JZ40" s="943"/>
      <c r="KA40" s="943"/>
      <c r="KB40" s="943"/>
      <c r="KC40" s="943"/>
      <c r="KD40" s="943"/>
      <c r="KE40" s="943"/>
      <c r="KF40" s="943"/>
      <c r="KG40" s="943"/>
      <c r="KH40" s="943"/>
      <c r="KI40" s="943"/>
      <c r="KJ40" s="943"/>
      <c r="KK40" s="943"/>
      <c r="KL40" s="943"/>
      <c r="KM40" s="943"/>
      <c r="KN40" s="943"/>
      <c r="KO40" s="943"/>
      <c r="KP40" s="943"/>
      <c r="KQ40" s="943"/>
      <c r="KR40" s="943"/>
      <c r="KS40" s="943"/>
      <c r="KT40" s="943"/>
      <c r="KU40" s="943"/>
      <c r="KV40" s="1364"/>
      <c r="KW40" s="1364"/>
      <c r="KX40" s="1364"/>
      <c r="KY40" s="1364"/>
      <c r="KZ40" s="1363"/>
      <c r="LA40" s="1363"/>
      <c r="LB40" s="1363"/>
      <c r="LC40" s="1363"/>
      <c r="LD40" s="1363"/>
      <c r="LE40" s="1363"/>
      <c r="LF40" s="943"/>
      <c r="LG40" s="943"/>
      <c r="LH40" s="943"/>
      <c r="LI40" s="943"/>
      <c r="LJ40" s="943"/>
      <c r="LK40" s="943"/>
      <c r="LL40" s="943"/>
      <c r="LM40" s="943"/>
      <c r="LN40" s="943"/>
      <c r="LO40" s="943"/>
      <c r="LP40" s="943"/>
      <c r="LQ40" s="943"/>
      <c r="LR40" s="943"/>
      <c r="LS40" s="943"/>
      <c r="LT40" s="943"/>
      <c r="LU40" s="943"/>
      <c r="LV40" s="943"/>
      <c r="LW40" s="943"/>
      <c r="LX40" s="943"/>
      <c r="LY40" s="943"/>
      <c r="LZ40" s="943"/>
      <c r="MA40" s="943"/>
      <c r="MB40" s="943"/>
      <c r="MC40" s="943"/>
      <c r="MD40" s="943"/>
      <c r="ME40" s="943"/>
      <c r="MF40" s="943"/>
      <c r="MG40" s="1364"/>
      <c r="MH40" s="1364"/>
      <c r="MI40" s="1364"/>
      <c r="MJ40" s="1364"/>
      <c r="MK40" s="1383"/>
      <c r="ML40" s="1383"/>
      <c r="MM40" s="1383"/>
      <c r="MN40" s="1383"/>
      <c r="MO40" s="1383"/>
      <c r="MP40" s="1383"/>
      <c r="MQ40" s="943"/>
      <c r="MR40" s="943"/>
      <c r="MS40" s="943"/>
      <c r="MT40" s="943"/>
      <c r="MU40" s="943"/>
      <c r="MV40" s="943"/>
      <c r="MW40" s="943"/>
      <c r="MX40" s="943"/>
      <c r="MY40" s="943"/>
      <c r="MZ40" s="943"/>
      <c r="NA40" s="943"/>
      <c r="NB40" s="943"/>
      <c r="NC40" s="943"/>
      <c r="ND40" s="943"/>
      <c r="NE40" s="943"/>
      <c r="NF40" s="943"/>
      <c r="NG40" s="943"/>
      <c r="NH40" s="943"/>
      <c r="NI40" s="943"/>
      <c r="NJ40" s="943"/>
      <c r="NK40" s="943"/>
      <c r="NL40" s="943"/>
      <c r="NM40" s="943"/>
      <c r="NN40" s="943"/>
      <c r="NO40" s="943"/>
      <c r="NP40" s="943"/>
      <c r="NQ40" s="943"/>
      <c r="NR40" s="1364"/>
      <c r="NS40" s="1364"/>
      <c r="NT40" s="1364"/>
      <c r="NU40" s="1363"/>
      <c r="NV40" s="1363"/>
      <c r="NW40" s="1363"/>
      <c r="NX40" s="1363"/>
      <c r="NY40" s="1363"/>
      <c r="NZ40" s="1363"/>
      <c r="OA40" s="943"/>
      <c r="OB40" s="943"/>
      <c r="OC40" s="943"/>
      <c r="OD40" s="943"/>
      <c r="OE40" s="943"/>
      <c r="OF40" s="943"/>
      <c r="OG40" s="943"/>
      <c r="OH40" s="943"/>
      <c r="OI40" s="943"/>
      <c r="OJ40" s="943"/>
      <c r="OK40" s="943"/>
      <c r="OL40" s="943"/>
      <c r="OM40" s="943"/>
      <c r="ON40" s="943"/>
      <c r="OO40" s="943"/>
      <c r="OP40" s="943"/>
      <c r="OQ40" s="943"/>
      <c r="OR40" s="943"/>
      <c r="OS40" s="943"/>
      <c r="OT40" s="943"/>
      <c r="OU40" s="943"/>
      <c r="OV40" s="943"/>
      <c r="OW40" s="943"/>
      <c r="OX40" s="943"/>
      <c r="OY40" s="943"/>
      <c r="OZ40" s="943"/>
      <c r="PA40" s="943"/>
      <c r="PB40" s="1364"/>
      <c r="PC40" s="1364"/>
      <c r="PD40" s="1364"/>
      <c r="PE40" s="1383"/>
      <c r="PF40" s="1383"/>
      <c r="PG40" s="1383"/>
      <c r="PH40" s="1383"/>
      <c r="PI40" s="1383"/>
      <c r="PJ40" s="1383"/>
      <c r="PK40" s="943"/>
      <c r="PL40" s="943"/>
      <c r="PM40" s="943"/>
      <c r="PN40" s="943"/>
      <c r="PO40" s="943"/>
      <c r="PP40" s="943"/>
      <c r="PQ40" s="943"/>
      <c r="PR40" s="943"/>
      <c r="PS40" s="943"/>
      <c r="PT40" s="943"/>
      <c r="PU40" s="943"/>
      <c r="PV40" s="943"/>
      <c r="PW40" s="943"/>
      <c r="PX40" s="943"/>
      <c r="PY40" s="943"/>
      <c r="PZ40" s="943"/>
      <c r="QA40" s="943"/>
      <c r="QB40" s="943"/>
      <c r="QC40" s="943"/>
      <c r="QD40" s="943"/>
      <c r="QE40" s="943"/>
      <c r="QF40" s="943"/>
      <c r="QG40" s="943"/>
      <c r="QH40" s="943"/>
      <c r="QI40" s="943"/>
      <c r="QJ40" s="943"/>
      <c r="QK40" s="943"/>
      <c r="QL40" s="1364"/>
      <c r="QM40" s="1364"/>
      <c r="QN40" s="1364"/>
      <c r="QO40" s="1363"/>
      <c r="QP40" s="1363"/>
      <c r="QQ40" s="1363"/>
      <c r="QR40" s="1363"/>
      <c r="QS40" s="1363"/>
      <c r="QT40" s="1363"/>
      <c r="QU40" s="1363"/>
      <c r="QV40" s="1363"/>
      <c r="QW40" s="1363"/>
      <c r="QX40" s="1363"/>
      <c r="QY40" s="1363"/>
      <c r="QZ40" s="1363"/>
      <c r="RA40" s="1363"/>
    </row>
    <row r="41" ht="14.25" customHeight="1">
      <c r="A41" s="1364">
        <v>5.0</v>
      </c>
      <c r="B41" s="943" t="s">
        <v>2857</v>
      </c>
      <c r="C41" s="943" t="s">
        <v>2768</v>
      </c>
      <c r="D41" s="33" t="s">
        <v>2858</v>
      </c>
      <c r="E41" s="1360">
        <v>9.61884301945E11</v>
      </c>
      <c r="F41" s="1298">
        <v>3.5E7</v>
      </c>
      <c r="G41" s="1382">
        <v>2.9203E7</v>
      </c>
      <c r="H41" s="1382"/>
      <c r="I41" s="1383"/>
      <c r="J41" s="1383">
        <f t="shared" si="74"/>
        <v>0</v>
      </c>
      <c r="K41" s="1383"/>
      <c r="L41" s="1383">
        <f t="shared" si="75"/>
        <v>0</v>
      </c>
      <c r="M41" s="1383"/>
      <c r="N41" s="1383">
        <f t="shared" si="76"/>
        <v>0</v>
      </c>
      <c r="O41" s="1383">
        <v>20.0</v>
      </c>
      <c r="P41" s="1383">
        <f t="shared" si="77"/>
        <v>23333333.33</v>
      </c>
      <c r="Q41" s="1383"/>
      <c r="R41" s="1383"/>
      <c r="S41" s="1383"/>
      <c r="T41" s="1383">
        <f t="shared" si="78"/>
        <v>0</v>
      </c>
      <c r="U41" s="1383">
        <f t="shared" si="79"/>
        <v>23333333.33</v>
      </c>
      <c r="V41" s="1362"/>
      <c r="W41" s="1363">
        <f t="shared" si="80"/>
        <v>0</v>
      </c>
      <c r="X41" s="1362"/>
      <c r="Y41" s="1363">
        <f t="shared" si="81"/>
        <v>0</v>
      </c>
      <c r="Z41" s="1362"/>
      <c r="AA41" s="1363">
        <f t="shared" si="82"/>
        <v>0</v>
      </c>
      <c r="AB41" s="1362">
        <v>25.0</v>
      </c>
      <c r="AC41" s="1363">
        <f t="shared" si="83"/>
        <v>29166666.67</v>
      </c>
      <c r="AD41" s="1362"/>
      <c r="AE41" s="1362"/>
      <c r="AF41" s="1362"/>
      <c r="AG41" s="1363"/>
      <c r="AH41" s="1363">
        <f t="shared" si="84"/>
        <v>29166666.67</v>
      </c>
      <c r="AI41" s="1361"/>
      <c r="AJ41" s="1383">
        <f t="shared" si="94"/>
        <v>0</v>
      </c>
      <c r="AK41" s="1361"/>
      <c r="AL41" s="1361"/>
      <c r="AM41" s="1383">
        <f t="shared" si="85"/>
        <v>0</v>
      </c>
      <c r="AN41" s="1361">
        <v>30.0</v>
      </c>
      <c r="AO41" s="1383">
        <f t="shared" si="86"/>
        <v>35000000</v>
      </c>
      <c r="AP41" s="1361"/>
      <c r="AQ41" s="1383">
        <f t="shared" si="87"/>
        <v>0</v>
      </c>
      <c r="AR41" s="1361"/>
      <c r="AS41" s="1361"/>
      <c r="AT41" s="1383">
        <f t="shared" si="88"/>
        <v>35000000</v>
      </c>
      <c r="AU41" s="943" t="s">
        <v>2678</v>
      </c>
      <c r="AV41" s="943" t="s">
        <v>2678</v>
      </c>
      <c r="AW41" s="943" t="s">
        <v>2678</v>
      </c>
      <c r="AX41" s="943" t="s">
        <v>2678</v>
      </c>
      <c r="AY41" s="943" t="s">
        <v>2678</v>
      </c>
      <c r="AZ41" s="943" t="s">
        <v>2678</v>
      </c>
      <c r="BA41" s="943" t="s">
        <v>2678</v>
      </c>
      <c r="BB41" s="943" t="s">
        <v>2678</v>
      </c>
      <c r="BC41" s="943" t="s">
        <v>2678</v>
      </c>
      <c r="BD41" s="943" t="s">
        <v>2678</v>
      </c>
      <c r="BE41" s="943" t="s">
        <v>2678</v>
      </c>
      <c r="BF41" s="943" t="s">
        <v>2678</v>
      </c>
      <c r="BG41" s="943" t="s">
        <v>2678</v>
      </c>
      <c r="BH41" s="943" t="s">
        <v>2678</v>
      </c>
      <c r="BI41" s="943" t="s">
        <v>2678</v>
      </c>
      <c r="BJ41" s="943" t="s">
        <v>2678</v>
      </c>
      <c r="BK41" s="943" t="s">
        <v>2678</v>
      </c>
      <c r="BL41" s="943" t="s">
        <v>2678</v>
      </c>
      <c r="BM41" s="943" t="s">
        <v>2678</v>
      </c>
      <c r="BN41" s="943" t="s">
        <v>2678</v>
      </c>
      <c r="BO41" s="943" t="s">
        <v>2678</v>
      </c>
      <c r="BP41" s="943" t="s">
        <v>2678</v>
      </c>
      <c r="BQ41" s="943" t="s">
        <v>2678</v>
      </c>
      <c r="BR41" s="943" t="s">
        <v>2678</v>
      </c>
      <c r="BS41" s="943" t="s">
        <v>2678</v>
      </c>
      <c r="BT41" s="1364" t="s">
        <v>2678</v>
      </c>
      <c r="BU41" s="1364" t="s">
        <v>2678</v>
      </c>
      <c r="BV41" s="1364" t="s">
        <v>2678</v>
      </c>
      <c r="BW41" s="1364" t="s">
        <v>2678</v>
      </c>
      <c r="BX41" s="1364" t="s">
        <v>2678</v>
      </c>
      <c r="BY41" s="1364" t="s">
        <v>2678</v>
      </c>
      <c r="BZ41" s="1363">
        <f t="shared" ref="BZ41:CJ41" si="134">COUNTIF($AU41:$BY41,BZ$4)*($F41/30)+COUNTIF($AU41:$BY41,BZ$5)*($F41/60)</f>
        <v>0</v>
      </c>
      <c r="CA41" s="1363">
        <f t="shared" si="134"/>
        <v>0</v>
      </c>
      <c r="CB41" s="1363">
        <f t="shared" si="134"/>
        <v>0</v>
      </c>
      <c r="CC41" s="1363">
        <f t="shared" si="134"/>
        <v>36166666.67</v>
      </c>
      <c r="CD41" s="1363">
        <f t="shared" si="134"/>
        <v>0</v>
      </c>
      <c r="CE41" s="1363">
        <f t="shared" si="134"/>
        <v>0</v>
      </c>
      <c r="CF41" s="1363">
        <f t="shared" si="134"/>
        <v>0</v>
      </c>
      <c r="CG41" s="1363">
        <f t="shared" si="134"/>
        <v>0</v>
      </c>
      <c r="CH41" s="1363">
        <f t="shared" si="134"/>
        <v>0</v>
      </c>
      <c r="CI41" s="1363">
        <f t="shared" si="134"/>
        <v>0</v>
      </c>
      <c r="CJ41" s="1363">
        <f t="shared" si="134"/>
        <v>0</v>
      </c>
      <c r="CK41" s="1363">
        <f t="shared" si="90"/>
        <v>0</v>
      </c>
      <c r="CL41" s="943" t="s">
        <v>2678</v>
      </c>
      <c r="CM41" s="943" t="s">
        <v>2678</v>
      </c>
      <c r="CN41" s="943" t="s">
        <v>2678</v>
      </c>
      <c r="CO41" s="943" t="s">
        <v>2678</v>
      </c>
      <c r="CP41" s="943" t="s">
        <v>2678</v>
      </c>
      <c r="CQ41" s="943" t="s">
        <v>2678</v>
      </c>
      <c r="CR41" s="943" t="s">
        <v>2678</v>
      </c>
      <c r="CS41" s="943" t="s">
        <v>2678</v>
      </c>
      <c r="CT41" s="943" t="s">
        <v>2678</v>
      </c>
      <c r="CU41" s="943" t="s">
        <v>2678</v>
      </c>
      <c r="CV41" s="943" t="s">
        <v>2678</v>
      </c>
      <c r="CW41" s="943" t="s">
        <v>2678</v>
      </c>
      <c r="CX41" s="943" t="s">
        <v>2678</v>
      </c>
      <c r="CY41" s="943" t="s">
        <v>2678</v>
      </c>
      <c r="CZ41" s="943" t="s">
        <v>2678</v>
      </c>
      <c r="DA41" s="943" t="s">
        <v>2678</v>
      </c>
      <c r="DB41" s="943" t="s">
        <v>2678</v>
      </c>
      <c r="DC41" s="943" t="s">
        <v>2678</v>
      </c>
      <c r="DD41" s="943" t="s">
        <v>2678</v>
      </c>
      <c r="DE41" s="943" t="s">
        <v>2678</v>
      </c>
      <c r="DF41" s="943" t="s">
        <v>2678</v>
      </c>
      <c r="DG41" s="943" t="s">
        <v>2678</v>
      </c>
      <c r="DH41" s="943" t="s">
        <v>2678</v>
      </c>
      <c r="DI41" s="943" t="s">
        <v>2678</v>
      </c>
      <c r="DJ41" s="943" t="s">
        <v>2678</v>
      </c>
      <c r="DK41" s="943" t="s">
        <v>2678</v>
      </c>
      <c r="DL41" s="943" t="s">
        <v>2678</v>
      </c>
      <c r="DM41" s="943" t="s">
        <v>2678</v>
      </c>
      <c r="DN41" s="1383">
        <f t="shared" ref="DN41:DW41" si="135">COUNTIF($CL41:$DM41,DN$4)*($F41/30)+COUNTIF($CL41:$DM41,DN$5)*($F41/60)</f>
        <v>0</v>
      </c>
      <c r="DO41" s="1383">
        <f t="shared" si="135"/>
        <v>0</v>
      </c>
      <c r="DP41" s="1383">
        <f t="shared" si="135"/>
        <v>0</v>
      </c>
      <c r="DQ41" s="1383">
        <f t="shared" si="135"/>
        <v>32666666.67</v>
      </c>
      <c r="DR41" s="1383">
        <f t="shared" si="135"/>
        <v>0</v>
      </c>
      <c r="DS41" s="1383">
        <f t="shared" si="135"/>
        <v>0</v>
      </c>
      <c r="DT41" s="1383">
        <f t="shared" si="135"/>
        <v>0</v>
      </c>
      <c r="DU41" s="1383">
        <f t="shared" si="135"/>
        <v>0</v>
      </c>
      <c r="DV41" s="1383">
        <f t="shared" si="135"/>
        <v>0</v>
      </c>
      <c r="DW41" s="1383">
        <f t="shared" si="135"/>
        <v>0</v>
      </c>
      <c r="DX41" s="1383">
        <f t="shared" si="92"/>
        <v>0</v>
      </c>
      <c r="DY41" s="943" t="s">
        <v>2678</v>
      </c>
      <c r="DZ41" s="943" t="s">
        <v>2678</v>
      </c>
      <c r="EA41" s="943" t="s">
        <v>2678</v>
      </c>
      <c r="EB41" s="943" t="s">
        <v>2678</v>
      </c>
      <c r="EC41" s="943" t="s">
        <v>2678</v>
      </c>
      <c r="ED41" s="943" t="s">
        <v>2678</v>
      </c>
      <c r="EE41" s="943" t="s">
        <v>2678</v>
      </c>
      <c r="EF41" s="943" t="s">
        <v>2678</v>
      </c>
      <c r="EG41" s="943" t="s">
        <v>2678</v>
      </c>
      <c r="EH41" s="943" t="s">
        <v>2678</v>
      </c>
      <c r="EI41" s="943" t="s">
        <v>2678</v>
      </c>
      <c r="EJ41" s="943" t="s">
        <v>2678</v>
      </c>
      <c r="EK41" s="943" t="s">
        <v>2678</v>
      </c>
      <c r="EL41" s="943" t="s">
        <v>2678</v>
      </c>
      <c r="EM41" s="943" t="s">
        <v>2678</v>
      </c>
      <c r="EN41" s="943" t="s">
        <v>2678</v>
      </c>
      <c r="EO41" s="943" t="s">
        <v>2678</v>
      </c>
      <c r="EP41" s="943" t="s">
        <v>2678</v>
      </c>
      <c r="EQ41" s="943" t="s">
        <v>2678</v>
      </c>
      <c r="ER41" s="943" t="s">
        <v>2678</v>
      </c>
      <c r="ES41" s="943" t="s">
        <v>2678</v>
      </c>
      <c r="ET41" s="943" t="s">
        <v>2678</v>
      </c>
      <c r="EU41" s="943" t="s">
        <v>2678</v>
      </c>
      <c r="EV41" s="943" t="s">
        <v>2678</v>
      </c>
      <c r="EW41" s="943" t="s">
        <v>2678</v>
      </c>
      <c r="EX41" s="943" t="s">
        <v>2678</v>
      </c>
      <c r="EY41" s="943" t="s">
        <v>2678</v>
      </c>
      <c r="EZ41" s="1364"/>
      <c r="FA41" s="1364"/>
      <c r="FB41" s="1364"/>
      <c r="FC41" s="1364"/>
      <c r="FD41" s="1363">
        <f t="shared" ref="FD41:FP41" si="136">COUNTIF($DY41:$FC41,FD$4)*($F41/30)+COUNTIF($DY41:$FC41,FD$5)*($F41/60)</f>
        <v>0</v>
      </c>
      <c r="FE41" s="1363">
        <f t="shared" si="136"/>
        <v>0</v>
      </c>
      <c r="FF41" s="1363">
        <f t="shared" si="136"/>
        <v>0</v>
      </c>
      <c r="FG41" s="1363">
        <f t="shared" si="136"/>
        <v>31500000</v>
      </c>
      <c r="FH41" s="1363">
        <f t="shared" si="136"/>
        <v>0</v>
      </c>
      <c r="FI41" s="1363">
        <f t="shared" si="136"/>
        <v>0</v>
      </c>
      <c r="FJ41" s="1363">
        <f t="shared" si="136"/>
        <v>0</v>
      </c>
      <c r="FK41" s="1363">
        <f t="shared" si="136"/>
        <v>0</v>
      </c>
      <c r="FL41" s="1363">
        <f t="shared" si="136"/>
        <v>0</v>
      </c>
      <c r="FM41" s="1363">
        <f t="shared" si="136"/>
        <v>0</v>
      </c>
      <c r="FN41" s="1363">
        <f t="shared" si="136"/>
        <v>0</v>
      </c>
      <c r="FO41" s="1363">
        <f t="shared" si="136"/>
        <v>0</v>
      </c>
      <c r="FP41" s="1363">
        <f t="shared" si="136"/>
        <v>0</v>
      </c>
      <c r="FQ41" s="943"/>
      <c r="FR41" s="943"/>
      <c r="FS41" s="943"/>
      <c r="FT41" s="943"/>
      <c r="FU41" s="943"/>
      <c r="FV41" s="943"/>
      <c r="FW41" s="943"/>
      <c r="FX41" s="943"/>
      <c r="FY41" s="943"/>
      <c r="FZ41" s="943"/>
      <c r="GA41" s="943"/>
      <c r="GB41" s="943"/>
      <c r="GC41" s="943"/>
      <c r="GD41" s="943"/>
      <c r="GE41" s="943"/>
      <c r="GF41" s="943"/>
      <c r="GG41" s="943"/>
      <c r="GH41" s="943"/>
      <c r="GI41" s="943"/>
      <c r="GJ41" s="943"/>
      <c r="GK41" s="943"/>
      <c r="GL41" s="943"/>
      <c r="GM41" s="943"/>
      <c r="GN41" s="943"/>
      <c r="GO41" s="943"/>
      <c r="GP41" s="943"/>
      <c r="GQ41" s="943"/>
      <c r="GR41" s="1364"/>
      <c r="GS41" s="1364"/>
      <c r="GT41" s="1364"/>
      <c r="GU41" s="1383"/>
      <c r="GV41" s="1383"/>
      <c r="GW41" s="1383"/>
      <c r="GX41" s="1383"/>
      <c r="GY41" s="1383"/>
      <c r="GZ41" s="943"/>
      <c r="HA41" s="943"/>
      <c r="HB41" s="943"/>
      <c r="HC41" s="943"/>
      <c r="HD41" s="943"/>
      <c r="HE41" s="943"/>
      <c r="HF41" s="943"/>
      <c r="HG41" s="943"/>
      <c r="HH41" s="943"/>
      <c r="HI41" s="943"/>
      <c r="HJ41" s="943"/>
      <c r="HK41" s="943"/>
      <c r="HL41" s="943"/>
      <c r="HM41" s="943"/>
      <c r="HN41" s="943"/>
      <c r="HO41" s="943"/>
      <c r="HP41" s="943"/>
      <c r="HQ41" s="943"/>
      <c r="HR41" s="943"/>
      <c r="HS41" s="943"/>
      <c r="HT41" s="943"/>
      <c r="HU41" s="943"/>
      <c r="HV41" s="943"/>
      <c r="HW41" s="943"/>
      <c r="HX41" s="943"/>
      <c r="HY41" s="943"/>
      <c r="HZ41" s="943"/>
      <c r="IA41" s="1364"/>
      <c r="IB41" s="1364"/>
      <c r="IC41" s="1364"/>
      <c r="ID41" s="1364"/>
      <c r="IE41" s="1391"/>
      <c r="IF41" s="1391"/>
      <c r="IG41" s="1391"/>
      <c r="IH41" s="1391"/>
      <c r="II41" s="1391"/>
      <c r="IJ41" s="1391"/>
      <c r="IK41" s="943"/>
      <c r="IL41" s="943"/>
      <c r="IM41" s="943"/>
      <c r="IN41" s="943"/>
      <c r="IO41" s="943"/>
      <c r="IP41" s="943"/>
      <c r="IQ41" s="943"/>
      <c r="IR41" s="943"/>
      <c r="IS41" s="943"/>
      <c r="IT41" s="943"/>
      <c r="IU41" s="943"/>
      <c r="IV41" s="943"/>
      <c r="IW41" s="943"/>
      <c r="IX41" s="943"/>
      <c r="IY41" s="943"/>
      <c r="IZ41" s="943"/>
      <c r="JA41" s="943"/>
      <c r="JB41" s="943"/>
      <c r="JC41" s="943"/>
      <c r="JD41" s="943"/>
      <c r="JE41" s="943"/>
      <c r="JF41" s="943"/>
      <c r="JG41" s="943"/>
      <c r="JH41" s="943"/>
      <c r="JI41" s="943"/>
      <c r="JJ41" s="943"/>
      <c r="JK41" s="943"/>
      <c r="JL41" s="1364"/>
      <c r="JM41" s="1364"/>
      <c r="JN41" s="1364"/>
      <c r="JO41" s="1383"/>
      <c r="JP41" s="1383"/>
      <c r="JQ41" s="1383"/>
      <c r="JR41" s="1383"/>
      <c r="JS41" s="1383"/>
      <c r="JT41" s="1383"/>
      <c r="JU41" s="943"/>
      <c r="JV41" s="943"/>
      <c r="JW41" s="943"/>
      <c r="JX41" s="943"/>
      <c r="JY41" s="943"/>
      <c r="JZ41" s="943"/>
      <c r="KA41" s="943"/>
      <c r="KB41" s="943"/>
      <c r="KC41" s="943"/>
      <c r="KD41" s="943"/>
      <c r="KE41" s="943"/>
      <c r="KF41" s="943"/>
      <c r="KG41" s="943"/>
      <c r="KH41" s="943"/>
      <c r="KI41" s="943"/>
      <c r="KJ41" s="943"/>
      <c r="KK41" s="943"/>
      <c r="KL41" s="943"/>
      <c r="KM41" s="943"/>
      <c r="KN41" s="943"/>
      <c r="KO41" s="943"/>
      <c r="KP41" s="943"/>
      <c r="KQ41" s="943"/>
      <c r="KR41" s="943"/>
      <c r="KS41" s="943"/>
      <c r="KT41" s="943"/>
      <c r="KU41" s="943"/>
      <c r="KV41" s="1364"/>
      <c r="KW41" s="1364"/>
      <c r="KX41" s="1364"/>
      <c r="KY41" s="1364"/>
      <c r="KZ41" s="1363"/>
      <c r="LA41" s="1363"/>
      <c r="LB41" s="1363"/>
      <c r="LC41" s="1363"/>
      <c r="LD41" s="1363"/>
      <c r="LE41" s="1363"/>
      <c r="LF41" s="943"/>
      <c r="LG41" s="943"/>
      <c r="LH41" s="943"/>
      <c r="LI41" s="943"/>
      <c r="LJ41" s="943"/>
      <c r="LK41" s="943"/>
      <c r="LL41" s="943"/>
      <c r="LM41" s="943"/>
      <c r="LN41" s="943"/>
      <c r="LO41" s="943"/>
      <c r="LP41" s="943"/>
      <c r="LQ41" s="943"/>
      <c r="LR41" s="943"/>
      <c r="LS41" s="943"/>
      <c r="LT41" s="943"/>
      <c r="LU41" s="943"/>
      <c r="LV41" s="943"/>
      <c r="LW41" s="943"/>
      <c r="LX41" s="943"/>
      <c r="LY41" s="943"/>
      <c r="LZ41" s="943"/>
      <c r="MA41" s="943"/>
      <c r="MB41" s="943"/>
      <c r="MC41" s="943"/>
      <c r="MD41" s="943"/>
      <c r="ME41" s="943"/>
      <c r="MF41" s="943"/>
      <c r="MG41" s="1364"/>
      <c r="MH41" s="1364"/>
      <c r="MI41" s="1364"/>
      <c r="MJ41" s="1364"/>
      <c r="MK41" s="1383"/>
      <c r="ML41" s="1383"/>
      <c r="MM41" s="1383"/>
      <c r="MN41" s="1383"/>
      <c r="MO41" s="1383"/>
      <c r="MP41" s="1383"/>
      <c r="MQ41" s="943"/>
      <c r="MR41" s="943"/>
      <c r="MS41" s="943"/>
      <c r="MT41" s="943"/>
      <c r="MU41" s="943"/>
      <c r="MV41" s="943"/>
      <c r="MW41" s="943"/>
      <c r="MX41" s="943"/>
      <c r="MY41" s="943"/>
      <c r="MZ41" s="943"/>
      <c r="NA41" s="943"/>
      <c r="NB41" s="943"/>
      <c r="NC41" s="943"/>
      <c r="ND41" s="943"/>
      <c r="NE41" s="943"/>
      <c r="NF41" s="943"/>
      <c r="NG41" s="943"/>
      <c r="NH41" s="943"/>
      <c r="NI41" s="943"/>
      <c r="NJ41" s="943"/>
      <c r="NK41" s="943"/>
      <c r="NL41" s="943"/>
      <c r="NM41" s="943"/>
      <c r="NN41" s="943"/>
      <c r="NO41" s="943"/>
      <c r="NP41" s="943"/>
      <c r="NQ41" s="943"/>
      <c r="NR41" s="1364"/>
      <c r="NS41" s="1364"/>
      <c r="NT41" s="1364"/>
      <c r="NU41" s="1363"/>
      <c r="NV41" s="1363"/>
      <c r="NW41" s="1363"/>
      <c r="NX41" s="1363"/>
      <c r="NY41" s="1363"/>
      <c r="NZ41" s="1363"/>
      <c r="OA41" s="943"/>
      <c r="OB41" s="943"/>
      <c r="OC41" s="943"/>
      <c r="OD41" s="943"/>
      <c r="OE41" s="943"/>
      <c r="OF41" s="943"/>
      <c r="OG41" s="943"/>
      <c r="OH41" s="943"/>
      <c r="OI41" s="943"/>
      <c r="OJ41" s="943"/>
      <c r="OK41" s="943"/>
      <c r="OL41" s="943"/>
      <c r="OM41" s="943"/>
      <c r="ON41" s="943"/>
      <c r="OO41" s="943"/>
      <c r="OP41" s="943"/>
      <c r="OQ41" s="943"/>
      <c r="OR41" s="943"/>
      <c r="OS41" s="943"/>
      <c r="OT41" s="943"/>
      <c r="OU41" s="943"/>
      <c r="OV41" s="943"/>
      <c r="OW41" s="943"/>
      <c r="OX41" s="943"/>
      <c r="OY41" s="943"/>
      <c r="OZ41" s="943"/>
      <c r="PA41" s="943"/>
      <c r="PB41" s="1364"/>
      <c r="PC41" s="1364"/>
      <c r="PD41" s="1364"/>
      <c r="PE41" s="1383"/>
      <c r="PF41" s="1383"/>
      <c r="PG41" s="1383"/>
      <c r="PH41" s="1383"/>
      <c r="PI41" s="1383"/>
      <c r="PJ41" s="1383"/>
      <c r="PK41" s="943"/>
      <c r="PL41" s="943"/>
      <c r="PM41" s="943"/>
      <c r="PN41" s="943"/>
      <c r="PO41" s="943"/>
      <c r="PP41" s="943"/>
      <c r="PQ41" s="943"/>
      <c r="PR41" s="943"/>
      <c r="PS41" s="943"/>
      <c r="PT41" s="943"/>
      <c r="PU41" s="943"/>
      <c r="PV41" s="943"/>
      <c r="PW41" s="943"/>
      <c r="PX41" s="943"/>
      <c r="PY41" s="943"/>
      <c r="PZ41" s="943"/>
      <c r="QA41" s="943"/>
      <c r="QB41" s="943"/>
      <c r="QC41" s="943"/>
      <c r="QD41" s="943"/>
      <c r="QE41" s="943"/>
      <c r="QF41" s="943"/>
      <c r="QG41" s="943"/>
      <c r="QH41" s="943"/>
      <c r="QI41" s="943"/>
      <c r="QJ41" s="943"/>
      <c r="QK41" s="943"/>
      <c r="QL41" s="1364"/>
      <c r="QM41" s="1364"/>
      <c r="QN41" s="1364"/>
      <c r="QO41" s="1363"/>
      <c r="QP41" s="1363"/>
      <c r="QQ41" s="1363"/>
      <c r="QR41" s="1363"/>
      <c r="QS41" s="1363"/>
      <c r="QT41" s="1363"/>
      <c r="QU41" s="1363"/>
      <c r="QV41" s="1363"/>
      <c r="QW41" s="1363"/>
      <c r="QX41" s="1363"/>
      <c r="QY41" s="1363"/>
      <c r="QZ41" s="1363"/>
      <c r="RA41" s="1363"/>
    </row>
    <row r="42" ht="14.25" customHeight="1">
      <c r="A42" s="1364">
        <v>6.0</v>
      </c>
      <c r="B42" s="943" t="s">
        <v>2859</v>
      </c>
      <c r="C42" s="943" t="s">
        <v>2768</v>
      </c>
      <c r="D42" s="33" t="s">
        <v>2860</v>
      </c>
      <c r="E42" s="1360">
        <v>9.6188430206E11</v>
      </c>
      <c r="F42" s="1298">
        <v>3.5E7</v>
      </c>
      <c r="G42" s="1382">
        <v>3.2967E7</v>
      </c>
      <c r="H42" s="1382"/>
      <c r="I42" s="1383"/>
      <c r="J42" s="1383">
        <f t="shared" si="74"/>
        <v>0</v>
      </c>
      <c r="K42" s="1383"/>
      <c r="L42" s="1383">
        <f t="shared" si="75"/>
        <v>0</v>
      </c>
      <c r="M42" s="1383"/>
      <c r="N42" s="1383">
        <f t="shared" si="76"/>
        <v>0</v>
      </c>
      <c r="O42" s="1383"/>
      <c r="P42" s="1383">
        <f t="shared" si="77"/>
        <v>0</v>
      </c>
      <c r="Q42" s="1383"/>
      <c r="R42" s="1383"/>
      <c r="S42" s="1383"/>
      <c r="T42" s="1383">
        <f t="shared" si="78"/>
        <v>0</v>
      </c>
      <c r="U42" s="1383">
        <f t="shared" si="79"/>
        <v>0</v>
      </c>
      <c r="V42" s="1362"/>
      <c r="W42" s="1363">
        <f t="shared" si="80"/>
        <v>0</v>
      </c>
      <c r="X42" s="1362"/>
      <c r="Y42" s="1363">
        <f t="shared" si="81"/>
        <v>0</v>
      </c>
      <c r="Z42" s="1362"/>
      <c r="AA42" s="1363">
        <f t="shared" si="82"/>
        <v>0</v>
      </c>
      <c r="AB42" s="1362"/>
      <c r="AC42" s="1363">
        <f t="shared" si="83"/>
        <v>0</v>
      </c>
      <c r="AD42" s="1362"/>
      <c r="AE42" s="1362"/>
      <c r="AF42" s="1362"/>
      <c r="AG42" s="1363"/>
      <c r="AH42" s="1363">
        <f t="shared" si="84"/>
        <v>0</v>
      </c>
      <c r="AI42" s="1361"/>
      <c r="AJ42" s="1383">
        <f t="shared" si="94"/>
        <v>0</v>
      </c>
      <c r="AK42" s="1361"/>
      <c r="AL42" s="1361"/>
      <c r="AM42" s="1383">
        <f t="shared" si="85"/>
        <v>0</v>
      </c>
      <c r="AN42" s="1361"/>
      <c r="AO42" s="1383">
        <f t="shared" si="86"/>
        <v>0</v>
      </c>
      <c r="AP42" s="1361"/>
      <c r="AQ42" s="1383">
        <f t="shared" si="87"/>
        <v>0</v>
      </c>
      <c r="AR42" s="1361"/>
      <c r="AS42" s="1361"/>
      <c r="AT42" s="1383">
        <f t="shared" si="88"/>
        <v>0</v>
      </c>
      <c r="AU42" s="943" t="s">
        <v>2678</v>
      </c>
      <c r="AV42" s="943" t="s">
        <v>2678</v>
      </c>
      <c r="AW42" s="943" t="s">
        <v>2678</v>
      </c>
      <c r="AX42" s="943" t="s">
        <v>2678</v>
      </c>
      <c r="AY42" s="943" t="s">
        <v>2678</v>
      </c>
      <c r="AZ42" s="943" t="s">
        <v>2678</v>
      </c>
      <c r="BA42" s="943" t="s">
        <v>2678</v>
      </c>
      <c r="BB42" s="943" t="s">
        <v>2678</v>
      </c>
      <c r="BC42" s="943" t="s">
        <v>2678</v>
      </c>
      <c r="BD42" s="943" t="s">
        <v>2678</v>
      </c>
      <c r="BE42" s="943" t="s">
        <v>2678</v>
      </c>
      <c r="BF42" s="943" t="s">
        <v>2678</v>
      </c>
      <c r="BG42" s="943" t="s">
        <v>2678</v>
      </c>
      <c r="BH42" s="943" t="s">
        <v>2678</v>
      </c>
      <c r="BI42" s="943" t="s">
        <v>2678</v>
      </c>
      <c r="BJ42" s="943" t="s">
        <v>2678</v>
      </c>
      <c r="BK42" s="943" t="s">
        <v>2678</v>
      </c>
      <c r="BL42" s="943" t="s">
        <v>2678</v>
      </c>
      <c r="BM42" s="943" t="s">
        <v>2678</v>
      </c>
      <c r="BN42" s="943" t="s">
        <v>2678</v>
      </c>
      <c r="BO42" s="943" t="s">
        <v>2678</v>
      </c>
      <c r="BP42" s="943" t="s">
        <v>2678</v>
      </c>
      <c r="BQ42" s="943" t="s">
        <v>2678</v>
      </c>
      <c r="BR42" s="943" t="s">
        <v>2678</v>
      </c>
      <c r="BS42" s="943" t="s">
        <v>2678</v>
      </c>
      <c r="BT42" s="1364" t="s">
        <v>2678</v>
      </c>
      <c r="BU42" s="1364" t="s">
        <v>2678</v>
      </c>
      <c r="BV42" s="1364" t="s">
        <v>2678</v>
      </c>
      <c r="BW42" s="1364" t="s">
        <v>2678</v>
      </c>
      <c r="BX42" s="1364" t="s">
        <v>2678</v>
      </c>
      <c r="BY42" s="1364" t="s">
        <v>2678</v>
      </c>
      <c r="BZ42" s="1363">
        <f t="shared" ref="BZ42:CJ42" si="137">COUNTIF($AU42:$BY42,BZ$4)*($F42/30)+COUNTIF($AU42:$BY42,BZ$5)*($F42/60)</f>
        <v>0</v>
      </c>
      <c r="CA42" s="1363">
        <f t="shared" si="137"/>
        <v>0</v>
      </c>
      <c r="CB42" s="1363">
        <f t="shared" si="137"/>
        <v>0</v>
      </c>
      <c r="CC42" s="1363">
        <f t="shared" si="137"/>
        <v>36166666.67</v>
      </c>
      <c r="CD42" s="1363">
        <f t="shared" si="137"/>
        <v>0</v>
      </c>
      <c r="CE42" s="1363">
        <f t="shared" si="137"/>
        <v>0</v>
      </c>
      <c r="CF42" s="1363">
        <f t="shared" si="137"/>
        <v>0</v>
      </c>
      <c r="CG42" s="1363">
        <f t="shared" si="137"/>
        <v>0</v>
      </c>
      <c r="CH42" s="1363">
        <f t="shared" si="137"/>
        <v>0</v>
      </c>
      <c r="CI42" s="1363">
        <f t="shared" si="137"/>
        <v>0</v>
      </c>
      <c r="CJ42" s="1363">
        <f t="shared" si="137"/>
        <v>0</v>
      </c>
      <c r="CK42" s="1363">
        <f t="shared" si="90"/>
        <v>0</v>
      </c>
      <c r="CL42" s="943" t="s">
        <v>2678</v>
      </c>
      <c r="CM42" s="943" t="s">
        <v>2678</v>
      </c>
      <c r="CN42" s="943" t="s">
        <v>2678</v>
      </c>
      <c r="CO42" s="943" t="s">
        <v>2678</v>
      </c>
      <c r="CP42" s="943" t="s">
        <v>2678</v>
      </c>
      <c r="CQ42" s="943" t="s">
        <v>2678</v>
      </c>
      <c r="CR42" s="943" t="s">
        <v>2678</v>
      </c>
      <c r="CS42" s="943" t="s">
        <v>2678</v>
      </c>
      <c r="CT42" s="943" t="s">
        <v>2678</v>
      </c>
      <c r="CU42" s="943" t="s">
        <v>2678</v>
      </c>
      <c r="CV42" s="943" t="s">
        <v>2678</v>
      </c>
      <c r="CW42" s="943" t="s">
        <v>2678</v>
      </c>
      <c r="CX42" s="943" t="s">
        <v>2678</v>
      </c>
      <c r="CY42" s="943" t="s">
        <v>2678</v>
      </c>
      <c r="CZ42" s="943" t="s">
        <v>2678</v>
      </c>
      <c r="DA42" s="943" t="s">
        <v>2678</v>
      </c>
      <c r="DB42" s="943" t="s">
        <v>2678</v>
      </c>
      <c r="DC42" s="943" t="s">
        <v>2678</v>
      </c>
      <c r="DD42" s="943" t="s">
        <v>2678</v>
      </c>
      <c r="DE42" s="943" t="s">
        <v>2678</v>
      </c>
      <c r="DF42" s="943" t="s">
        <v>2678</v>
      </c>
      <c r="DG42" s="943" t="s">
        <v>2678</v>
      </c>
      <c r="DH42" s="943" t="s">
        <v>2678</v>
      </c>
      <c r="DI42" s="943" t="s">
        <v>2678</v>
      </c>
      <c r="DJ42" s="943" t="s">
        <v>2678</v>
      </c>
      <c r="DK42" s="943" t="s">
        <v>2678</v>
      </c>
      <c r="DL42" s="943" t="s">
        <v>2678</v>
      </c>
      <c r="DM42" s="943" t="s">
        <v>2678</v>
      </c>
      <c r="DN42" s="1383">
        <f t="shared" ref="DN42:DW42" si="138">COUNTIF($CL42:$DM42,DN$4)*($F42/30)+COUNTIF($CL42:$DM42,DN$5)*($F42/60)</f>
        <v>0</v>
      </c>
      <c r="DO42" s="1383">
        <f t="shared" si="138"/>
        <v>0</v>
      </c>
      <c r="DP42" s="1383">
        <f t="shared" si="138"/>
        <v>0</v>
      </c>
      <c r="DQ42" s="1383">
        <f t="shared" si="138"/>
        <v>32666666.67</v>
      </c>
      <c r="DR42" s="1383">
        <f t="shared" si="138"/>
        <v>0</v>
      </c>
      <c r="DS42" s="1383">
        <f t="shared" si="138"/>
        <v>0</v>
      </c>
      <c r="DT42" s="1383">
        <f t="shared" si="138"/>
        <v>0</v>
      </c>
      <c r="DU42" s="1383">
        <f t="shared" si="138"/>
        <v>0</v>
      </c>
      <c r="DV42" s="1383">
        <f t="shared" si="138"/>
        <v>0</v>
      </c>
      <c r="DW42" s="1383">
        <f t="shared" si="138"/>
        <v>0</v>
      </c>
      <c r="DX42" s="1383">
        <f t="shared" si="92"/>
        <v>0</v>
      </c>
      <c r="DY42" s="943" t="s">
        <v>2678</v>
      </c>
      <c r="DZ42" s="943" t="s">
        <v>2678</v>
      </c>
      <c r="EA42" s="943" t="s">
        <v>2678</v>
      </c>
      <c r="EB42" s="943" t="s">
        <v>2678</v>
      </c>
      <c r="EC42" s="943" t="s">
        <v>2678</v>
      </c>
      <c r="ED42" s="943" t="s">
        <v>2678</v>
      </c>
      <c r="EE42" s="943" t="s">
        <v>2678</v>
      </c>
      <c r="EF42" s="943" t="s">
        <v>2678</v>
      </c>
      <c r="EG42" s="943" t="s">
        <v>2678</v>
      </c>
      <c r="EH42" s="943" t="s">
        <v>2678</v>
      </c>
      <c r="EI42" s="943" t="s">
        <v>2678</v>
      </c>
      <c r="EJ42" s="943" t="s">
        <v>2678</v>
      </c>
      <c r="EK42" s="943" t="s">
        <v>2678</v>
      </c>
      <c r="EL42" s="943" t="s">
        <v>2678</v>
      </c>
      <c r="EM42" s="943" t="s">
        <v>2678</v>
      </c>
      <c r="EN42" s="943" t="s">
        <v>2678</v>
      </c>
      <c r="EO42" s="943" t="s">
        <v>2678</v>
      </c>
      <c r="EP42" s="943" t="s">
        <v>2678</v>
      </c>
      <c r="EQ42" s="943" t="s">
        <v>2678</v>
      </c>
      <c r="ER42" s="943" t="s">
        <v>2678</v>
      </c>
      <c r="ES42" s="943" t="s">
        <v>2678</v>
      </c>
      <c r="ET42" s="943" t="s">
        <v>2678</v>
      </c>
      <c r="EU42" s="943" t="s">
        <v>2678</v>
      </c>
      <c r="EV42" s="943" t="s">
        <v>2678</v>
      </c>
      <c r="EW42" s="943" t="s">
        <v>2678</v>
      </c>
      <c r="EX42" s="943" t="s">
        <v>2678</v>
      </c>
      <c r="EY42" s="943" t="s">
        <v>2678</v>
      </c>
      <c r="EZ42" s="1364"/>
      <c r="FA42" s="1364"/>
      <c r="FB42" s="1364"/>
      <c r="FC42" s="1364"/>
      <c r="FD42" s="1363">
        <f t="shared" ref="FD42:FP42" si="139">COUNTIF($DY42:$FC42,FD$4)*($F42/30)+COUNTIF($DY42:$FC42,FD$5)*($F42/60)</f>
        <v>0</v>
      </c>
      <c r="FE42" s="1363">
        <f t="shared" si="139"/>
        <v>0</v>
      </c>
      <c r="FF42" s="1363">
        <f t="shared" si="139"/>
        <v>0</v>
      </c>
      <c r="FG42" s="1363">
        <f t="shared" si="139"/>
        <v>31500000</v>
      </c>
      <c r="FH42" s="1363">
        <f t="shared" si="139"/>
        <v>0</v>
      </c>
      <c r="FI42" s="1363">
        <f t="shared" si="139"/>
        <v>0</v>
      </c>
      <c r="FJ42" s="1363">
        <f t="shared" si="139"/>
        <v>0</v>
      </c>
      <c r="FK42" s="1363">
        <f t="shared" si="139"/>
        <v>0</v>
      </c>
      <c r="FL42" s="1363">
        <f t="shared" si="139"/>
        <v>0</v>
      </c>
      <c r="FM42" s="1363">
        <f t="shared" si="139"/>
        <v>0</v>
      </c>
      <c r="FN42" s="1363">
        <f t="shared" si="139"/>
        <v>0</v>
      </c>
      <c r="FO42" s="1363">
        <f t="shared" si="139"/>
        <v>0</v>
      </c>
      <c r="FP42" s="1363">
        <f t="shared" si="139"/>
        <v>0</v>
      </c>
      <c r="FQ42" s="943"/>
      <c r="FR42" s="943"/>
      <c r="FS42" s="943"/>
      <c r="FT42" s="943"/>
      <c r="FU42" s="943"/>
      <c r="FV42" s="943"/>
      <c r="FW42" s="943"/>
      <c r="FX42" s="943"/>
      <c r="FY42" s="943"/>
      <c r="FZ42" s="943"/>
      <c r="GA42" s="943"/>
      <c r="GB42" s="943"/>
      <c r="GC42" s="943"/>
      <c r="GD42" s="943"/>
      <c r="GE42" s="943"/>
      <c r="GF42" s="943"/>
      <c r="GG42" s="943"/>
      <c r="GH42" s="943"/>
      <c r="GI42" s="943"/>
      <c r="GJ42" s="943"/>
      <c r="GK42" s="943"/>
      <c r="GL42" s="943"/>
      <c r="GM42" s="943"/>
      <c r="GN42" s="943"/>
      <c r="GO42" s="943"/>
      <c r="GP42" s="943"/>
      <c r="GQ42" s="943"/>
      <c r="GR42" s="1364"/>
      <c r="GS42" s="1364"/>
      <c r="GT42" s="1364"/>
      <c r="GU42" s="1383"/>
      <c r="GV42" s="1383"/>
      <c r="GW42" s="1383"/>
      <c r="GX42" s="1383"/>
      <c r="GY42" s="1383"/>
      <c r="GZ42" s="943"/>
      <c r="HA42" s="943"/>
      <c r="HB42" s="943"/>
      <c r="HC42" s="943"/>
      <c r="HD42" s="943"/>
      <c r="HE42" s="943"/>
      <c r="HF42" s="943"/>
      <c r="HG42" s="943"/>
      <c r="HH42" s="943"/>
      <c r="HI42" s="943"/>
      <c r="HJ42" s="943"/>
      <c r="HK42" s="943"/>
      <c r="HL42" s="943"/>
      <c r="HM42" s="943"/>
      <c r="HN42" s="943"/>
      <c r="HO42" s="943"/>
      <c r="HP42" s="943"/>
      <c r="HQ42" s="943"/>
      <c r="HR42" s="943"/>
      <c r="HS42" s="943"/>
      <c r="HT42" s="943"/>
      <c r="HU42" s="943"/>
      <c r="HV42" s="943"/>
      <c r="HW42" s="943"/>
      <c r="HX42" s="943"/>
      <c r="HY42" s="943"/>
      <c r="HZ42" s="943"/>
      <c r="IA42" s="1364"/>
      <c r="IB42" s="1364"/>
      <c r="IC42" s="1364"/>
      <c r="ID42" s="1364"/>
      <c r="IE42" s="1391"/>
      <c r="IF42" s="1391"/>
      <c r="IG42" s="1391"/>
      <c r="IH42" s="1391"/>
      <c r="II42" s="1391"/>
      <c r="IJ42" s="1391"/>
      <c r="IK42" s="943"/>
      <c r="IL42" s="943"/>
      <c r="IM42" s="943"/>
      <c r="IN42" s="943"/>
      <c r="IO42" s="943"/>
      <c r="IP42" s="943"/>
      <c r="IQ42" s="943"/>
      <c r="IR42" s="943"/>
      <c r="IS42" s="943"/>
      <c r="IT42" s="943"/>
      <c r="IU42" s="943"/>
      <c r="IV42" s="943"/>
      <c r="IW42" s="943"/>
      <c r="IX42" s="943"/>
      <c r="IY42" s="943"/>
      <c r="IZ42" s="943"/>
      <c r="JA42" s="943"/>
      <c r="JB42" s="943"/>
      <c r="JC42" s="943"/>
      <c r="JD42" s="943"/>
      <c r="JE42" s="943"/>
      <c r="JF42" s="943"/>
      <c r="JG42" s="943"/>
      <c r="JH42" s="943"/>
      <c r="JI42" s="943"/>
      <c r="JJ42" s="943"/>
      <c r="JK42" s="943"/>
      <c r="JL42" s="1364"/>
      <c r="JM42" s="1364"/>
      <c r="JN42" s="1364"/>
      <c r="JO42" s="1383"/>
      <c r="JP42" s="1383"/>
      <c r="JQ42" s="1383"/>
      <c r="JR42" s="1383"/>
      <c r="JS42" s="1383"/>
      <c r="JT42" s="1383"/>
      <c r="JU42" s="943"/>
      <c r="JV42" s="943"/>
      <c r="JW42" s="943"/>
      <c r="JX42" s="943"/>
      <c r="JY42" s="943"/>
      <c r="JZ42" s="943"/>
      <c r="KA42" s="943"/>
      <c r="KB42" s="943"/>
      <c r="KC42" s="943"/>
      <c r="KD42" s="943"/>
      <c r="KE42" s="943"/>
      <c r="KF42" s="943"/>
      <c r="KG42" s="943"/>
      <c r="KH42" s="943"/>
      <c r="KI42" s="943"/>
      <c r="KJ42" s="943"/>
      <c r="KK42" s="943"/>
      <c r="KL42" s="943"/>
      <c r="KM42" s="943"/>
      <c r="KN42" s="943"/>
      <c r="KO42" s="943"/>
      <c r="KP42" s="943"/>
      <c r="KQ42" s="943"/>
      <c r="KR42" s="943"/>
      <c r="KS42" s="943"/>
      <c r="KT42" s="943"/>
      <c r="KU42" s="943"/>
      <c r="KV42" s="1364"/>
      <c r="KW42" s="1364"/>
      <c r="KX42" s="1364"/>
      <c r="KY42" s="1364"/>
      <c r="KZ42" s="1363"/>
      <c r="LA42" s="1363"/>
      <c r="LB42" s="1363"/>
      <c r="LC42" s="1363"/>
      <c r="LD42" s="1363"/>
      <c r="LE42" s="1363"/>
      <c r="LF42" s="943"/>
      <c r="LG42" s="943"/>
      <c r="LH42" s="943"/>
      <c r="LI42" s="943"/>
      <c r="LJ42" s="943"/>
      <c r="LK42" s="943"/>
      <c r="LL42" s="943"/>
      <c r="LM42" s="943"/>
      <c r="LN42" s="943"/>
      <c r="LO42" s="943"/>
      <c r="LP42" s="943"/>
      <c r="LQ42" s="943"/>
      <c r="LR42" s="943"/>
      <c r="LS42" s="943"/>
      <c r="LT42" s="943"/>
      <c r="LU42" s="943"/>
      <c r="LV42" s="943"/>
      <c r="LW42" s="943"/>
      <c r="LX42" s="943"/>
      <c r="LY42" s="943"/>
      <c r="LZ42" s="943"/>
      <c r="MA42" s="943"/>
      <c r="MB42" s="943"/>
      <c r="MC42" s="943"/>
      <c r="MD42" s="943"/>
      <c r="ME42" s="943"/>
      <c r="MF42" s="943"/>
      <c r="MG42" s="1364"/>
      <c r="MH42" s="1364"/>
      <c r="MI42" s="1364"/>
      <c r="MJ42" s="1364"/>
      <c r="MK42" s="1383"/>
      <c r="ML42" s="1383"/>
      <c r="MM42" s="1383"/>
      <c r="MN42" s="1383"/>
      <c r="MO42" s="1383"/>
      <c r="MP42" s="1383"/>
      <c r="MQ42" s="943"/>
      <c r="MR42" s="943"/>
      <c r="MS42" s="943"/>
      <c r="MT42" s="943"/>
      <c r="MU42" s="943"/>
      <c r="MV42" s="943"/>
      <c r="MW42" s="943"/>
      <c r="MX42" s="943"/>
      <c r="MY42" s="943"/>
      <c r="MZ42" s="943"/>
      <c r="NA42" s="943"/>
      <c r="NB42" s="943"/>
      <c r="NC42" s="943"/>
      <c r="ND42" s="943"/>
      <c r="NE42" s="943"/>
      <c r="NF42" s="943"/>
      <c r="NG42" s="943"/>
      <c r="NH42" s="943"/>
      <c r="NI42" s="943"/>
      <c r="NJ42" s="943"/>
      <c r="NK42" s="943"/>
      <c r="NL42" s="943"/>
      <c r="NM42" s="943"/>
      <c r="NN42" s="943"/>
      <c r="NO42" s="943"/>
      <c r="NP42" s="943"/>
      <c r="NQ42" s="943"/>
      <c r="NR42" s="1364"/>
      <c r="NS42" s="1364"/>
      <c r="NT42" s="1364"/>
      <c r="NU42" s="1363"/>
      <c r="NV42" s="1363"/>
      <c r="NW42" s="1363"/>
      <c r="NX42" s="1363"/>
      <c r="NY42" s="1363"/>
      <c r="NZ42" s="1363"/>
      <c r="OA42" s="943"/>
      <c r="OB42" s="943"/>
      <c r="OC42" s="943"/>
      <c r="OD42" s="943"/>
      <c r="OE42" s="943"/>
      <c r="OF42" s="943"/>
      <c r="OG42" s="943"/>
      <c r="OH42" s="943"/>
      <c r="OI42" s="943"/>
      <c r="OJ42" s="943"/>
      <c r="OK42" s="943"/>
      <c r="OL42" s="943"/>
      <c r="OM42" s="943"/>
      <c r="ON42" s="943"/>
      <c r="OO42" s="943"/>
      <c r="OP42" s="943"/>
      <c r="OQ42" s="943"/>
      <c r="OR42" s="943"/>
      <c r="OS42" s="943"/>
      <c r="OT42" s="943"/>
      <c r="OU42" s="943"/>
      <c r="OV42" s="943"/>
      <c r="OW42" s="943"/>
      <c r="OX42" s="943"/>
      <c r="OY42" s="943"/>
      <c r="OZ42" s="943"/>
      <c r="PA42" s="943"/>
      <c r="PB42" s="1364"/>
      <c r="PC42" s="1364"/>
      <c r="PD42" s="1364"/>
      <c r="PE42" s="1383"/>
      <c r="PF42" s="1383"/>
      <c r="PG42" s="1383"/>
      <c r="PH42" s="1383"/>
      <c r="PI42" s="1383"/>
      <c r="PJ42" s="1383"/>
      <c r="PK42" s="943"/>
      <c r="PL42" s="943"/>
      <c r="PM42" s="943"/>
      <c r="PN42" s="943"/>
      <c r="PO42" s="943"/>
      <c r="PP42" s="943"/>
      <c r="PQ42" s="943"/>
      <c r="PR42" s="943"/>
      <c r="PS42" s="943"/>
      <c r="PT42" s="943"/>
      <c r="PU42" s="943"/>
      <c r="PV42" s="943"/>
      <c r="PW42" s="943"/>
      <c r="PX42" s="943"/>
      <c r="PY42" s="943"/>
      <c r="PZ42" s="943"/>
      <c r="QA42" s="943"/>
      <c r="QB42" s="943"/>
      <c r="QC42" s="943"/>
      <c r="QD42" s="943"/>
      <c r="QE42" s="943"/>
      <c r="QF42" s="943"/>
      <c r="QG42" s="943"/>
      <c r="QH42" s="943"/>
      <c r="QI42" s="943"/>
      <c r="QJ42" s="943"/>
      <c r="QK42" s="943"/>
      <c r="QL42" s="1364"/>
      <c r="QM42" s="1364"/>
      <c r="QN42" s="1364"/>
      <c r="QO42" s="1363"/>
      <c r="QP42" s="1363"/>
      <c r="QQ42" s="1363"/>
      <c r="QR42" s="1363"/>
      <c r="QS42" s="1363"/>
      <c r="QT42" s="1363"/>
      <c r="QU42" s="1363"/>
      <c r="QV42" s="1363"/>
      <c r="QW42" s="1363"/>
      <c r="QX42" s="1363"/>
      <c r="QY42" s="1363"/>
      <c r="QZ42" s="1363"/>
      <c r="RA42" s="1363"/>
    </row>
    <row r="43" ht="14.25" customHeight="1">
      <c r="A43" s="1364">
        <v>7.0</v>
      </c>
      <c r="B43" s="943" t="s">
        <v>2762</v>
      </c>
      <c r="C43" s="943" t="s">
        <v>2776</v>
      </c>
      <c r="D43" s="33" t="s">
        <v>2861</v>
      </c>
      <c r="E43" s="1360">
        <v>9.61884301016E11</v>
      </c>
      <c r="F43" s="1298">
        <v>4.0E7</v>
      </c>
      <c r="G43" s="1382">
        <v>2.62195E7</v>
      </c>
      <c r="H43" s="1382"/>
      <c r="I43" s="1383"/>
      <c r="J43" s="1383">
        <f t="shared" si="74"/>
        <v>0</v>
      </c>
      <c r="K43" s="1383"/>
      <c r="L43" s="1383">
        <f t="shared" si="75"/>
        <v>0</v>
      </c>
      <c r="M43" s="1383"/>
      <c r="N43" s="1383">
        <f t="shared" si="76"/>
        <v>0</v>
      </c>
      <c r="O43" s="1383"/>
      <c r="P43" s="1383">
        <f t="shared" si="77"/>
        <v>0</v>
      </c>
      <c r="Q43" s="1383"/>
      <c r="R43" s="1383"/>
      <c r="S43" s="1383"/>
      <c r="T43" s="1383">
        <f t="shared" si="78"/>
        <v>0</v>
      </c>
      <c r="U43" s="1383">
        <f t="shared" si="79"/>
        <v>0</v>
      </c>
      <c r="V43" s="1362">
        <v>25.0</v>
      </c>
      <c r="W43" s="1363">
        <f t="shared" si="80"/>
        <v>33333333.33</v>
      </c>
      <c r="X43" s="1362"/>
      <c r="Y43" s="1363">
        <f t="shared" si="81"/>
        <v>0</v>
      </c>
      <c r="Z43" s="1362"/>
      <c r="AA43" s="1363">
        <f t="shared" si="82"/>
        <v>0</v>
      </c>
      <c r="AB43" s="1362"/>
      <c r="AC43" s="1363">
        <f t="shared" si="83"/>
        <v>0</v>
      </c>
      <c r="AD43" s="1362"/>
      <c r="AE43" s="1362"/>
      <c r="AF43" s="1362"/>
      <c r="AG43" s="1363"/>
      <c r="AH43" s="1363">
        <f t="shared" si="84"/>
        <v>33333333.33</v>
      </c>
      <c r="AI43" s="1361">
        <v>22.0</v>
      </c>
      <c r="AJ43" s="1383">
        <f t="shared" si="94"/>
        <v>25666666.67</v>
      </c>
      <c r="AK43" s="1361"/>
      <c r="AL43" s="1361"/>
      <c r="AM43" s="1383">
        <f t="shared" si="85"/>
        <v>0</v>
      </c>
      <c r="AN43" s="1361"/>
      <c r="AO43" s="1383">
        <f t="shared" si="86"/>
        <v>0</v>
      </c>
      <c r="AP43" s="1361"/>
      <c r="AQ43" s="1383">
        <f t="shared" si="87"/>
        <v>0</v>
      </c>
      <c r="AR43" s="1361"/>
      <c r="AS43" s="1361"/>
      <c r="AT43" s="1383">
        <f t="shared" si="88"/>
        <v>25666666.67</v>
      </c>
      <c r="AU43" s="943" t="s">
        <v>2678</v>
      </c>
      <c r="AV43" s="943" t="s">
        <v>2678</v>
      </c>
      <c r="AW43" s="943" t="s">
        <v>2678</v>
      </c>
      <c r="AX43" s="943" t="s">
        <v>2678</v>
      </c>
      <c r="AY43" s="943" t="s">
        <v>2678</v>
      </c>
      <c r="AZ43" s="943" t="s">
        <v>2678</v>
      </c>
      <c r="BA43" s="943" t="s">
        <v>2678</v>
      </c>
      <c r="BB43" s="943" t="s">
        <v>2678</v>
      </c>
      <c r="BC43" s="943" t="s">
        <v>2678</v>
      </c>
      <c r="BD43" s="943" t="s">
        <v>2678</v>
      </c>
      <c r="BE43" s="943" t="s">
        <v>2678</v>
      </c>
      <c r="BF43" s="943" t="s">
        <v>2678</v>
      </c>
      <c r="BG43" s="943" t="s">
        <v>2678</v>
      </c>
      <c r="BH43" s="943" t="s">
        <v>2678</v>
      </c>
      <c r="BI43" s="943" t="s">
        <v>2678</v>
      </c>
      <c r="BJ43" s="943" t="s">
        <v>2678</v>
      </c>
      <c r="BK43" s="943" t="s">
        <v>2678</v>
      </c>
      <c r="BL43" s="943" t="s">
        <v>2678</v>
      </c>
      <c r="BM43" s="943" t="s">
        <v>2678</v>
      </c>
      <c r="BN43" s="943" t="s">
        <v>2678</v>
      </c>
      <c r="BO43" s="943" t="s">
        <v>2678</v>
      </c>
      <c r="BP43" s="943" t="s">
        <v>2678</v>
      </c>
      <c r="BQ43" s="943" t="s">
        <v>2678</v>
      </c>
      <c r="BR43" s="943" t="s">
        <v>2678</v>
      </c>
      <c r="BS43" s="943" t="s">
        <v>2678</v>
      </c>
      <c r="BT43" s="1364" t="s">
        <v>2678</v>
      </c>
      <c r="BU43" s="1364" t="s">
        <v>2677</v>
      </c>
      <c r="BV43" s="1364" t="s">
        <v>2677</v>
      </c>
      <c r="BW43" s="1364" t="s">
        <v>2677</v>
      </c>
      <c r="BX43" s="1364" t="s">
        <v>2677</v>
      </c>
      <c r="BY43" s="1364" t="s">
        <v>2677</v>
      </c>
      <c r="BZ43" s="1363">
        <f t="shared" ref="BZ43:CJ43" si="140">COUNTIF($AU43:$BY43,BZ$4)*($F43/30)+COUNTIF($AU43:$BY43,BZ$5)*($F43/60)</f>
        <v>0</v>
      </c>
      <c r="CA43" s="1363">
        <f t="shared" si="140"/>
        <v>0</v>
      </c>
      <c r="CB43" s="1363">
        <f t="shared" si="140"/>
        <v>0</v>
      </c>
      <c r="CC43" s="1363">
        <f t="shared" si="140"/>
        <v>34666666.67</v>
      </c>
      <c r="CD43" s="1363">
        <f t="shared" si="140"/>
        <v>0</v>
      </c>
      <c r="CE43" s="1363">
        <f t="shared" si="140"/>
        <v>0</v>
      </c>
      <c r="CF43" s="1363">
        <f t="shared" si="140"/>
        <v>0</v>
      </c>
      <c r="CG43" s="1363">
        <f t="shared" si="140"/>
        <v>0</v>
      </c>
      <c r="CH43" s="1363">
        <f t="shared" si="140"/>
        <v>0</v>
      </c>
      <c r="CI43" s="1363">
        <f t="shared" si="140"/>
        <v>0</v>
      </c>
      <c r="CJ43" s="1363">
        <f t="shared" si="140"/>
        <v>0</v>
      </c>
      <c r="CK43" s="1363">
        <f t="shared" si="90"/>
        <v>6666666.667</v>
      </c>
      <c r="CL43" s="943" t="s">
        <v>2678</v>
      </c>
      <c r="CM43" s="943" t="s">
        <v>2678</v>
      </c>
      <c r="CN43" s="943" t="s">
        <v>2678</v>
      </c>
      <c r="CO43" s="943" t="s">
        <v>2678</v>
      </c>
      <c r="CP43" s="943" t="s">
        <v>2678</v>
      </c>
      <c r="CQ43" s="943" t="s">
        <v>2678</v>
      </c>
      <c r="CR43" s="943" t="s">
        <v>2678</v>
      </c>
      <c r="CS43" s="943" t="s">
        <v>2678</v>
      </c>
      <c r="CT43" s="943" t="s">
        <v>2678</v>
      </c>
      <c r="CU43" s="943" t="s">
        <v>2678</v>
      </c>
      <c r="CV43" s="943" t="s">
        <v>2678</v>
      </c>
      <c r="CW43" s="943" t="s">
        <v>2678</v>
      </c>
      <c r="CX43" s="943" t="s">
        <v>2678</v>
      </c>
      <c r="CY43" s="943" t="s">
        <v>2678</v>
      </c>
      <c r="CZ43" s="943" t="s">
        <v>2678</v>
      </c>
      <c r="DA43" s="943" t="s">
        <v>2678</v>
      </c>
      <c r="DB43" s="943" t="s">
        <v>2678</v>
      </c>
      <c r="DC43" s="943" t="s">
        <v>2678</v>
      </c>
      <c r="DD43" s="943" t="s">
        <v>2678</v>
      </c>
      <c r="DE43" s="943" t="s">
        <v>2678</v>
      </c>
      <c r="DF43" s="943" t="s">
        <v>2678</v>
      </c>
      <c r="DG43" s="943" t="s">
        <v>2678</v>
      </c>
      <c r="DH43" s="943" t="s">
        <v>2678</v>
      </c>
      <c r="DI43" s="943" t="s">
        <v>2678</v>
      </c>
      <c r="DJ43" s="943" t="s">
        <v>2678</v>
      </c>
      <c r="DK43" s="943" t="s">
        <v>2678</v>
      </c>
      <c r="DL43" s="943" t="s">
        <v>2678</v>
      </c>
      <c r="DM43" s="943" t="s">
        <v>2678</v>
      </c>
      <c r="DN43" s="1383">
        <f t="shared" ref="DN43:DW43" si="141">COUNTIF($CL43:$DM43,DN$4)*($F43/30)+COUNTIF($CL43:$DM43,DN$5)*($F43/60)</f>
        <v>0</v>
      </c>
      <c r="DO43" s="1383">
        <f t="shared" si="141"/>
        <v>0</v>
      </c>
      <c r="DP43" s="1383">
        <f t="shared" si="141"/>
        <v>0</v>
      </c>
      <c r="DQ43" s="1383">
        <f t="shared" si="141"/>
        <v>37333333.33</v>
      </c>
      <c r="DR43" s="1383">
        <f t="shared" si="141"/>
        <v>0</v>
      </c>
      <c r="DS43" s="1383">
        <f t="shared" si="141"/>
        <v>0</v>
      </c>
      <c r="DT43" s="1383">
        <f t="shared" si="141"/>
        <v>0</v>
      </c>
      <c r="DU43" s="1383">
        <f t="shared" si="141"/>
        <v>0</v>
      </c>
      <c r="DV43" s="1383">
        <f t="shared" si="141"/>
        <v>0</v>
      </c>
      <c r="DW43" s="1383">
        <f t="shared" si="141"/>
        <v>0</v>
      </c>
      <c r="DX43" s="1383">
        <f t="shared" si="92"/>
        <v>0</v>
      </c>
      <c r="DY43" s="943" t="s">
        <v>2678</v>
      </c>
      <c r="DZ43" s="943" t="s">
        <v>2678</v>
      </c>
      <c r="EA43" s="943" t="s">
        <v>2678</v>
      </c>
      <c r="EB43" s="943" t="s">
        <v>2678</v>
      </c>
      <c r="EC43" s="943" t="s">
        <v>2678</v>
      </c>
      <c r="ED43" s="943" t="s">
        <v>2678</v>
      </c>
      <c r="EE43" s="943" t="s">
        <v>2678</v>
      </c>
      <c r="EF43" s="943" t="s">
        <v>2678</v>
      </c>
      <c r="EG43" s="943" t="s">
        <v>2678</v>
      </c>
      <c r="EH43" s="943" t="s">
        <v>2678</v>
      </c>
      <c r="EI43" s="943" t="s">
        <v>2678</v>
      </c>
      <c r="EJ43" s="943" t="s">
        <v>2678</v>
      </c>
      <c r="EK43" s="943" t="s">
        <v>2678</v>
      </c>
      <c r="EL43" s="943" t="s">
        <v>2678</v>
      </c>
      <c r="EM43" s="943" t="s">
        <v>2678</v>
      </c>
      <c r="EN43" s="943" t="s">
        <v>2678</v>
      </c>
      <c r="EO43" s="943" t="s">
        <v>2678</v>
      </c>
      <c r="EP43" s="943" t="s">
        <v>2678</v>
      </c>
      <c r="EQ43" s="943" t="s">
        <v>2678</v>
      </c>
      <c r="ER43" s="943" t="s">
        <v>2678</v>
      </c>
      <c r="ES43" s="943" t="s">
        <v>2678</v>
      </c>
      <c r="ET43" s="943" t="s">
        <v>2678</v>
      </c>
      <c r="EU43" s="943" t="s">
        <v>2678</v>
      </c>
      <c r="EV43" s="943" t="s">
        <v>2678</v>
      </c>
      <c r="EW43" s="943" t="s">
        <v>2678</v>
      </c>
      <c r="EX43" s="943" t="s">
        <v>2678</v>
      </c>
      <c r="EY43" s="943" t="s">
        <v>2678</v>
      </c>
      <c r="EZ43" s="1364"/>
      <c r="FA43" s="1364"/>
      <c r="FB43" s="1364"/>
      <c r="FC43" s="1364"/>
      <c r="FD43" s="1363">
        <f t="shared" ref="FD43:FP43" si="142">COUNTIF($DY43:$FC43,FD$4)*($F43/30)+COUNTIF($DY43:$FC43,FD$5)*($F43/60)</f>
        <v>0</v>
      </c>
      <c r="FE43" s="1363">
        <f t="shared" si="142"/>
        <v>0</v>
      </c>
      <c r="FF43" s="1363">
        <f t="shared" si="142"/>
        <v>0</v>
      </c>
      <c r="FG43" s="1363">
        <f t="shared" si="142"/>
        <v>36000000</v>
      </c>
      <c r="FH43" s="1363">
        <f t="shared" si="142"/>
        <v>0</v>
      </c>
      <c r="FI43" s="1363">
        <f t="shared" si="142"/>
        <v>0</v>
      </c>
      <c r="FJ43" s="1363">
        <f t="shared" si="142"/>
        <v>0</v>
      </c>
      <c r="FK43" s="1363">
        <f t="shared" si="142"/>
        <v>0</v>
      </c>
      <c r="FL43" s="1363">
        <f t="shared" si="142"/>
        <v>0</v>
      </c>
      <c r="FM43" s="1363">
        <f t="shared" si="142"/>
        <v>0</v>
      </c>
      <c r="FN43" s="1363">
        <f t="shared" si="142"/>
        <v>0</v>
      </c>
      <c r="FO43" s="1363">
        <f t="shared" si="142"/>
        <v>0</v>
      </c>
      <c r="FP43" s="1363">
        <f t="shared" si="142"/>
        <v>0</v>
      </c>
      <c r="FQ43" s="943"/>
      <c r="FR43" s="943"/>
      <c r="FS43" s="943"/>
      <c r="FT43" s="943"/>
      <c r="FU43" s="943"/>
      <c r="FV43" s="943"/>
      <c r="FW43" s="943"/>
      <c r="FX43" s="943"/>
      <c r="FY43" s="943"/>
      <c r="FZ43" s="943"/>
      <c r="GA43" s="943"/>
      <c r="GB43" s="943"/>
      <c r="GC43" s="943"/>
      <c r="GD43" s="943"/>
      <c r="GE43" s="943"/>
      <c r="GF43" s="943"/>
      <c r="GG43" s="943"/>
      <c r="GH43" s="943"/>
      <c r="GI43" s="943"/>
      <c r="GJ43" s="943"/>
      <c r="GK43" s="943"/>
      <c r="GL43" s="943"/>
      <c r="GM43" s="943"/>
      <c r="GN43" s="943"/>
      <c r="GO43" s="943"/>
      <c r="GP43" s="943"/>
      <c r="GQ43" s="943"/>
      <c r="GR43" s="1364"/>
      <c r="GS43" s="1364"/>
      <c r="GT43" s="1364"/>
      <c r="GU43" s="1383"/>
      <c r="GV43" s="1383"/>
      <c r="GW43" s="1383"/>
      <c r="GX43" s="1383"/>
      <c r="GY43" s="1383"/>
      <c r="GZ43" s="943"/>
      <c r="HA43" s="943"/>
      <c r="HB43" s="943"/>
      <c r="HC43" s="943"/>
      <c r="HD43" s="943"/>
      <c r="HE43" s="943"/>
      <c r="HF43" s="943"/>
      <c r="HG43" s="943"/>
      <c r="HH43" s="943"/>
      <c r="HI43" s="943"/>
      <c r="HJ43" s="943"/>
      <c r="HK43" s="943"/>
      <c r="HL43" s="943"/>
      <c r="HM43" s="943"/>
      <c r="HN43" s="943"/>
      <c r="HO43" s="943"/>
      <c r="HP43" s="943"/>
      <c r="HQ43" s="943"/>
      <c r="HR43" s="943"/>
      <c r="HS43" s="943"/>
      <c r="HT43" s="943"/>
      <c r="HU43" s="943"/>
      <c r="HV43" s="943"/>
      <c r="HW43" s="943"/>
      <c r="HX43" s="943"/>
      <c r="HY43" s="943"/>
      <c r="HZ43" s="943"/>
      <c r="IA43" s="1364"/>
      <c r="IB43" s="1364"/>
      <c r="IC43" s="1364"/>
      <c r="ID43" s="1364"/>
      <c r="IE43" s="1391"/>
      <c r="IF43" s="1391"/>
      <c r="IG43" s="1391"/>
      <c r="IH43" s="1391"/>
      <c r="II43" s="1391"/>
      <c r="IJ43" s="1391"/>
      <c r="IK43" s="943"/>
      <c r="IL43" s="943"/>
      <c r="IM43" s="943"/>
      <c r="IN43" s="943"/>
      <c r="IO43" s="943"/>
      <c r="IP43" s="943"/>
      <c r="IQ43" s="943"/>
      <c r="IR43" s="943"/>
      <c r="IS43" s="943"/>
      <c r="IT43" s="943"/>
      <c r="IU43" s="943"/>
      <c r="IV43" s="943"/>
      <c r="IW43" s="943"/>
      <c r="IX43" s="943"/>
      <c r="IY43" s="943"/>
      <c r="IZ43" s="943"/>
      <c r="JA43" s="943"/>
      <c r="JB43" s="943"/>
      <c r="JC43" s="943"/>
      <c r="JD43" s="943"/>
      <c r="JE43" s="943"/>
      <c r="JF43" s="943"/>
      <c r="JG43" s="943"/>
      <c r="JH43" s="943"/>
      <c r="JI43" s="943"/>
      <c r="JJ43" s="943"/>
      <c r="JK43" s="943"/>
      <c r="JL43" s="1364"/>
      <c r="JM43" s="1364"/>
      <c r="JN43" s="1364"/>
      <c r="JO43" s="1383"/>
      <c r="JP43" s="1383"/>
      <c r="JQ43" s="1383"/>
      <c r="JR43" s="1383"/>
      <c r="JS43" s="1383"/>
      <c r="JT43" s="1383"/>
      <c r="JU43" s="943"/>
      <c r="JV43" s="943"/>
      <c r="JW43" s="943"/>
      <c r="JX43" s="943"/>
      <c r="JY43" s="943"/>
      <c r="JZ43" s="943"/>
      <c r="KA43" s="943"/>
      <c r="KB43" s="943"/>
      <c r="KC43" s="943"/>
      <c r="KD43" s="943"/>
      <c r="KE43" s="943"/>
      <c r="KF43" s="943"/>
      <c r="KG43" s="943"/>
      <c r="KH43" s="943"/>
      <c r="KI43" s="943"/>
      <c r="KJ43" s="943"/>
      <c r="KK43" s="943"/>
      <c r="KL43" s="943"/>
      <c r="KM43" s="943"/>
      <c r="KN43" s="943"/>
      <c r="KO43" s="943"/>
      <c r="KP43" s="943"/>
      <c r="KQ43" s="943"/>
      <c r="KR43" s="943"/>
      <c r="KS43" s="943"/>
      <c r="KT43" s="943"/>
      <c r="KU43" s="943"/>
      <c r="KV43" s="1364"/>
      <c r="KW43" s="1364"/>
      <c r="KX43" s="1364"/>
      <c r="KY43" s="1364"/>
      <c r="KZ43" s="1363"/>
      <c r="LA43" s="1363"/>
      <c r="LB43" s="1363"/>
      <c r="LC43" s="1363"/>
      <c r="LD43" s="1363"/>
      <c r="LE43" s="1363"/>
      <c r="LF43" s="943"/>
      <c r="LG43" s="943"/>
      <c r="LH43" s="943"/>
      <c r="LI43" s="943"/>
      <c r="LJ43" s="943"/>
      <c r="LK43" s="943"/>
      <c r="LL43" s="943"/>
      <c r="LM43" s="943"/>
      <c r="LN43" s="943"/>
      <c r="LO43" s="943"/>
      <c r="LP43" s="943"/>
      <c r="LQ43" s="943"/>
      <c r="LR43" s="943"/>
      <c r="LS43" s="943"/>
      <c r="LT43" s="943"/>
      <c r="LU43" s="943"/>
      <c r="LV43" s="943"/>
      <c r="LW43" s="943"/>
      <c r="LX43" s="943"/>
      <c r="LY43" s="943"/>
      <c r="LZ43" s="943"/>
      <c r="MA43" s="943"/>
      <c r="MB43" s="943"/>
      <c r="MC43" s="943"/>
      <c r="MD43" s="943"/>
      <c r="ME43" s="943"/>
      <c r="MF43" s="943"/>
      <c r="MG43" s="1364"/>
      <c r="MH43" s="1364"/>
      <c r="MI43" s="1364"/>
      <c r="MJ43" s="1364"/>
      <c r="MK43" s="1383"/>
      <c r="ML43" s="1383"/>
      <c r="MM43" s="1383"/>
      <c r="MN43" s="1383"/>
      <c r="MO43" s="1383"/>
      <c r="MP43" s="1383"/>
      <c r="MQ43" s="943"/>
      <c r="MR43" s="943"/>
      <c r="MS43" s="943"/>
      <c r="MT43" s="943"/>
      <c r="MU43" s="943"/>
      <c r="MV43" s="943"/>
      <c r="MW43" s="943"/>
      <c r="MX43" s="943"/>
      <c r="MY43" s="943"/>
      <c r="MZ43" s="943"/>
      <c r="NA43" s="943"/>
      <c r="NB43" s="943"/>
      <c r="NC43" s="943"/>
      <c r="ND43" s="943"/>
      <c r="NE43" s="943"/>
      <c r="NF43" s="943"/>
      <c r="NG43" s="943"/>
      <c r="NH43" s="943"/>
      <c r="NI43" s="943"/>
      <c r="NJ43" s="943"/>
      <c r="NK43" s="943"/>
      <c r="NL43" s="943"/>
      <c r="NM43" s="943"/>
      <c r="NN43" s="943"/>
      <c r="NO43" s="943"/>
      <c r="NP43" s="943"/>
      <c r="NQ43" s="943"/>
      <c r="NR43" s="1364"/>
      <c r="NS43" s="1364"/>
      <c r="NT43" s="1364"/>
      <c r="NU43" s="1363"/>
      <c r="NV43" s="1363"/>
      <c r="NW43" s="1363"/>
      <c r="NX43" s="1363"/>
      <c r="NY43" s="1363"/>
      <c r="NZ43" s="1363"/>
      <c r="OA43" s="943"/>
      <c r="OB43" s="943"/>
      <c r="OC43" s="943"/>
      <c r="OD43" s="943"/>
      <c r="OE43" s="943"/>
      <c r="OF43" s="943"/>
      <c r="OG43" s="943"/>
      <c r="OH43" s="943"/>
      <c r="OI43" s="943"/>
      <c r="OJ43" s="943"/>
      <c r="OK43" s="943"/>
      <c r="OL43" s="943"/>
      <c r="OM43" s="943"/>
      <c r="ON43" s="943"/>
      <c r="OO43" s="943"/>
      <c r="OP43" s="943"/>
      <c r="OQ43" s="943"/>
      <c r="OR43" s="943"/>
      <c r="OS43" s="943"/>
      <c r="OT43" s="943"/>
      <c r="OU43" s="943"/>
      <c r="OV43" s="943"/>
      <c r="OW43" s="943"/>
      <c r="OX43" s="943"/>
      <c r="OY43" s="943"/>
      <c r="OZ43" s="943"/>
      <c r="PA43" s="943"/>
      <c r="PB43" s="1364"/>
      <c r="PC43" s="1364"/>
      <c r="PD43" s="1364"/>
      <c r="PE43" s="1383"/>
      <c r="PF43" s="1383"/>
      <c r="PG43" s="1383"/>
      <c r="PH43" s="1383"/>
      <c r="PI43" s="1383"/>
      <c r="PJ43" s="1383"/>
      <c r="PK43" s="943"/>
      <c r="PL43" s="943"/>
      <c r="PM43" s="943"/>
      <c r="PN43" s="943"/>
      <c r="PO43" s="943"/>
      <c r="PP43" s="943"/>
      <c r="PQ43" s="943"/>
      <c r="PR43" s="943"/>
      <c r="PS43" s="943"/>
      <c r="PT43" s="943"/>
      <c r="PU43" s="943"/>
      <c r="PV43" s="943"/>
      <c r="PW43" s="943"/>
      <c r="PX43" s="943"/>
      <c r="PY43" s="943"/>
      <c r="PZ43" s="943"/>
      <c r="QA43" s="943"/>
      <c r="QB43" s="943"/>
      <c r="QC43" s="943"/>
      <c r="QD43" s="943"/>
      <c r="QE43" s="943"/>
      <c r="QF43" s="943"/>
      <c r="QG43" s="943"/>
      <c r="QH43" s="943"/>
      <c r="QI43" s="943"/>
      <c r="QJ43" s="943"/>
      <c r="QK43" s="943"/>
      <c r="QL43" s="1364"/>
      <c r="QM43" s="1364"/>
      <c r="QN43" s="1364"/>
      <c r="QO43" s="1363"/>
      <c r="QP43" s="1363"/>
      <c r="QQ43" s="1363"/>
      <c r="QR43" s="1363"/>
      <c r="QS43" s="1363"/>
      <c r="QT43" s="1363"/>
      <c r="QU43" s="1363"/>
      <c r="QV43" s="1363"/>
      <c r="QW43" s="1363"/>
      <c r="QX43" s="1363"/>
      <c r="QY43" s="1363"/>
      <c r="QZ43" s="1363"/>
      <c r="RA43" s="1363"/>
    </row>
    <row r="44" ht="15.0" customHeight="1">
      <c r="A44" s="1430">
        <v>8.0</v>
      </c>
      <c r="B44" s="1431" t="s">
        <v>2862</v>
      </c>
      <c r="C44" s="1431" t="s">
        <v>2777</v>
      </c>
      <c r="D44" s="1432" t="s">
        <v>2863</v>
      </c>
      <c r="E44" s="1433">
        <v>9.61884301614E11</v>
      </c>
      <c r="F44" s="1399">
        <v>4.0E7</v>
      </c>
      <c r="G44" s="1434">
        <v>3.4537E7</v>
      </c>
      <c r="H44" s="1434"/>
      <c r="I44" s="1435"/>
      <c r="J44" s="1435">
        <f t="shared" si="74"/>
        <v>0</v>
      </c>
      <c r="K44" s="1435"/>
      <c r="L44" s="1435">
        <f t="shared" si="75"/>
        <v>0</v>
      </c>
      <c r="M44" s="1435"/>
      <c r="N44" s="1435">
        <f t="shared" si="76"/>
        <v>0</v>
      </c>
      <c r="O44" s="1435">
        <v>31.0</v>
      </c>
      <c r="P44" s="1435">
        <f t="shared" si="77"/>
        <v>41333333.33</v>
      </c>
      <c r="Q44" s="1435"/>
      <c r="R44" s="1435"/>
      <c r="S44" s="1435"/>
      <c r="T44" s="1435">
        <f t="shared" si="78"/>
        <v>0</v>
      </c>
      <c r="U44" s="1435">
        <f t="shared" si="79"/>
        <v>41333333.33</v>
      </c>
      <c r="V44" s="1436"/>
      <c r="W44" s="1437">
        <f t="shared" si="80"/>
        <v>0</v>
      </c>
      <c r="X44" s="1436"/>
      <c r="Y44" s="1437">
        <f t="shared" si="81"/>
        <v>0</v>
      </c>
      <c r="Z44" s="1436"/>
      <c r="AA44" s="1437">
        <f t="shared" si="82"/>
        <v>0</v>
      </c>
      <c r="AB44" s="1436">
        <v>25.0</v>
      </c>
      <c r="AC44" s="1437">
        <f t="shared" si="83"/>
        <v>33333333.33</v>
      </c>
      <c r="AD44" s="1436"/>
      <c r="AE44" s="1436"/>
      <c r="AF44" s="1436"/>
      <c r="AG44" s="1437"/>
      <c r="AH44" s="1437">
        <f t="shared" si="84"/>
        <v>33333333.33</v>
      </c>
      <c r="AI44" s="1438"/>
      <c r="AJ44" s="1435">
        <f t="shared" si="94"/>
        <v>0</v>
      </c>
      <c r="AK44" s="1438"/>
      <c r="AL44" s="1438"/>
      <c r="AM44" s="1435">
        <f t="shared" si="85"/>
        <v>0</v>
      </c>
      <c r="AN44" s="1438">
        <v>30.0</v>
      </c>
      <c r="AO44" s="1435">
        <f t="shared" si="86"/>
        <v>40000000</v>
      </c>
      <c r="AP44" s="1438"/>
      <c r="AQ44" s="1435">
        <f t="shared" si="87"/>
        <v>0</v>
      </c>
      <c r="AR44" s="1438"/>
      <c r="AS44" s="1438"/>
      <c r="AT44" s="1435">
        <f t="shared" si="88"/>
        <v>40000000</v>
      </c>
      <c r="AU44" s="1431" t="s">
        <v>2736</v>
      </c>
      <c r="AV44" s="1431" t="s">
        <v>2736</v>
      </c>
      <c r="AW44" s="1431" t="s">
        <v>2736</v>
      </c>
      <c r="AX44" s="1431" t="s">
        <v>2736</v>
      </c>
      <c r="AY44" s="1431" t="s">
        <v>2736</v>
      </c>
      <c r="AZ44" s="1431" t="s">
        <v>2736</v>
      </c>
      <c r="BA44" s="1431" t="s">
        <v>2736</v>
      </c>
      <c r="BB44" s="1431" t="s">
        <v>2736</v>
      </c>
      <c r="BC44" s="1431" t="s">
        <v>2736</v>
      </c>
      <c r="BD44" s="1431" t="s">
        <v>2736</v>
      </c>
      <c r="BE44" s="1431" t="s">
        <v>2736</v>
      </c>
      <c r="BF44" s="1431" t="s">
        <v>2736</v>
      </c>
      <c r="BG44" s="1431" t="s">
        <v>2736</v>
      </c>
      <c r="BH44" s="1431" t="s">
        <v>2736</v>
      </c>
      <c r="BI44" s="1431" t="s">
        <v>2736</v>
      </c>
      <c r="BJ44" s="1431" t="s">
        <v>2736</v>
      </c>
      <c r="BK44" s="1431" t="s">
        <v>2736</v>
      </c>
      <c r="BL44" s="1431" t="s">
        <v>2736</v>
      </c>
      <c r="BM44" s="1431" t="s">
        <v>2736</v>
      </c>
      <c r="BN44" s="1431" t="s">
        <v>2736</v>
      </c>
      <c r="BO44" s="1431" t="s">
        <v>2736</v>
      </c>
      <c r="BP44" s="1431" t="s">
        <v>2736</v>
      </c>
      <c r="BQ44" s="1431" t="s">
        <v>2736</v>
      </c>
      <c r="BR44" s="1431" t="s">
        <v>2736</v>
      </c>
      <c r="BS44" s="1431" t="s">
        <v>2736</v>
      </c>
      <c r="BT44" s="1430" t="s">
        <v>2736</v>
      </c>
      <c r="BU44" s="1430" t="s">
        <v>2736</v>
      </c>
      <c r="BV44" s="1430" t="s">
        <v>2736</v>
      </c>
      <c r="BW44" s="1430" t="s">
        <v>2736</v>
      </c>
      <c r="BX44" s="1430" t="s">
        <v>2736</v>
      </c>
      <c r="BY44" s="1430" t="s">
        <v>2736</v>
      </c>
      <c r="BZ44" s="1363">
        <f t="shared" ref="BZ44:CJ44" si="143">COUNTIF($AU44:$BY44,BZ$4)*($F44/30)+COUNTIF($AU44:$BY44,BZ$5)*($F44/60)</f>
        <v>0</v>
      </c>
      <c r="CA44" s="1363">
        <f t="shared" si="143"/>
        <v>0</v>
      </c>
      <c r="CB44" s="1363">
        <f t="shared" si="143"/>
        <v>41333333.33</v>
      </c>
      <c r="CC44" s="1363">
        <f t="shared" si="143"/>
        <v>0</v>
      </c>
      <c r="CD44" s="1363">
        <f t="shared" si="143"/>
        <v>0</v>
      </c>
      <c r="CE44" s="1363">
        <f t="shared" si="143"/>
        <v>0</v>
      </c>
      <c r="CF44" s="1363">
        <f t="shared" si="143"/>
        <v>0</v>
      </c>
      <c r="CG44" s="1363">
        <f t="shared" si="143"/>
        <v>0</v>
      </c>
      <c r="CH44" s="1363">
        <f t="shared" si="143"/>
        <v>0</v>
      </c>
      <c r="CI44" s="1363">
        <f t="shared" si="143"/>
        <v>0</v>
      </c>
      <c r="CJ44" s="1363">
        <f t="shared" si="143"/>
        <v>0</v>
      </c>
      <c r="CK44" s="1363">
        <f t="shared" si="90"/>
        <v>0</v>
      </c>
      <c r="CL44" s="943" t="s">
        <v>2687</v>
      </c>
      <c r="CM44" s="943" t="s">
        <v>2687</v>
      </c>
      <c r="CN44" s="943" t="s">
        <v>2687</v>
      </c>
      <c r="CO44" s="943" t="s">
        <v>2687</v>
      </c>
      <c r="CP44" s="943" t="s">
        <v>2687</v>
      </c>
      <c r="CQ44" s="943" t="s">
        <v>2687</v>
      </c>
      <c r="CR44" s="943" t="s">
        <v>2687</v>
      </c>
      <c r="CS44" s="943" t="s">
        <v>2687</v>
      </c>
      <c r="CT44" s="943" t="s">
        <v>2687</v>
      </c>
      <c r="CU44" s="943" t="s">
        <v>2687</v>
      </c>
      <c r="CV44" s="943" t="s">
        <v>2687</v>
      </c>
      <c r="CW44" s="943" t="s">
        <v>2687</v>
      </c>
      <c r="CX44" s="943" t="s">
        <v>2687</v>
      </c>
      <c r="CY44" s="943" t="s">
        <v>2687</v>
      </c>
      <c r="CZ44" s="943" t="s">
        <v>2687</v>
      </c>
      <c r="DA44" s="943" t="s">
        <v>2687</v>
      </c>
      <c r="DB44" s="943" t="s">
        <v>2687</v>
      </c>
      <c r="DC44" s="943" t="s">
        <v>2687</v>
      </c>
      <c r="DD44" s="943" t="s">
        <v>2687</v>
      </c>
      <c r="DE44" s="943" t="s">
        <v>2687</v>
      </c>
      <c r="DF44" s="943" t="s">
        <v>2687</v>
      </c>
      <c r="DG44" s="943" t="s">
        <v>2687</v>
      </c>
      <c r="DH44" s="943" t="s">
        <v>2687</v>
      </c>
      <c r="DI44" s="943" t="s">
        <v>2687</v>
      </c>
      <c r="DJ44" s="943" t="s">
        <v>2687</v>
      </c>
      <c r="DK44" s="943" t="s">
        <v>2687</v>
      </c>
      <c r="DL44" s="943" t="s">
        <v>2687</v>
      </c>
      <c r="DM44" s="943" t="s">
        <v>2687</v>
      </c>
      <c r="DN44" s="1383">
        <f t="shared" ref="DN44:DW44" si="144">COUNTIF($CL44:$DM44,DN$4)*($F44/30)+COUNTIF($CL44:$DM44,DN$5)*($F44/60)</f>
        <v>0</v>
      </c>
      <c r="DO44" s="1383">
        <f t="shared" si="144"/>
        <v>0</v>
      </c>
      <c r="DP44" s="1383">
        <f t="shared" si="144"/>
        <v>0</v>
      </c>
      <c r="DQ44" s="1383">
        <f t="shared" si="144"/>
        <v>0</v>
      </c>
      <c r="DR44" s="1383">
        <f t="shared" si="144"/>
        <v>0</v>
      </c>
      <c r="DS44" s="1383">
        <f t="shared" si="144"/>
        <v>0</v>
      </c>
      <c r="DT44" s="1383">
        <f t="shared" si="144"/>
        <v>0</v>
      </c>
      <c r="DU44" s="1383">
        <f t="shared" si="144"/>
        <v>0</v>
      </c>
      <c r="DV44" s="1383">
        <f t="shared" si="144"/>
        <v>37333333.33</v>
      </c>
      <c r="DW44" s="1383">
        <f t="shared" si="144"/>
        <v>0</v>
      </c>
      <c r="DX44" s="1435">
        <f t="shared" si="92"/>
        <v>0</v>
      </c>
      <c r="DY44" s="943" t="s">
        <v>2687</v>
      </c>
      <c r="DZ44" s="943" t="s">
        <v>2687</v>
      </c>
      <c r="EA44" s="943" t="s">
        <v>2687</v>
      </c>
      <c r="EB44" s="943" t="s">
        <v>2687</v>
      </c>
      <c r="EC44" s="943" t="s">
        <v>2687</v>
      </c>
      <c r="ED44" s="943" t="s">
        <v>2687</v>
      </c>
      <c r="EE44" s="943" t="s">
        <v>2687</v>
      </c>
      <c r="EF44" s="943" t="s">
        <v>2687</v>
      </c>
      <c r="EG44" s="943" t="s">
        <v>2687</v>
      </c>
      <c r="EH44" s="943" t="s">
        <v>2687</v>
      </c>
      <c r="EI44" s="943" t="s">
        <v>2687</v>
      </c>
      <c r="EJ44" s="943" t="s">
        <v>2687</v>
      </c>
      <c r="EK44" s="943" t="s">
        <v>2687</v>
      </c>
      <c r="EL44" s="943" t="s">
        <v>2687</v>
      </c>
      <c r="EM44" s="943" t="s">
        <v>2687</v>
      </c>
      <c r="EN44" s="943" t="s">
        <v>2687</v>
      </c>
      <c r="EO44" s="943" t="s">
        <v>2687</v>
      </c>
      <c r="EP44" s="943" t="s">
        <v>2687</v>
      </c>
      <c r="EQ44" s="943" t="s">
        <v>2687</v>
      </c>
      <c r="ER44" s="943" t="s">
        <v>2687</v>
      </c>
      <c r="ES44" s="943" t="s">
        <v>2687</v>
      </c>
      <c r="ET44" s="943" t="s">
        <v>2687</v>
      </c>
      <c r="EU44" s="943" t="s">
        <v>2687</v>
      </c>
      <c r="EV44" s="943" t="s">
        <v>2687</v>
      </c>
      <c r="EW44" s="943" t="s">
        <v>2687</v>
      </c>
      <c r="EX44" s="943" t="s">
        <v>2687</v>
      </c>
      <c r="EY44" s="943" t="s">
        <v>2687</v>
      </c>
      <c r="EZ44" s="1430"/>
      <c r="FA44" s="1430"/>
      <c r="FB44" s="1430"/>
      <c r="FC44" s="1430"/>
      <c r="FD44" s="1363">
        <f t="shared" ref="FD44:FP44" si="145">COUNTIF($DY44:$FC44,FD$4)*($F44/30)+COUNTIF($DY44:$FC44,FD$5)*($F44/60)</f>
        <v>0</v>
      </c>
      <c r="FE44" s="1363">
        <f t="shared" si="145"/>
        <v>0</v>
      </c>
      <c r="FF44" s="1363">
        <f t="shared" si="145"/>
        <v>0</v>
      </c>
      <c r="FG44" s="1363">
        <f t="shared" si="145"/>
        <v>0</v>
      </c>
      <c r="FH44" s="1363">
        <f t="shared" si="145"/>
        <v>0</v>
      </c>
      <c r="FI44" s="1363">
        <f t="shared" si="145"/>
        <v>0</v>
      </c>
      <c r="FJ44" s="1363">
        <f t="shared" si="145"/>
        <v>0</v>
      </c>
      <c r="FK44" s="1363">
        <f t="shared" si="145"/>
        <v>0</v>
      </c>
      <c r="FL44" s="1363">
        <f t="shared" si="145"/>
        <v>36000000</v>
      </c>
      <c r="FM44" s="1363">
        <f t="shared" si="145"/>
        <v>0</v>
      </c>
      <c r="FN44" s="1363">
        <f t="shared" si="145"/>
        <v>0</v>
      </c>
      <c r="FO44" s="1363">
        <f t="shared" si="145"/>
        <v>0</v>
      </c>
      <c r="FP44" s="1363">
        <f t="shared" si="145"/>
        <v>0</v>
      </c>
      <c r="FQ44" s="943"/>
      <c r="FR44" s="943"/>
      <c r="FS44" s="943"/>
      <c r="FT44" s="943"/>
      <c r="FU44" s="943"/>
      <c r="FV44" s="943"/>
      <c r="FW44" s="943"/>
      <c r="FX44" s="943"/>
      <c r="FY44" s="943"/>
      <c r="FZ44" s="943"/>
      <c r="GA44" s="943"/>
      <c r="GB44" s="943"/>
      <c r="GC44" s="943"/>
      <c r="GD44" s="943"/>
      <c r="GE44" s="943"/>
      <c r="GF44" s="943"/>
      <c r="GG44" s="943"/>
      <c r="GH44" s="943"/>
      <c r="GI44" s="943"/>
      <c r="GJ44" s="943"/>
      <c r="GK44" s="943"/>
      <c r="GL44" s="943"/>
      <c r="GM44" s="943"/>
      <c r="GN44" s="943"/>
      <c r="GO44" s="943"/>
      <c r="GP44" s="943"/>
      <c r="GQ44" s="943"/>
      <c r="GR44" s="1430"/>
      <c r="GS44" s="1430"/>
      <c r="GT44" s="1430"/>
      <c r="GU44" s="1383"/>
      <c r="GV44" s="1383"/>
      <c r="GW44" s="1383"/>
      <c r="GX44" s="1383"/>
      <c r="GY44" s="1383"/>
      <c r="GZ44" s="943"/>
      <c r="HA44" s="943"/>
      <c r="HB44" s="943"/>
      <c r="HC44" s="943"/>
      <c r="HD44" s="943"/>
      <c r="HE44" s="943"/>
      <c r="HF44" s="943"/>
      <c r="HG44" s="943"/>
      <c r="HH44" s="943"/>
      <c r="HI44" s="943"/>
      <c r="HJ44" s="943"/>
      <c r="HK44" s="943"/>
      <c r="HL44" s="943"/>
      <c r="HM44" s="943"/>
      <c r="HN44" s="943"/>
      <c r="HO44" s="943"/>
      <c r="HP44" s="943"/>
      <c r="HQ44" s="943"/>
      <c r="HR44" s="943"/>
      <c r="HS44" s="943"/>
      <c r="HT44" s="943"/>
      <c r="HU44" s="943"/>
      <c r="HV44" s="943"/>
      <c r="HW44" s="943"/>
      <c r="HX44" s="943"/>
      <c r="HY44" s="943"/>
      <c r="HZ44" s="943"/>
      <c r="IA44" s="1430"/>
      <c r="IB44" s="1430"/>
      <c r="IC44" s="1430"/>
      <c r="ID44" s="1430"/>
      <c r="IE44" s="1391"/>
      <c r="IF44" s="1391"/>
      <c r="IG44" s="1391"/>
      <c r="IH44" s="1391"/>
      <c r="II44" s="1391"/>
      <c r="IJ44" s="1391"/>
      <c r="IK44" s="943"/>
      <c r="IL44" s="943"/>
      <c r="IM44" s="943"/>
      <c r="IN44" s="943"/>
      <c r="IO44" s="943"/>
      <c r="IP44" s="943"/>
      <c r="IQ44" s="943"/>
      <c r="IR44" s="943"/>
      <c r="IS44" s="943"/>
      <c r="IT44" s="943"/>
      <c r="IU44" s="943"/>
      <c r="IV44" s="943"/>
      <c r="IW44" s="943"/>
      <c r="IX44" s="943"/>
      <c r="IY44" s="943"/>
      <c r="IZ44" s="943"/>
      <c r="JA44" s="943"/>
      <c r="JB44" s="943"/>
      <c r="JC44" s="943"/>
      <c r="JD44" s="943"/>
      <c r="JE44" s="943"/>
      <c r="JF44" s="943"/>
      <c r="JG44" s="943"/>
      <c r="JH44" s="943"/>
      <c r="JI44" s="943"/>
      <c r="JJ44" s="943"/>
      <c r="JK44" s="943"/>
      <c r="JL44" s="1430"/>
      <c r="JM44" s="1430"/>
      <c r="JN44" s="1430"/>
      <c r="JO44" s="1383"/>
      <c r="JP44" s="1383"/>
      <c r="JQ44" s="1383"/>
      <c r="JR44" s="1383"/>
      <c r="JS44" s="1383"/>
      <c r="JT44" s="1383"/>
      <c r="JU44" s="943"/>
      <c r="JV44" s="943"/>
      <c r="JW44" s="943"/>
      <c r="JX44" s="943"/>
      <c r="JY44" s="943"/>
      <c r="JZ44" s="943"/>
      <c r="KA44" s="943"/>
      <c r="KB44" s="943"/>
      <c r="KC44" s="943"/>
      <c r="KD44" s="943"/>
      <c r="KE44" s="943"/>
      <c r="KF44" s="943"/>
      <c r="KG44" s="943"/>
      <c r="KH44" s="943"/>
      <c r="KI44" s="943"/>
      <c r="KJ44" s="943"/>
      <c r="KK44" s="943"/>
      <c r="KL44" s="943"/>
      <c r="KM44" s="943"/>
      <c r="KN44" s="943"/>
      <c r="KO44" s="943"/>
      <c r="KP44" s="943"/>
      <c r="KQ44" s="943"/>
      <c r="KR44" s="943"/>
      <c r="KS44" s="943"/>
      <c r="KT44" s="943"/>
      <c r="KU44" s="943"/>
      <c r="KV44" s="1430"/>
      <c r="KW44" s="1430"/>
      <c r="KX44" s="1430"/>
      <c r="KY44" s="1430"/>
      <c r="KZ44" s="1363"/>
      <c r="LA44" s="1363"/>
      <c r="LB44" s="1363"/>
      <c r="LC44" s="1363"/>
      <c r="LD44" s="1363"/>
      <c r="LE44" s="1363"/>
      <c r="LF44" s="943"/>
      <c r="LG44" s="943"/>
      <c r="LH44" s="943"/>
      <c r="LI44" s="943"/>
      <c r="LJ44" s="943"/>
      <c r="LK44" s="943"/>
      <c r="LL44" s="943"/>
      <c r="LM44" s="943"/>
      <c r="LN44" s="943"/>
      <c r="LO44" s="943"/>
      <c r="LP44" s="943"/>
      <c r="LQ44" s="943"/>
      <c r="LR44" s="943"/>
      <c r="LS44" s="943"/>
      <c r="LT44" s="943"/>
      <c r="LU44" s="943"/>
      <c r="LV44" s="943"/>
      <c r="LW44" s="943"/>
      <c r="LX44" s="943"/>
      <c r="LY44" s="943"/>
      <c r="LZ44" s="943"/>
      <c r="MA44" s="943"/>
      <c r="MB44" s="943"/>
      <c r="MC44" s="943"/>
      <c r="MD44" s="943"/>
      <c r="ME44" s="943"/>
      <c r="MF44" s="943"/>
      <c r="MG44" s="1430"/>
      <c r="MH44" s="1430"/>
      <c r="MI44" s="1430"/>
      <c r="MJ44" s="1430"/>
      <c r="MK44" s="1383"/>
      <c r="ML44" s="1383"/>
      <c r="MM44" s="1383"/>
      <c r="MN44" s="1383"/>
      <c r="MO44" s="1383"/>
      <c r="MP44" s="1383"/>
      <c r="MQ44" s="943"/>
      <c r="MR44" s="943"/>
      <c r="MS44" s="943"/>
      <c r="MT44" s="943"/>
      <c r="MU44" s="943"/>
      <c r="MV44" s="943"/>
      <c r="MW44" s="943"/>
      <c r="MX44" s="943"/>
      <c r="MY44" s="943"/>
      <c r="MZ44" s="943"/>
      <c r="NA44" s="943"/>
      <c r="NB44" s="943"/>
      <c r="NC44" s="943"/>
      <c r="ND44" s="943"/>
      <c r="NE44" s="943"/>
      <c r="NF44" s="943"/>
      <c r="NG44" s="943"/>
      <c r="NH44" s="943"/>
      <c r="NI44" s="943"/>
      <c r="NJ44" s="943"/>
      <c r="NK44" s="943"/>
      <c r="NL44" s="943"/>
      <c r="NM44" s="943"/>
      <c r="NN44" s="943"/>
      <c r="NO44" s="943"/>
      <c r="NP44" s="943"/>
      <c r="NQ44" s="943"/>
      <c r="NR44" s="1430"/>
      <c r="NS44" s="1430"/>
      <c r="NT44" s="1430"/>
      <c r="NU44" s="1363"/>
      <c r="NV44" s="1363"/>
      <c r="NW44" s="1363"/>
      <c r="NX44" s="1363"/>
      <c r="NY44" s="1363"/>
      <c r="NZ44" s="1363"/>
      <c r="OA44" s="943"/>
      <c r="OB44" s="943"/>
      <c r="OC44" s="943"/>
      <c r="OD44" s="943"/>
      <c r="OE44" s="943"/>
      <c r="OF44" s="943"/>
      <c r="OG44" s="943"/>
      <c r="OH44" s="943"/>
      <c r="OI44" s="943"/>
      <c r="OJ44" s="943"/>
      <c r="OK44" s="943"/>
      <c r="OL44" s="943"/>
      <c r="OM44" s="943"/>
      <c r="ON44" s="943"/>
      <c r="OO44" s="943"/>
      <c r="OP44" s="943"/>
      <c r="OQ44" s="943"/>
      <c r="OR44" s="943"/>
      <c r="OS44" s="943"/>
      <c r="OT44" s="943"/>
      <c r="OU44" s="943"/>
      <c r="OV44" s="943"/>
      <c r="OW44" s="943"/>
      <c r="OX44" s="943"/>
      <c r="OY44" s="943"/>
      <c r="OZ44" s="943"/>
      <c r="PA44" s="943"/>
      <c r="PB44" s="1430"/>
      <c r="PC44" s="1430"/>
      <c r="PD44" s="1430"/>
      <c r="PE44" s="1383"/>
      <c r="PF44" s="1383"/>
      <c r="PG44" s="1383"/>
      <c r="PH44" s="1383"/>
      <c r="PI44" s="1383"/>
      <c r="PJ44" s="1383"/>
      <c r="PK44" s="943"/>
      <c r="PL44" s="943"/>
      <c r="PM44" s="943"/>
      <c r="PN44" s="943"/>
      <c r="PO44" s="943"/>
      <c r="PP44" s="943"/>
      <c r="PQ44" s="943"/>
      <c r="PR44" s="943"/>
      <c r="PS44" s="943"/>
      <c r="PT44" s="943"/>
      <c r="PU44" s="943"/>
      <c r="PV44" s="943"/>
      <c r="PW44" s="943"/>
      <c r="PX44" s="943"/>
      <c r="PY44" s="943"/>
      <c r="PZ44" s="943"/>
      <c r="QA44" s="943"/>
      <c r="QB44" s="943"/>
      <c r="QC44" s="943"/>
      <c r="QD44" s="943"/>
      <c r="QE44" s="943"/>
      <c r="QF44" s="943"/>
      <c r="QG44" s="943"/>
      <c r="QH44" s="943"/>
      <c r="QI44" s="943"/>
      <c r="QJ44" s="943"/>
      <c r="QK44" s="943"/>
      <c r="QL44" s="1430"/>
      <c r="QM44" s="1430"/>
      <c r="QN44" s="1430"/>
      <c r="QO44" s="1363"/>
      <c r="QP44" s="1363"/>
      <c r="QQ44" s="1363"/>
      <c r="QR44" s="1363"/>
      <c r="QS44" s="1363"/>
      <c r="QT44" s="1363"/>
      <c r="QU44" s="1363"/>
      <c r="QV44" s="1363"/>
      <c r="QW44" s="1363"/>
      <c r="QX44" s="1363"/>
      <c r="QY44" s="1363"/>
      <c r="QZ44" s="1363"/>
      <c r="RA44" s="1363"/>
    </row>
    <row r="45" ht="14.25" customHeight="1">
      <c r="A45" s="1439">
        <v>9.0</v>
      </c>
      <c r="B45" s="943" t="s">
        <v>2864</v>
      </c>
      <c r="C45" s="943" t="s">
        <v>2776</v>
      </c>
      <c r="D45" s="33" t="s">
        <v>2865</v>
      </c>
      <c r="E45" s="1360">
        <v>9.61582391152E11</v>
      </c>
      <c r="F45" s="1298">
        <v>4.0E7</v>
      </c>
      <c r="G45" s="1382">
        <v>3.0187E7</v>
      </c>
      <c r="H45" s="1382"/>
      <c r="I45" s="1383">
        <v>20.0</v>
      </c>
      <c r="J45" s="1383">
        <f t="shared" si="74"/>
        <v>26666666.67</v>
      </c>
      <c r="K45" s="1383">
        <v>9.0</v>
      </c>
      <c r="L45" s="1383">
        <f t="shared" si="75"/>
        <v>12000000</v>
      </c>
      <c r="M45" s="1383"/>
      <c r="N45" s="1383">
        <f t="shared" si="76"/>
        <v>0</v>
      </c>
      <c r="O45" s="1383"/>
      <c r="P45" s="1383">
        <f t="shared" si="77"/>
        <v>0</v>
      </c>
      <c r="Q45" s="1383"/>
      <c r="R45" s="1383"/>
      <c r="S45" s="1383"/>
      <c r="T45" s="1383">
        <f t="shared" si="78"/>
        <v>0</v>
      </c>
      <c r="U45" s="1383">
        <f t="shared" si="79"/>
        <v>38666666.67</v>
      </c>
      <c r="V45" s="1362"/>
      <c r="W45" s="1363">
        <f t="shared" si="80"/>
        <v>0</v>
      </c>
      <c r="X45" s="1362"/>
      <c r="Y45" s="1363">
        <f t="shared" si="81"/>
        <v>0</v>
      </c>
      <c r="Z45" s="1362"/>
      <c r="AA45" s="1363">
        <f t="shared" si="82"/>
        <v>0</v>
      </c>
      <c r="AB45" s="1362">
        <v>25.0</v>
      </c>
      <c r="AC45" s="1363">
        <f t="shared" si="83"/>
        <v>33333333.33</v>
      </c>
      <c r="AD45" s="1362"/>
      <c r="AE45" s="1362"/>
      <c r="AF45" s="1362"/>
      <c r="AG45" s="1363"/>
      <c r="AH45" s="1363">
        <f t="shared" si="84"/>
        <v>33333333.33</v>
      </c>
      <c r="AI45" s="1361"/>
      <c r="AJ45" s="1383">
        <f t="shared" si="94"/>
        <v>0</v>
      </c>
      <c r="AK45" s="1361"/>
      <c r="AL45" s="1361"/>
      <c r="AM45" s="1383">
        <f t="shared" si="85"/>
        <v>0</v>
      </c>
      <c r="AN45" s="1361"/>
      <c r="AO45" s="1383">
        <f t="shared" si="86"/>
        <v>0</v>
      </c>
      <c r="AP45" s="1361"/>
      <c r="AQ45" s="1383">
        <f t="shared" si="87"/>
        <v>0</v>
      </c>
      <c r="AR45" s="1361"/>
      <c r="AS45" s="1361"/>
      <c r="AT45" s="1383">
        <f t="shared" si="88"/>
        <v>0</v>
      </c>
      <c r="AU45" s="943" t="s">
        <v>2679</v>
      </c>
      <c r="AV45" s="943" t="s">
        <v>2679</v>
      </c>
      <c r="AW45" s="943" t="s">
        <v>2679</v>
      </c>
      <c r="AX45" s="943" t="s">
        <v>2679</v>
      </c>
      <c r="AY45" s="943" t="s">
        <v>2679</v>
      </c>
      <c r="AZ45" s="943" t="s">
        <v>2679</v>
      </c>
      <c r="BA45" s="943" t="s">
        <v>2679</v>
      </c>
      <c r="BB45" s="943" t="s">
        <v>2679</v>
      </c>
      <c r="BC45" s="943" t="s">
        <v>2679</v>
      </c>
      <c r="BD45" s="943" t="s">
        <v>2679</v>
      </c>
      <c r="BE45" s="943" t="s">
        <v>2679</v>
      </c>
      <c r="BF45" s="943" t="s">
        <v>2679</v>
      </c>
      <c r="BG45" s="943" t="s">
        <v>2679</v>
      </c>
      <c r="BH45" s="943" t="s">
        <v>2679</v>
      </c>
      <c r="BI45" s="943" t="s">
        <v>2679</v>
      </c>
      <c r="BJ45" s="943" t="s">
        <v>2679</v>
      </c>
      <c r="BK45" s="943" t="s">
        <v>2679</v>
      </c>
      <c r="BL45" s="943" t="s">
        <v>2679</v>
      </c>
      <c r="BM45" s="943" t="s">
        <v>2679</v>
      </c>
      <c r="BN45" s="943" t="s">
        <v>2679</v>
      </c>
      <c r="BO45" s="943" t="s">
        <v>2679</v>
      </c>
      <c r="BP45" s="943" t="s">
        <v>2679</v>
      </c>
      <c r="BQ45" s="943" t="s">
        <v>2679</v>
      </c>
      <c r="BR45" s="943" t="s">
        <v>2679</v>
      </c>
      <c r="BS45" s="943" t="s">
        <v>2679</v>
      </c>
      <c r="BT45" s="1364" t="s">
        <v>2679</v>
      </c>
      <c r="BU45" s="1364" t="s">
        <v>2679</v>
      </c>
      <c r="BV45" s="1364" t="s">
        <v>2679</v>
      </c>
      <c r="BW45" s="1364" t="s">
        <v>2679</v>
      </c>
      <c r="BX45" s="1364" t="s">
        <v>2679</v>
      </c>
      <c r="BY45" s="1364" t="s">
        <v>2679</v>
      </c>
      <c r="BZ45" s="1363">
        <f t="shared" ref="BZ45:CJ45" si="146">COUNTIF($AU45:$BY45,BZ$4)*($F45/30)+COUNTIF($AU45:$BY45,BZ$5)*($F45/60)</f>
        <v>0</v>
      </c>
      <c r="CA45" s="1363">
        <f t="shared" si="146"/>
        <v>0</v>
      </c>
      <c r="CB45" s="1363">
        <f t="shared" si="146"/>
        <v>0</v>
      </c>
      <c r="CC45" s="1363">
        <f t="shared" si="146"/>
        <v>0</v>
      </c>
      <c r="CD45" s="1363">
        <f t="shared" si="146"/>
        <v>41333333.33</v>
      </c>
      <c r="CE45" s="1363">
        <f t="shared" si="146"/>
        <v>0</v>
      </c>
      <c r="CF45" s="1363">
        <f t="shared" si="146"/>
        <v>0</v>
      </c>
      <c r="CG45" s="1363">
        <f t="shared" si="146"/>
        <v>0</v>
      </c>
      <c r="CH45" s="1363">
        <f t="shared" si="146"/>
        <v>0</v>
      </c>
      <c r="CI45" s="1363">
        <f t="shared" si="146"/>
        <v>0</v>
      </c>
      <c r="CJ45" s="1363">
        <f t="shared" si="146"/>
        <v>0</v>
      </c>
      <c r="CK45" s="1363">
        <f t="shared" si="90"/>
        <v>0</v>
      </c>
      <c r="CL45" s="943" t="s">
        <v>2679</v>
      </c>
      <c r="CM45" s="943" t="s">
        <v>2679</v>
      </c>
      <c r="CN45" s="943" t="s">
        <v>2679</v>
      </c>
      <c r="CO45" s="943" t="s">
        <v>2679</v>
      </c>
      <c r="CP45" s="943" t="s">
        <v>2679</v>
      </c>
      <c r="CQ45" s="943" t="s">
        <v>2679</v>
      </c>
      <c r="CR45" s="943" t="s">
        <v>2679</v>
      </c>
      <c r="CS45" s="943" t="s">
        <v>2679</v>
      </c>
      <c r="CT45" s="943" t="s">
        <v>2679</v>
      </c>
      <c r="CU45" s="943" t="s">
        <v>2679</v>
      </c>
      <c r="CV45" s="943" t="s">
        <v>2679</v>
      </c>
      <c r="CW45" s="943" t="s">
        <v>2679</v>
      </c>
      <c r="CX45" s="943" t="s">
        <v>2679</v>
      </c>
      <c r="CY45" s="943" t="s">
        <v>2679</v>
      </c>
      <c r="CZ45" s="943" t="s">
        <v>2679</v>
      </c>
      <c r="DA45" s="943" t="s">
        <v>2679</v>
      </c>
      <c r="DB45" s="943" t="s">
        <v>2679</v>
      </c>
      <c r="DC45" s="943" t="s">
        <v>2679</v>
      </c>
      <c r="DD45" s="943" t="s">
        <v>2679</v>
      </c>
      <c r="DE45" s="943" t="s">
        <v>2679</v>
      </c>
      <c r="DF45" s="943" t="s">
        <v>2679</v>
      </c>
      <c r="DG45" s="943" t="s">
        <v>2679</v>
      </c>
      <c r="DH45" s="943" t="s">
        <v>2679</v>
      </c>
      <c r="DI45" s="943" t="s">
        <v>2679</v>
      </c>
      <c r="DJ45" s="943" t="s">
        <v>2679</v>
      </c>
      <c r="DK45" s="943" t="s">
        <v>2679</v>
      </c>
      <c r="DL45" s="943" t="s">
        <v>2679</v>
      </c>
      <c r="DM45" s="943" t="s">
        <v>2679</v>
      </c>
      <c r="DN45" s="1383">
        <f t="shared" ref="DN45:DW45" si="147">COUNTIF($CL45:$DM45,DN$4)*($F45/30)+COUNTIF($CL45:$DM45,DN$5)*($F45/60)</f>
        <v>0</v>
      </c>
      <c r="DO45" s="1383">
        <f t="shared" si="147"/>
        <v>0</v>
      </c>
      <c r="DP45" s="1383">
        <f t="shared" si="147"/>
        <v>0</v>
      </c>
      <c r="DQ45" s="1383">
        <f t="shared" si="147"/>
        <v>0</v>
      </c>
      <c r="DR45" s="1383">
        <f t="shared" si="147"/>
        <v>37333333.33</v>
      </c>
      <c r="DS45" s="1383">
        <f t="shared" si="147"/>
        <v>0</v>
      </c>
      <c r="DT45" s="1383">
        <f t="shared" si="147"/>
        <v>0</v>
      </c>
      <c r="DU45" s="1383">
        <f t="shared" si="147"/>
        <v>0</v>
      </c>
      <c r="DV45" s="1383">
        <f t="shared" si="147"/>
        <v>0</v>
      </c>
      <c r="DW45" s="1383">
        <f t="shared" si="147"/>
        <v>0</v>
      </c>
      <c r="DX45" s="1383">
        <f t="shared" si="92"/>
        <v>0</v>
      </c>
      <c r="DY45" s="943" t="s">
        <v>2678</v>
      </c>
      <c r="DZ45" s="943" t="s">
        <v>2678</v>
      </c>
      <c r="EA45" s="943" t="s">
        <v>2678</v>
      </c>
      <c r="EB45" s="943" t="s">
        <v>2678</v>
      </c>
      <c r="EC45" s="943" t="s">
        <v>2678</v>
      </c>
      <c r="ED45" s="943" t="s">
        <v>2678</v>
      </c>
      <c r="EE45" s="943" t="s">
        <v>2678</v>
      </c>
      <c r="EF45" s="943" t="s">
        <v>2678</v>
      </c>
      <c r="EG45" s="943" t="s">
        <v>2678</v>
      </c>
      <c r="EH45" s="943" t="s">
        <v>2678</v>
      </c>
      <c r="EI45" s="943" t="s">
        <v>2678</v>
      </c>
      <c r="EJ45" s="943" t="s">
        <v>2678</v>
      </c>
      <c r="EK45" s="943" t="s">
        <v>2678</v>
      </c>
      <c r="EL45" s="943" t="s">
        <v>2678</v>
      </c>
      <c r="EM45" s="943" t="s">
        <v>2678</v>
      </c>
      <c r="EN45" s="943" t="s">
        <v>2678</v>
      </c>
      <c r="EO45" s="943" t="s">
        <v>2678</v>
      </c>
      <c r="EP45" s="943" t="s">
        <v>2678</v>
      </c>
      <c r="EQ45" s="943" t="s">
        <v>2678</v>
      </c>
      <c r="ER45" s="943" t="s">
        <v>2678</v>
      </c>
      <c r="ES45" s="943" t="s">
        <v>2678</v>
      </c>
      <c r="ET45" s="943" t="s">
        <v>2678</v>
      </c>
      <c r="EU45" s="943" t="s">
        <v>2678</v>
      </c>
      <c r="EV45" s="943" t="s">
        <v>2678</v>
      </c>
      <c r="EW45" s="943" t="s">
        <v>2678</v>
      </c>
      <c r="EX45" s="943" t="s">
        <v>2678</v>
      </c>
      <c r="EY45" s="943" t="s">
        <v>2678</v>
      </c>
      <c r="EZ45" s="1364"/>
      <c r="FA45" s="1364"/>
      <c r="FB45" s="1364"/>
      <c r="FC45" s="1364"/>
      <c r="FD45" s="1363">
        <f t="shared" ref="FD45:FP45" si="148">COUNTIF($DY45:$FC45,FD$4)*($F45/30)+COUNTIF($DY45:$FC45,FD$5)*($F45/60)</f>
        <v>0</v>
      </c>
      <c r="FE45" s="1363">
        <f t="shared" si="148"/>
        <v>0</v>
      </c>
      <c r="FF45" s="1363">
        <f t="shared" si="148"/>
        <v>0</v>
      </c>
      <c r="FG45" s="1363">
        <f t="shared" si="148"/>
        <v>36000000</v>
      </c>
      <c r="FH45" s="1363">
        <f t="shared" si="148"/>
        <v>0</v>
      </c>
      <c r="FI45" s="1363">
        <f t="shared" si="148"/>
        <v>0</v>
      </c>
      <c r="FJ45" s="1363">
        <f t="shared" si="148"/>
        <v>0</v>
      </c>
      <c r="FK45" s="1363">
        <f t="shared" si="148"/>
        <v>0</v>
      </c>
      <c r="FL45" s="1363">
        <f t="shared" si="148"/>
        <v>0</v>
      </c>
      <c r="FM45" s="1363">
        <f t="shared" si="148"/>
        <v>0</v>
      </c>
      <c r="FN45" s="1363">
        <f t="shared" si="148"/>
        <v>0</v>
      </c>
      <c r="FO45" s="1363">
        <f t="shared" si="148"/>
        <v>0</v>
      </c>
      <c r="FP45" s="1363">
        <f t="shared" si="148"/>
        <v>0</v>
      </c>
      <c r="FQ45" s="943"/>
      <c r="FR45" s="943"/>
      <c r="FS45" s="943"/>
      <c r="FT45" s="943"/>
      <c r="FU45" s="943"/>
      <c r="FV45" s="943"/>
      <c r="FW45" s="943"/>
      <c r="FX45" s="943"/>
      <c r="FY45" s="943"/>
      <c r="FZ45" s="943"/>
      <c r="GA45" s="943"/>
      <c r="GB45" s="943"/>
      <c r="GC45" s="943"/>
      <c r="GD45" s="943"/>
      <c r="GE45" s="943"/>
      <c r="GF45" s="943"/>
      <c r="GG45" s="943"/>
      <c r="GH45" s="943"/>
      <c r="GI45" s="943"/>
      <c r="GJ45" s="943"/>
      <c r="GK45" s="943"/>
      <c r="GL45" s="943"/>
      <c r="GM45" s="943"/>
      <c r="GN45" s="943"/>
      <c r="GO45" s="943"/>
      <c r="GP45" s="943"/>
      <c r="GQ45" s="943"/>
      <c r="GR45" s="1364"/>
      <c r="GS45" s="1364"/>
      <c r="GT45" s="1364"/>
      <c r="GU45" s="1383"/>
      <c r="GV45" s="1383"/>
      <c r="GW45" s="1383"/>
      <c r="GX45" s="1383"/>
      <c r="GY45" s="1383"/>
      <c r="GZ45" s="943"/>
      <c r="HA45" s="943"/>
      <c r="HB45" s="943"/>
      <c r="HC45" s="943"/>
      <c r="HD45" s="943"/>
      <c r="HE45" s="943"/>
      <c r="HF45" s="943"/>
      <c r="HG45" s="943"/>
      <c r="HH45" s="943"/>
      <c r="HI45" s="943"/>
      <c r="HJ45" s="943"/>
      <c r="HK45" s="943"/>
      <c r="HL45" s="943"/>
      <c r="HM45" s="943"/>
      <c r="HN45" s="943"/>
      <c r="HO45" s="943"/>
      <c r="HP45" s="943"/>
      <c r="HQ45" s="943"/>
      <c r="HR45" s="943"/>
      <c r="HS45" s="943"/>
      <c r="HT45" s="943"/>
      <c r="HU45" s="943"/>
      <c r="HV45" s="943"/>
      <c r="HW45" s="943"/>
      <c r="HX45" s="943"/>
      <c r="HY45" s="943"/>
      <c r="HZ45" s="943"/>
      <c r="IA45" s="1364"/>
      <c r="IB45" s="1364"/>
      <c r="IC45" s="1364"/>
      <c r="ID45" s="1364"/>
      <c r="IE45" s="1391"/>
      <c r="IF45" s="1391"/>
      <c r="IG45" s="1391"/>
      <c r="IH45" s="1391"/>
      <c r="II45" s="1391"/>
      <c r="IJ45" s="1391"/>
      <c r="IK45" s="943"/>
      <c r="IL45" s="943"/>
      <c r="IM45" s="943"/>
      <c r="IN45" s="943"/>
      <c r="IO45" s="943"/>
      <c r="IP45" s="943"/>
      <c r="IQ45" s="943"/>
      <c r="IR45" s="943"/>
      <c r="IS45" s="943"/>
      <c r="IT45" s="943"/>
      <c r="IU45" s="943"/>
      <c r="IV45" s="943"/>
      <c r="IW45" s="943"/>
      <c r="IX45" s="943"/>
      <c r="IY45" s="943"/>
      <c r="IZ45" s="943"/>
      <c r="JA45" s="943"/>
      <c r="JB45" s="943"/>
      <c r="JC45" s="943"/>
      <c r="JD45" s="943"/>
      <c r="JE45" s="943"/>
      <c r="JF45" s="943"/>
      <c r="JG45" s="943"/>
      <c r="JH45" s="943"/>
      <c r="JI45" s="943"/>
      <c r="JJ45" s="943"/>
      <c r="JK45" s="943"/>
      <c r="JL45" s="1364"/>
      <c r="JM45" s="1364"/>
      <c r="JN45" s="1364"/>
      <c r="JO45" s="1383"/>
      <c r="JP45" s="1383"/>
      <c r="JQ45" s="1383"/>
      <c r="JR45" s="1383"/>
      <c r="JS45" s="1383"/>
      <c r="JT45" s="1383"/>
      <c r="JU45" s="943"/>
      <c r="JV45" s="943"/>
      <c r="JW45" s="943"/>
      <c r="JX45" s="943"/>
      <c r="JY45" s="943"/>
      <c r="JZ45" s="943"/>
      <c r="KA45" s="943"/>
      <c r="KB45" s="943"/>
      <c r="KC45" s="943"/>
      <c r="KD45" s="943"/>
      <c r="KE45" s="943"/>
      <c r="KF45" s="943"/>
      <c r="KG45" s="943"/>
      <c r="KH45" s="943"/>
      <c r="KI45" s="943"/>
      <c r="KJ45" s="943"/>
      <c r="KK45" s="943"/>
      <c r="KL45" s="943"/>
      <c r="KM45" s="943"/>
      <c r="KN45" s="943"/>
      <c r="KO45" s="943"/>
      <c r="KP45" s="943"/>
      <c r="KQ45" s="943"/>
      <c r="KR45" s="943"/>
      <c r="KS45" s="943"/>
      <c r="KT45" s="943"/>
      <c r="KU45" s="943"/>
      <c r="KV45" s="1364"/>
      <c r="KW45" s="1364"/>
      <c r="KX45" s="1364"/>
      <c r="KY45" s="1364"/>
      <c r="KZ45" s="1363"/>
      <c r="LA45" s="1363"/>
      <c r="LB45" s="1363"/>
      <c r="LC45" s="1363"/>
      <c r="LD45" s="1363"/>
      <c r="LE45" s="1363"/>
      <c r="LF45" s="943"/>
      <c r="LG45" s="943"/>
      <c r="LH45" s="943"/>
      <c r="LI45" s="943"/>
      <c r="LJ45" s="943"/>
      <c r="LK45" s="943"/>
      <c r="LL45" s="943"/>
      <c r="LM45" s="943"/>
      <c r="LN45" s="943"/>
      <c r="LO45" s="943"/>
      <c r="LP45" s="943"/>
      <c r="LQ45" s="943"/>
      <c r="LR45" s="943"/>
      <c r="LS45" s="943"/>
      <c r="LT45" s="943"/>
      <c r="LU45" s="943"/>
      <c r="LV45" s="943"/>
      <c r="LW45" s="943"/>
      <c r="LX45" s="943"/>
      <c r="LY45" s="943"/>
      <c r="LZ45" s="943"/>
      <c r="MA45" s="943"/>
      <c r="MB45" s="943"/>
      <c r="MC45" s="943"/>
      <c r="MD45" s="943"/>
      <c r="ME45" s="943"/>
      <c r="MF45" s="943"/>
      <c r="MG45" s="1364"/>
      <c r="MH45" s="1364"/>
      <c r="MI45" s="1364"/>
      <c r="MJ45" s="1364"/>
      <c r="MK45" s="1383"/>
      <c r="ML45" s="1383"/>
      <c r="MM45" s="1383"/>
      <c r="MN45" s="1383"/>
      <c r="MO45" s="1383"/>
      <c r="MP45" s="1383"/>
      <c r="MQ45" s="943"/>
      <c r="MR45" s="943"/>
      <c r="MS45" s="943"/>
      <c r="MT45" s="943"/>
      <c r="MU45" s="943"/>
      <c r="MV45" s="943"/>
      <c r="MW45" s="943"/>
      <c r="MX45" s="943"/>
      <c r="MY45" s="943"/>
      <c r="MZ45" s="943"/>
      <c r="NA45" s="943"/>
      <c r="NB45" s="943"/>
      <c r="NC45" s="943"/>
      <c r="ND45" s="943"/>
      <c r="NE45" s="943"/>
      <c r="NF45" s="943"/>
      <c r="NG45" s="943"/>
      <c r="NH45" s="943"/>
      <c r="NI45" s="943"/>
      <c r="NJ45" s="943"/>
      <c r="NK45" s="943"/>
      <c r="NL45" s="943"/>
      <c r="NM45" s="943"/>
      <c r="NN45" s="943"/>
      <c r="NO45" s="943"/>
      <c r="NP45" s="943"/>
      <c r="NQ45" s="943"/>
      <c r="NR45" s="1364"/>
      <c r="NS45" s="1364"/>
      <c r="NT45" s="1364"/>
      <c r="NU45" s="1363"/>
      <c r="NV45" s="1363"/>
      <c r="NW45" s="1363"/>
      <c r="NX45" s="1363"/>
      <c r="NY45" s="1363"/>
      <c r="NZ45" s="1363"/>
      <c r="OA45" s="943"/>
      <c r="OB45" s="943"/>
      <c r="OC45" s="943"/>
      <c r="OD45" s="943"/>
      <c r="OE45" s="943"/>
      <c r="OF45" s="943"/>
      <c r="OG45" s="943"/>
      <c r="OH45" s="943"/>
      <c r="OI45" s="943"/>
      <c r="OJ45" s="943"/>
      <c r="OK45" s="943"/>
      <c r="OL45" s="943"/>
      <c r="OM45" s="943"/>
      <c r="ON45" s="943"/>
      <c r="OO45" s="943"/>
      <c r="OP45" s="943"/>
      <c r="OQ45" s="943"/>
      <c r="OR45" s="943"/>
      <c r="OS45" s="943"/>
      <c r="OT45" s="943"/>
      <c r="OU45" s="943"/>
      <c r="OV45" s="943"/>
      <c r="OW45" s="943"/>
      <c r="OX45" s="943"/>
      <c r="OY45" s="943"/>
      <c r="OZ45" s="943"/>
      <c r="PA45" s="943"/>
      <c r="PB45" s="1364"/>
      <c r="PC45" s="1364"/>
      <c r="PD45" s="1364"/>
      <c r="PE45" s="1383"/>
      <c r="PF45" s="1383"/>
      <c r="PG45" s="1383"/>
      <c r="PH45" s="1383"/>
      <c r="PI45" s="1383"/>
      <c r="PJ45" s="1383"/>
      <c r="PK45" s="943"/>
      <c r="PL45" s="943"/>
      <c r="PM45" s="943"/>
      <c r="PN45" s="943"/>
      <c r="PO45" s="943"/>
      <c r="PP45" s="943"/>
      <c r="PQ45" s="943"/>
      <c r="PR45" s="943"/>
      <c r="PS45" s="943"/>
      <c r="PT45" s="943"/>
      <c r="PU45" s="943"/>
      <c r="PV45" s="943"/>
      <c r="PW45" s="943"/>
      <c r="PX45" s="943"/>
      <c r="PY45" s="943"/>
      <c r="PZ45" s="943"/>
      <c r="QA45" s="943"/>
      <c r="QB45" s="943"/>
      <c r="QC45" s="943"/>
      <c r="QD45" s="943"/>
      <c r="QE45" s="943"/>
      <c r="QF45" s="943"/>
      <c r="QG45" s="943"/>
      <c r="QH45" s="943"/>
      <c r="QI45" s="943"/>
      <c r="QJ45" s="943"/>
      <c r="QK45" s="943"/>
      <c r="QL45" s="1364"/>
      <c r="QM45" s="1364"/>
      <c r="QN45" s="1364"/>
      <c r="QO45" s="1363"/>
      <c r="QP45" s="1363"/>
      <c r="QQ45" s="1363"/>
      <c r="QR45" s="1363"/>
      <c r="QS45" s="1363"/>
      <c r="QT45" s="1363"/>
      <c r="QU45" s="1363"/>
      <c r="QV45" s="1363"/>
      <c r="QW45" s="1363"/>
      <c r="QX45" s="1363"/>
      <c r="QY45" s="1363"/>
      <c r="QZ45" s="1363"/>
      <c r="RA45" s="1363"/>
    </row>
    <row r="46" ht="14.25" customHeight="1">
      <c r="A46" s="1364">
        <v>10.0</v>
      </c>
      <c r="B46" s="943" t="s">
        <v>2862</v>
      </c>
      <c r="C46" s="943" t="s">
        <v>2778</v>
      </c>
      <c r="D46" s="33" t="s">
        <v>2866</v>
      </c>
      <c r="E46" s="1360" t="s">
        <v>2867</v>
      </c>
      <c r="F46" s="1298">
        <v>3.5E7</v>
      </c>
      <c r="G46" s="1382">
        <v>4.71975E7</v>
      </c>
      <c r="H46" s="1382"/>
      <c r="I46" s="1383"/>
      <c r="J46" s="1383">
        <f t="shared" si="74"/>
        <v>0</v>
      </c>
      <c r="K46" s="1383"/>
      <c r="L46" s="1383">
        <f t="shared" si="75"/>
        <v>0</v>
      </c>
      <c r="M46" s="1383"/>
      <c r="N46" s="1383">
        <f t="shared" si="76"/>
        <v>0</v>
      </c>
      <c r="O46" s="1383">
        <v>8.0</v>
      </c>
      <c r="P46" s="1383">
        <f t="shared" si="77"/>
        <v>9333333.333</v>
      </c>
      <c r="Q46" s="1383"/>
      <c r="R46" s="1383"/>
      <c r="S46" s="1383">
        <v>23.0</v>
      </c>
      <c r="T46" s="1383">
        <f t="shared" si="78"/>
        <v>26833333.33</v>
      </c>
      <c r="U46" s="1383">
        <f t="shared" si="79"/>
        <v>36166666.67</v>
      </c>
      <c r="V46" s="1362"/>
      <c r="W46" s="1363">
        <f t="shared" si="80"/>
        <v>0</v>
      </c>
      <c r="X46" s="1362"/>
      <c r="Y46" s="1363">
        <f t="shared" si="81"/>
        <v>0</v>
      </c>
      <c r="Z46" s="1362"/>
      <c r="AA46" s="1363">
        <f t="shared" si="82"/>
        <v>0</v>
      </c>
      <c r="AB46" s="1362">
        <v>25.0</v>
      </c>
      <c r="AC46" s="1363">
        <f t="shared" si="83"/>
        <v>29166666.67</v>
      </c>
      <c r="AD46" s="1362"/>
      <c r="AE46" s="1362"/>
      <c r="AF46" s="1362"/>
      <c r="AG46" s="1363"/>
      <c r="AH46" s="1363">
        <f t="shared" si="84"/>
        <v>29166666.67</v>
      </c>
      <c r="AI46" s="1361"/>
      <c r="AJ46" s="1383">
        <f t="shared" si="94"/>
        <v>0</v>
      </c>
      <c r="AK46" s="1361"/>
      <c r="AL46" s="1361"/>
      <c r="AM46" s="1383">
        <f t="shared" si="85"/>
        <v>0</v>
      </c>
      <c r="AN46" s="1361"/>
      <c r="AO46" s="1383">
        <f t="shared" si="86"/>
        <v>0</v>
      </c>
      <c r="AP46" s="1361"/>
      <c r="AQ46" s="1383">
        <f t="shared" si="87"/>
        <v>0</v>
      </c>
      <c r="AR46" s="1361"/>
      <c r="AS46" s="1361"/>
      <c r="AT46" s="1383">
        <f t="shared" si="88"/>
        <v>0</v>
      </c>
      <c r="AU46" s="943" t="s">
        <v>2683</v>
      </c>
      <c r="AV46" s="943" t="s">
        <v>2683</v>
      </c>
      <c r="AW46" s="943" t="s">
        <v>2683</v>
      </c>
      <c r="AX46" s="943" t="s">
        <v>2683</v>
      </c>
      <c r="AY46" s="943" t="s">
        <v>2683</v>
      </c>
      <c r="AZ46" s="943" t="s">
        <v>2683</v>
      </c>
      <c r="BA46" s="943" t="s">
        <v>2683</v>
      </c>
      <c r="BB46" s="943" t="s">
        <v>2683</v>
      </c>
      <c r="BC46" s="943" t="s">
        <v>2683</v>
      </c>
      <c r="BD46" s="943" t="s">
        <v>2683</v>
      </c>
      <c r="BE46" s="943" t="s">
        <v>2683</v>
      </c>
      <c r="BF46" s="943" t="s">
        <v>2683</v>
      </c>
      <c r="BG46" s="943" t="s">
        <v>2683</v>
      </c>
      <c r="BH46" s="943" t="s">
        <v>2683</v>
      </c>
      <c r="BI46" s="943" t="s">
        <v>2683</v>
      </c>
      <c r="BJ46" s="943" t="s">
        <v>2683</v>
      </c>
      <c r="BK46" s="943" t="s">
        <v>2683</v>
      </c>
      <c r="BL46" s="943" t="s">
        <v>2683</v>
      </c>
      <c r="BM46" s="943" t="s">
        <v>2683</v>
      </c>
      <c r="BN46" s="943" t="s">
        <v>2683</v>
      </c>
      <c r="BO46" s="943" t="s">
        <v>2683</v>
      </c>
      <c r="BP46" s="943" t="s">
        <v>2683</v>
      </c>
      <c r="BQ46" s="943" t="s">
        <v>2683</v>
      </c>
      <c r="BR46" s="943" t="s">
        <v>2683</v>
      </c>
      <c r="BS46" s="943" t="s">
        <v>2683</v>
      </c>
      <c r="BT46" s="1364" t="s">
        <v>2683</v>
      </c>
      <c r="BU46" s="1364" t="s">
        <v>2678</v>
      </c>
      <c r="BV46" s="1364" t="s">
        <v>2678</v>
      </c>
      <c r="BW46" s="1364" t="s">
        <v>2678</v>
      </c>
      <c r="BX46" s="1364" t="s">
        <v>2678</v>
      </c>
      <c r="BY46" s="1364" t="s">
        <v>2678</v>
      </c>
      <c r="BZ46" s="1363">
        <f t="shared" ref="BZ46:CJ46" si="149">COUNTIF($AU46:$BY46,BZ$4)*($F46/30)+COUNTIF($AU46:$BY46,BZ$5)*($F46/60)</f>
        <v>30333333.33</v>
      </c>
      <c r="CA46" s="1363">
        <f t="shared" si="149"/>
        <v>0</v>
      </c>
      <c r="CB46" s="1363">
        <f t="shared" si="149"/>
        <v>0</v>
      </c>
      <c r="CC46" s="1363">
        <f t="shared" si="149"/>
        <v>5833333.333</v>
      </c>
      <c r="CD46" s="1363">
        <f t="shared" si="149"/>
        <v>0</v>
      </c>
      <c r="CE46" s="1363">
        <f t="shared" si="149"/>
        <v>0</v>
      </c>
      <c r="CF46" s="1363">
        <f t="shared" si="149"/>
        <v>0</v>
      </c>
      <c r="CG46" s="1363">
        <f t="shared" si="149"/>
        <v>0</v>
      </c>
      <c r="CH46" s="1363">
        <f t="shared" si="149"/>
        <v>0</v>
      </c>
      <c r="CI46" s="1363">
        <f t="shared" si="149"/>
        <v>0</v>
      </c>
      <c r="CJ46" s="1363">
        <f t="shared" si="149"/>
        <v>0</v>
      </c>
      <c r="CK46" s="1363">
        <f t="shared" si="90"/>
        <v>0</v>
      </c>
      <c r="CL46" s="943" t="s">
        <v>2678</v>
      </c>
      <c r="CM46" s="943" t="s">
        <v>2678</v>
      </c>
      <c r="CN46" s="943" t="s">
        <v>2678</v>
      </c>
      <c r="CO46" s="943" t="s">
        <v>2678</v>
      </c>
      <c r="CP46" s="943" t="s">
        <v>2678</v>
      </c>
      <c r="CQ46" s="943" t="s">
        <v>2678</v>
      </c>
      <c r="CR46" s="943" t="s">
        <v>2678</v>
      </c>
      <c r="CS46" s="943" t="s">
        <v>2678</v>
      </c>
      <c r="CT46" s="943" t="s">
        <v>2678</v>
      </c>
      <c r="CU46" s="943" t="s">
        <v>2678</v>
      </c>
      <c r="CV46" s="943" t="s">
        <v>2678</v>
      </c>
      <c r="CW46" s="943" t="s">
        <v>2678</v>
      </c>
      <c r="CX46" s="943" t="s">
        <v>2678</v>
      </c>
      <c r="CY46" s="943" t="s">
        <v>2678</v>
      </c>
      <c r="CZ46" s="943" t="s">
        <v>2678</v>
      </c>
      <c r="DA46" s="943" t="s">
        <v>2678</v>
      </c>
      <c r="DB46" s="943" t="s">
        <v>2678</v>
      </c>
      <c r="DC46" s="943" t="s">
        <v>2678</v>
      </c>
      <c r="DD46" s="943" t="s">
        <v>2678</v>
      </c>
      <c r="DE46" s="943" t="s">
        <v>2678</v>
      </c>
      <c r="DF46" s="943" t="s">
        <v>2678</v>
      </c>
      <c r="DG46" s="943" t="s">
        <v>2678</v>
      </c>
      <c r="DH46" s="943" t="s">
        <v>2678</v>
      </c>
      <c r="DI46" s="943" t="s">
        <v>2678</v>
      </c>
      <c r="DJ46" s="943" t="s">
        <v>2678</v>
      </c>
      <c r="DK46" s="943" t="s">
        <v>2678</v>
      </c>
      <c r="DL46" s="943" t="s">
        <v>2678</v>
      </c>
      <c r="DM46" s="943" t="s">
        <v>2678</v>
      </c>
      <c r="DN46" s="1383">
        <f t="shared" ref="DN46:DW46" si="150">COUNTIF($CL46:$DM46,DN$4)*($F46/30)+COUNTIF($CL46:$DM46,DN$5)*($F46/60)</f>
        <v>0</v>
      </c>
      <c r="DO46" s="1383">
        <f t="shared" si="150"/>
        <v>0</v>
      </c>
      <c r="DP46" s="1383">
        <f t="shared" si="150"/>
        <v>0</v>
      </c>
      <c r="DQ46" s="1383">
        <f t="shared" si="150"/>
        <v>32666666.67</v>
      </c>
      <c r="DR46" s="1383">
        <f t="shared" si="150"/>
        <v>0</v>
      </c>
      <c r="DS46" s="1383">
        <f t="shared" si="150"/>
        <v>0</v>
      </c>
      <c r="DT46" s="1383">
        <f t="shared" si="150"/>
        <v>0</v>
      </c>
      <c r="DU46" s="1383">
        <f t="shared" si="150"/>
        <v>0</v>
      </c>
      <c r="DV46" s="1383">
        <f t="shared" si="150"/>
        <v>0</v>
      </c>
      <c r="DW46" s="1383">
        <f t="shared" si="150"/>
        <v>0</v>
      </c>
      <c r="DX46" s="1383">
        <f t="shared" si="92"/>
        <v>0</v>
      </c>
      <c r="DY46" s="943" t="s">
        <v>2678</v>
      </c>
      <c r="DZ46" s="943" t="s">
        <v>2678</v>
      </c>
      <c r="EA46" s="943" t="s">
        <v>2678</v>
      </c>
      <c r="EB46" s="943" t="s">
        <v>2678</v>
      </c>
      <c r="EC46" s="943" t="s">
        <v>2678</v>
      </c>
      <c r="ED46" s="943" t="s">
        <v>2678</v>
      </c>
      <c r="EE46" s="943" t="s">
        <v>2678</v>
      </c>
      <c r="EF46" s="943" t="s">
        <v>2678</v>
      </c>
      <c r="EG46" s="943" t="s">
        <v>2678</v>
      </c>
      <c r="EH46" s="943" t="s">
        <v>2678</v>
      </c>
      <c r="EI46" s="943" t="s">
        <v>2678</v>
      </c>
      <c r="EJ46" s="943" t="s">
        <v>2678</v>
      </c>
      <c r="EK46" s="943" t="s">
        <v>2678</v>
      </c>
      <c r="EL46" s="943" t="s">
        <v>2678</v>
      </c>
      <c r="EM46" s="943" t="s">
        <v>2678</v>
      </c>
      <c r="EN46" s="943" t="s">
        <v>2678</v>
      </c>
      <c r="EO46" s="943" t="s">
        <v>2678</v>
      </c>
      <c r="EP46" s="943" t="s">
        <v>2678</v>
      </c>
      <c r="EQ46" s="943" t="s">
        <v>2678</v>
      </c>
      <c r="ER46" s="943" t="s">
        <v>2678</v>
      </c>
      <c r="ES46" s="943" t="s">
        <v>2678</v>
      </c>
      <c r="ET46" s="943" t="s">
        <v>2678</v>
      </c>
      <c r="EU46" s="943" t="s">
        <v>2678</v>
      </c>
      <c r="EV46" s="943" t="s">
        <v>2678</v>
      </c>
      <c r="EW46" s="943" t="s">
        <v>2684</v>
      </c>
      <c r="EX46" s="943" t="s">
        <v>2684</v>
      </c>
      <c r="EY46" s="943" t="s">
        <v>2684</v>
      </c>
      <c r="EZ46" s="1364"/>
      <c r="FA46" s="1364"/>
      <c r="FB46" s="1364"/>
      <c r="FC46" s="1364"/>
      <c r="FD46" s="1363">
        <f t="shared" ref="FD46:FP46" si="151">COUNTIF($DY46:$FC46,FD$4)*($F46/30)+COUNTIF($DY46:$FC46,FD$5)*($F46/60)</f>
        <v>0</v>
      </c>
      <c r="FE46" s="1363">
        <f t="shared" si="151"/>
        <v>0</v>
      </c>
      <c r="FF46" s="1363">
        <f t="shared" si="151"/>
        <v>0</v>
      </c>
      <c r="FG46" s="1363">
        <f t="shared" si="151"/>
        <v>28000000</v>
      </c>
      <c r="FH46" s="1363">
        <f t="shared" si="151"/>
        <v>0</v>
      </c>
      <c r="FI46" s="1363">
        <f t="shared" si="151"/>
        <v>0</v>
      </c>
      <c r="FJ46" s="1363">
        <f t="shared" si="151"/>
        <v>0</v>
      </c>
      <c r="FK46" s="1363">
        <f t="shared" si="151"/>
        <v>0</v>
      </c>
      <c r="FL46" s="1363">
        <f t="shared" si="151"/>
        <v>0</v>
      </c>
      <c r="FM46" s="1363">
        <f t="shared" si="151"/>
        <v>0</v>
      </c>
      <c r="FN46" s="1363">
        <f t="shared" si="151"/>
        <v>3500000</v>
      </c>
      <c r="FO46" s="1363">
        <f t="shared" si="151"/>
        <v>0</v>
      </c>
      <c r="FP46" s="1363">
        <f t="shared" si="151"/>
        <v>0</v>
      </c>
      <c r="FQ46" s="943"/>
      <c r="FR46" s="943"/>
      <c r="FS46" s="943"/>
      <c r="FT46" s="943"/>
      <c r="FU46" s="943"/>
      <c r="FV46" s="943"/>
      <c r="FW46" s="943"/>
      <c r="FX46" s="943"/>
      <c r="FY46" s="943"/>
      <c r="FZ46" s="943"/>
      <c r="GA46" s="943"/>
      <c r="GB46" s="943"/>
      <c r="GC46" s="943"/>
      <c r="GD46" s="943"/>
      <c r="GE46" s="943"/>
      <c r="GF46" s="943"/>
      <c r="GG46" s="943"/>
      <c r="GH46" s="943"/>
      <c r="GI46" s="943"/>
      <c r="GJ46" s="943"/>
      <c r="GK46" s="943"/>
      <c r="GL46" s="943"/>
      <c r="GM46" s="943"/>
      <c r="GN46" s="943"/>
      <c r="GO46" s="943"/>
      <c r="GP46" s="943"/>
      <c r="GQ46" s="943"/>
      <c r="GR46" s="1364"/>
      <c r="GS46" s="1364"/>
      <c r="GT46" s="1364"/>
      <c r="GU46" s="1383"/>
      <c r="GV46" s="1383"/>
      <c r="GW46" s="1383"/>
      <c r="GX46" s="1383"/>
      <c r="GY46" s="1383"/>
      <c r="GZ46" s="943"/>
      <c r="HA46" s="943"/>
      <c r="HB46" s="943"/>
      <c r="HC46" s="943"/>
      <c r="HD46" s="943"/>
      <c r="HE46" s="943"/>
      <c r="HF46" s="943"/>
      <c r="HG46" s="943"/>
      <c r="HH46" s="943"/>
      <c r="HI46" s="943"/>
      <c r="HJ46" s="943"/>
      <c r="HK46" s="943"/>
      <c r="HL46" s="943"/>
      <c r="HM46" s="943"/>
      <c r="HN46" s="943"/>
      <c r="HO46" s="943"/>
      <c r="HP46" s="943"/>
      <c r="HQ46" s="943"/>
      <c r="HR46" s="943"/>
      <c r="HS46" s="943"/>
      <c r="HT46" s="943"/>
      <c r="HU46" s="943"/>
      <c r="HV46" s="943"/>
      <c r="HW46" s="943"/>
      <c r="HX46" s="943"/>
      <c r="HY46" s="943"/>
      <c r="HZ46" s="943"/>
      <c r="IA46" s="1364"/>
      <c r="IB46" s="1364"/>
      <c r="IC46" s="1364"/>
      <c r="ID46" s="1364"/>
      <c r="IE46" s="1391"/>
      <c r="IF46" s="1391"/>
      <c r="IG46" s="1391"/>
      <c r="IH46" s="1391"/>
      <c r="II46" s="1391"/>
      <c r="IJ46" s="1391"/>
      <c r="IK46" s="943"/>
      <c r="IL46" s="943"/>
      <c r="IM46" s="943"/>
      <c r="IN46" s="943"/>
      <c r="IO46" s="943"/>
      <c r="IP46" s="943"/>
      <c r="IQ46" s="943"/>
      <c r="IR46" s="943"/>
      <c r="IS46" s="943"/>
      <c r="IT46" s="943"/>
      <c r="IU46" s="943"/>
      <c r="IV46" s="943"/>
      <c r="IW46" s="943"/>
      <c r="IX46" s="943"/>
      <c r="IY46" s="943"/>
      <c r="IZ46" s="943"/>
      <c r="JA46" s="943"/>
      <c r="JB46" s="943"/>
      <c r="JC46" s="943"/>
      <c r="JD46" s="943"/>
      <c r="JE46" s="943"/>
      <c r="JF46" s="943"/>
      <c r="JG46" s="943"/>
      <c r="JH46" s="943"/>
      <c r="JI46" s="943"/>
      <c r="JJ46" s="943"/>
      <c r="JK46" s="943"/>
      <c r="JL46" s="1364"/>
      <c r="JM46" s="1364"/>
      <c r="JN46" s="1364"/>
      <c r="JO46" s="1383"/>
      <c r="JP46" s="1383"/>
      <c r="JQ46" s="1383"/>
      <c r="JR46" s="1383"/>
      <c r="JS46" s="1383"/>
      <c r="JT46" s="1383"/>
      <c r="JU46" s="943"/>
      <c r="JV46" s="943"/>
      <c r="JW46" s="943"/>
      <c r="JX46" s="943"/>
      <c r="JY46" s="943"/>
      <c r="JZ46" s="943"/>
      <c r="KA46" s="943"/>
      <c r="KB46" s="943"/>
      <c r="KC46" s="943"/>
      <c r="KD46" s="943"/>
      <c r="KE46" s="943"/>
      <c r="KF46" s="943"/>
      <c r="KG46" s="943"/>
      <c r="KH46" s="943"/>
      <c r="KI46" s="943"/>
      <c r="KJ46" s="943"/>
      <c r="KK46" s="943"/>
      <c r="KL46" s="943"/>
      <c r="KM46" s="943"/>
      <c r="KN46" s="943"/>
      <c r="KO46" s="943"/>
      <c r="KP46" s="943"/>
      <c r="KQ46" s="943"/>
      <c r="KR46" s="943"/>
      <c r="KS46" s="943"/>
      <c r="KT46" s="943"/>
      <c r="KU46" s="943"/>
      <c r="KV46" s="1364"/>
      <c r="KW46" s="1364"/>
      <c r="KX46" s="1364"/>
      <c r="KY46" s="1364"/>
      <c r="KZ46" s="1363"/>
      <c r="LA46" s="1363"/>
      <c r="LB46" s="1363"/>
      <c r="LC46" s="1363"/>
      <c r="LD46" s="1363"/>
      <c r="LE46" s="1363"/>
      <c r="LF46" s="943"/>
      <c r="LG46" s="943"/>
      <c r="LH46" s="943"/>
      <c r="LI46" s="943"/>
      <c r="LJ46" s="943"/>
      <c r="LK46" s="943"/>
      <c r="LL46" s="943"/>
      <c r="LM46" s="943"/>
      <c r="LN46" s="943"/>
      <c r="LO46" s="943"/>
      <c r="LP46" s="943"/>
      <c r="LQ46" s="943"/>
      <c r="LR46" s="943"/>
      <c r="LS46" s="943"/>
      <c r="LT46" s="943"/>
      <c r="LU46" s="943"/>
      <c r="LV46" s="943"/>
      <c r="LW46" s="943"/>
      <c r="LX46" s="943"/>
      <c r="LY46" s="943"/>
      <c r="LZ46" s="943"/>
      <c r="MA46" s="943"/>
      <c r="MB46" s="943"/>
      <c r="MC46" s="943"/>
      <c r="MD46" s="943"/>
      <c r="ME46" s="943"/>
      <c r="MF46" s="943"/>
      <c r="MG46" s="1364"/>
      <c r="MH46" s="1364"/>
      <c r="MI46" s="1364"/>
      <c r="MJ46" s="1364"/>
      <c r="MK46" s="1383"/>
      <c r="ML46" s="1383"/>
      <c r="MM46" s="1383"/>
      <c r="MN46" s="1383"/>
      <c r="MO46" s="1383"/>
      <c r="MP46" s="1383"/>
      <c r="MQ46" s="943"/>
      <c r="MR46" s="943"/>
      <c r="MS46" s="943"/>
      <c r="MT46" s="943"/>
      <c r="MU46" s="943"/>
      <c r="MV46" s="943"/>
      <c r="MW46" s="943"/>
      <c r="MX46" s="943"/>
      <c r="MY46" s="943"/>
      <c r="MZ46" s="943"/>
      <c r="NA46" s="943"/>
      <c r="NB46" s="943"/>
      <c r="NC46" s="943"/>
      <c r="ND46" s="943"/>
      <c r="NE46" s="943"/>
      <c r="NF46" s="943"/>
      <c r="NG46" s="943"/>
      <c r="NH46" s="943"/>
      <c r="NI46" s="943"/>
      <c r="NJ46" s="943"/>
      <c r="NK46" s="943"/>
      <c r="NL46" s="943"/>
      <c r="NM46" s="943"/>
      <c r="NN46" s="943"/>
      <c r="NO46" s="943"/>
      <c r="NP46" s="943"/>
      <c r="NQ46" s="943"/>
      <c r="NR46" s="1364"/>
      <c r="NS46" s="1364"/>
      <c r="NT46" s="1364"/>
      <c r="NU46" s="1363"/>
      <c r="NV46" s="1363"/>
      <c r="NW46" s="1363"/>
      <c r="NX46" s="1363"/>
      <c r="NY46" s="1363"/>
      <c r="NZ46" s="1363"/>
      <c r="OA46" s="943"/>
      <c r="OB46" s="943"/>
      <c r="OC46" s="943"/>
      <c r="OD46" s="943"/>
      <c r="OE46" s="943"/>
      <c r="OF46" s="943"/>
      <c r="OG46" s="943"/>
      <c r="OH46" s="943"/>
      <c r="OI46" s="943"/>
      <c r="OJ46" s="943"/>
      <c r="OK46" s="943"/>
      <c r="OL46" s="943"/>
      <c r="OM46" s="943"/>
      <c r="ON46" s="943"/>
      <c r="OO46" s="943"/>
      <c r="OP46" s="943"/>
      <c r="OQ46" s="943"/>
      <c r="OR46" s="943"/>
      <c r="OS46" s="943"/>
      <c r="OT46" s="943"/>
      <c r="OU46" s="943"/>
      <c r="OV46" s="943"/>
      <c r="OW46" s="943"/>
      <c r="OX46" s="943"/>
      <c r="OY46" s="943"/>
      <c r="OZ46" s="943"/>
      <c r="PA46" s="943"/>
      <c r="PB46" s="1364"/>
      <c r="PC46" s="1364"/>
      <c r="PD46" s="1364"/>
      <c r="PE46" s="1383"/>
      <c r="PF46" s="1383"/>
      <c r="PG46" s="1383"/>
      <c r="PH46" s="1383"/>
      <c r="PI46" s="1383"/>
      <c r="PJ46" s="1383"/>
      <c r="PK46" s="943"/>
      <c r="PL46" s="943"/>
      <c r="PM46" s="943"/>
      <c r="PN46" s="943"/>
      <c r="PO46" s="943"/>
      <c r="PP46" s="943"/>
      <c r="PQ46" s="943"/>
      <c r="PR46" s="943"/>
      <c r="PS46" s="943"/>
      <c r="PT46" s="943"/>
      <c r="PU46" s="943"/>
      <c r="PV46" s="943"/>
      <c r="PW46" s="943"/>
      <c r="PX46" s="943"/>
      <c r="PY46" s="943"/>
      <c r="PZ46" s="943"/>
      <c r="QA46" s="943"/>
      <c r="QB46" s="943"/>
      <c r="QC46" s="943"/>
      <c r="QD46" s="943"/>
      <c r="QE46" s="943"/>
      <c r="QF46" s="943"/>
      <c r="QG46" s="943"/>
      <c r="QH46" s="943"/>
      <c r="QI46" s="943"/>
      <c r="QJ46" s="943"/>
      <c r="QK46" s="943"/>
      <c r="QL46" s="1364"/>
      <c r="QM46" s="1364"/>
      <c r="QN46" s="1364"/>
      <c r="QO46" s="1363"/>
      <c r="QP46" s="1363"/>
      <c r="QQ46" s="1363"/>
      <c r="QR46" s="1363"/>
      <c r="QS46" s="1363"/>
      <c r="QT46" s="1363"/>
      <c r="QU46" s="1363"/>
      <c r="QV46" s="1363"/>
      <c r="QW46" s="1363"/>
      <c r="QX46" s="1363"/>
      <c r="QY46" s="1363"/>
      <c r="QZ46" s="1363"/>
      <c r="RA46" s="1363"/>
    </row>
    <row r="47" ht="14.25" hidden="1" customHeight="1">
      <c r="A47" s="1422"/>
      <c r="B47" s="1423" t="s">
        <v>2780</v>
      </c>
      <c r="C47" s="1423" t="s">
        <v>2780</v>
      </c>
      <c r="D47" s="1424"/>
      <c r="E47" s="1425"/>
      <c r="F47" s="1426"/>
      <c r="G47" s="1422"/>
      <c r="H47" s="1422"/>
      <c r="I47" s="1426"/>
      <c r="J47" s="1426">
        <f t="shared" si="74"/>
        <v>0</v>
      </c>
      <c r="K47" s="1426"/>
      <c r="L47" s="1426">
        <f t="shared" si="75"/>
        <v>0</v>
      </c>
      <c r="M47" s="1426"/>
      <c r="N47" s="1426">
        <f t="shared" si="76"/>
        <v>0</v>
      </c>
      <c r="O47" s="1426"/>
      <c r="P47" s="1426">
        <f t="shared" si="77"/>
        <v>0</v>
      </c>
      <c r="Q47" s="1426"/>
      <c r="R47" s="1426"/>
      <c r="S47" s="1426"/>
      <c r="T47" s="1426">
        <f t="shared" si="78"/>
        <v>0</v>
      </c>
      <c r="U47" s="1426">
        <f t="shared" si="79"/>
        <v>0</v>
      </c>
      <c r="V47" s="1422"/>
      <c r="W47" s="1426">
        <f t="shared" si="80"/>
        <v>0</v>
      </c>
      <c r="X47" s="1422"/>
      <c r="Y47" s="1426">
        <f t="shared" si="81"/>
        <v>0</v>
      </c>
      <c r="Z47" s="1422"/>
      <c r="AA47" s="1426">
        <f t="shared" si="82"/>
        <v>0</v>
      </c>
      <c r="AB47" s="1422"/>
      <c r="AC47" s="1426">
        <f t="shared" si="83"/>
        <v>0</v>
      </c>
      <c r="AD47" s="1422"/>
      <c r="AE47" s="1422"/>
      <c r="AF47" s="1422"/>
      <c r="AG47" s="1426"/>
      <c r="AH47" s="1426">
        <f t="shared" si="84"/>
        <v>0</v>
      </c>
      <c r="AI47" s="1422"/>
      <c r="AJ47" s="1426">
        <f t="shared" si="94"/>
        <v>0</v>
      </c>
      <c r="AK47" s="1422"/>
      <c r="AL47" s="1422"/>
      <c r="AM47" s="1426">
        <f t="shared" si="85"/>
        <v>0</v>
      </c>
      <c r="AN47" s="1422">
        <v>30.0</v>
      </c>
      <c r="AO47" s="1426">
        <f t="shared" si="86"/>
        <v>0</v>
      </c>
      <c r="AP47" s="1422"/>
      <c r="AQ47" s="1426">
        <f t="shared" si="87"/>
        <v>0</v>
      </c>
      <c r="AR47" s="1422"/>
      <c r="AS47" s="1422"/>
      <c r="AT47" s="1426">
        <f t="shared" si="88"/>
        <v>0</v>
      </c>
      <c r="AU47" s="1422"/>
      <c r="AV47" s="1422"/>
      <c r="AW47" s="1422"/>
      <c r="AX47" s="1422"/>
      <c r="AY47" s="1422"/>
      <c r="AZ47" s="1422"/>
      <c r="BA47" s="1422"/>
      <c r="BB47" s="1422"/>
      <c r="BC47" s="1422"/>
      <c r="BD47" s="1422"/>
      <c r="BE47" s="1422"/>
      <c r="BF47" s="1422"/>
      <c r="BG47" s="1422"/>
      <c r="BH47" s="1422"/>
      <c r="BI47" s="1422"/>
      <c r="BJ47" s="1422"/>
      <c r="BK47" s="1422"/>
      <c r="BL47" s="1422"/>
      <c r="BM47" s="1422"/>
      <c r="BN47" s="1422"/>
      <c r="BO47" s="1422"/>
      <c r="BP47" s="1422"/>
      <c r="BQ47" s="1422"/>
      <c r="BR47" s="1422"/>
      <c r="BS47" s="1422"/>
      <c r="BT47" s="1422"/>
      <c r="BU47" s="1422"/>
      <c r="BV47" s="1422"/>
      <c r="BW47" s="1422"/>
      <c r="BX47" s="1422"/>
      <c r="BY47" s="1422"/>
      <c r="BZ47" s="1426">
        <f t="shared" ref="BZ47:CJ47" si="152">COUNTIF($AU47:$BY47,BZ$4)*($F47/30)+COUNTIF($AU47:$BY47,BZ$5)*($F47/60)</f>
        <v>0</v>
      </c>
      <c r="CA47" s="1426">
        <f t="shared" si="152"/>
        <v>0</v>
      </c>
      <c r="CB47" s="1426">
        <f t="shared" si="152"/>
        <v>0</v>
      </c>
      <c r="CC47" s="1426">
        <f t="shared" si="152"/>
        <v>0</v>
      </c>
      <c r="CD47" s="1426">
        <f t="shared" si="152"/>
        <v>0</v>
      </c>
      <c r="CE47" s="1426">
        <f t="shared" si="152"/>
        <v>0</v>
      </c>
      <c r="CF47" s="1426">
        <f t="shared" si="152"/>
        <v>0</v>
      </c>
      <c r="CG47" s="1426">
        <f t="shared" si="152"/>
        <v>0</v>
      </c>
      <c r="CH47" s="1426">
        <f t="shared" si="152"/>
        <v>0</v>
      </c>
      <c r="CI47" s="1426">
        <f t="shared" si="152"/>
        <v>0</v>
      </c>
      <c r="CJ47" s="1426">
        <f t="shared" si="152"/>
        <v>0</v>
      </c>
      <c r="CK47" s="1426">
        <f t="shared" si="90"/>
        <v>0</v>
      </c>
      <c r="CL47" s="1422"/>
      <c r="CM47" s="1422"/>
      <c r="CN47" s="1422"/>
      <c r="CO47" s="1422"/>
      <c r="CP47" s="1422"/>
      <c r="CQ47" s="1422"/>
      <c r="CR47" s="1422"/>
      <c r="CS47" s="1422"/>
      <c r="CT47" s="1422"/>
      <c r="CU47" s="1422"/>
      <c r="CV47" s="1422"/>
      <c r="CW47" s="1422"/>
      <c r="CX47" s="1422"/>
      <c r="CY47" s="1422"/>
      <c r="CZ47" s="1422"/>
      <c r="DA47" s="1422"/>
      <c r="DB47" s="1422"/>
      <c r="DC47" s="1422"/>
      <c r="DD47" s="1422"/>
      <c r="DE47" s="1422"/>
      <c r="DF47" s="1422"/>
      <c r="DG47" s="1422"/>
      <c r="DH47" s="1422"/>
      <c r="DI47" s="1422"/>
      <c r="DJ47" s="1422"/>
      <c r="DK47" s="1422"/>
      <c r="DL47" s="1422"/>
      <c r="DM47" s="1422"/>
      <c r="DN47" s="1426">
        <f t="shared" ref="DN47:DW47" si="153">COUNTIF($CL47:$DM47,DN$4)*($F47/30)+COUNTIF($CL47:$DM47,DN$5)*($F47/60)</f>
        <v>0</v>
      </c>
      <c r="DO47" s="1426">
        <f t="shared" si="153"/>
        <v>0</v>
      </c>
      <c r="DP47" s="1426">
        <f t="shared" si="153"/>
        <v>0</v>
      </c>
      <c r="DQ47" s="1426">
        <f t="shared" si="153"/>
        <v>0</v>
      </c>
      <c r="DR47" s="1426">
        <f t="shared" si="153"/>
        <v>0</v>
      </c>
      <c r="DS47" s="1426">
        <f t="shared" si="153"/>
        <v>0</v>
      </c>
      <c r="DT47" s="1426">
        <f t="shared" si="153"/>
        <v>0</v>
      </c>
      <c r="DU47" s="1426">
        <f t="shared" si="153"/>
        <v>0</v>
      </c>
      <c r="DV47" s="1426">
        <f t="shared" si="153"/>
        <v>0</v>
      </c>
      <c r="DW47" s="1426">
        <f t="shared" si="153"/>
        <v>0</v>
      </c>
      <c r="DX47" s="1426">
        <f t="shared" si="92"/>
        <v>0</v>
      </c>
      <c r="DY47" s="1422"/>
      <c r="DZ47" s="1422"/>
      <c r="EA47" s="1422"/>
      <c r="EB47" s="1422"/>
      <c r="EC47" s="1422"/>
      <c r="ED47" s="1422"/>
      <c r="EE47" s="1422"/>
      <c r="EF47" s="1422"/>
      <c r="EG47" s="1422"/>
      <c r="EH47" s="1422"/>
      <c r="EI47" s="1422"/>
      <c r="EJ47" s="1422"/>
      <c r="EK47" s="1422"/>
      <c r="EL47" s="1422"/>
      <c r="EM47" s="1422"/>
      <c r="EN47" s="1422"/>
      <c r="EO47" s="1422"/>
      <c r="EP47" s="1422"/>
      <c r="EQ47" s="1422"/>
      <c r="ER47" s="1422"/>
      <c r="ES47" s="1422"/>
      <c r="ET47" s="1422"/>
      <c r="EU47" s="1422"/>
      <c r="EV47" s="1422"/>
      <c r="EW47" s="1422"/>
      <c r="EX47" s="1422"/>
      <c r="EY47" s="1422"/>
      <c r="EZ47" s="1422"/>
      <c r="FA47" s="1422"/>
      <c r="FB47" s="1422"/>
      <c r="FC47" s="1422"/>
      <c r="FD47" s="1426">
        <f t="shared" ref="FD47:FO47" si="154">COUNTIF($AU47:$BY47,FD$4)*($F47/30)+COUNTIF($AU47:$BY47,FD$5)*($F47/60)</f>
        <v>0</v>
      </c>
      <c r="FE47" s="1426">
        <f t="shared" si="154"/>
        <v>0</v>
      </c>
      <c r="FF47" s="1426">
        <f t="shared" si="154"/>
        <v>0</v>
      </c>
      <c r="FG47" s="1426">
        <f t="shared" si="154"/>
        <v>0</v>
      </c>
      <c r="FH47" s="1426">
        <f t="shared" si="154"/>
        <v>0</v>
      </c>
      <c r="FI47" s="1426">
        <f t="shared" si="154"/>
        <v>0</v>
      </c>
      <c r="FJ47" s="1426">
        <f t="shared" si="154"/>
        <v>0</v>
      </c>
      <c r="FK47" s="1426">
        <f t="shared" si="154"/>
        <v>0</v>
      </c>
      <c r="FL47" s="1426">
        <f t="shared" si="154"/>
        <v>0</v>
      </c>
      <c r="FM47" s="1426">
        <f t="shared" si="154"/>
        <v>0</v>
      </c>
      <c r="FN47" s="1426">
        <f t="shared" si="154"/>
        <v>0</v>
      </c>
      <c r="FO47" s="1426">
        <f t="shared" si="154"/>
        <v>0</v>
      </c>
      <c r="FP47" s="1426">
        <f>COUNTIF($AU47:$BY47,FP$4)*($F47/30)</f>
        <v>0</v>
      </c>
      <c r="FQ47" s="1422"/>
      <c r="FR47" s="1422"/>
      <c r="FS47" s="1422"/>
      <c r="FT47" s="1422"/>
      <c r="FU47" s="1422"/>
      <c r="FV47" s="1422"/>
      <c r="FW47" s="1422"/>
      <c r="FX47" s="1422"/>
      <c r="FY47" s="1422"/>
      <c r="FZ47" s="1422"/>
      <c r="GA47" s="1422"/>
      <c r="GB47" s="1422"/>
      <c r="GC47" s="1422"/>
      <c r="GD47" s="1422"/>
      <c r="GE47" s="1422"/>
      <c r="GF47" s="1422"/>
      <c r="GG47" s="1422"/>
      <c r="GH47" s="1422"/>
      <c r="GI47" s="1422"/>
      <c r="GJ47" s="1422"/>
      <c r="GK47" s="1422"/>
      <c r="GL47" s="1422"/>
      <c r="GM47" s="1422"/>
      <c r="GN47" s="1422"/>
      <c r="GO47" s="1422"/>
      <c r="GP47" s="1422"/>
      <c r="GQ47" s="1422"/>
      <c r="GR47" s="1422"/>
      <c r="GS47" s="1422"/>
      <c r="GT47" s="1422"/>
      <c r="GU47" s="1383"/>
      <c r="GV47" s="1383"/>
      <c r="GW47" s="1383"/>
      <c r="GX47" s="1383"/>
      <c r="GY47" s="1383"/>
      <c r="GZ47" s="1422"/>
      <c r="HA47" s="1422"/>
      <c r="HB47" s="1422"/>
      <c r="HC47" s="1422"/>
      <c r="HD47" s="1422"/>
      <c r="HE47" s="1422"/>
      <c r="HF47" s="1422"/>
      <c r="HG47" s="1422"/>
      <c r="HH47" s="1422"/>
      <c r="HI47" s="1422"/>
      <c r="HJ47" s="1422"/>
      <c r="HK47" s="1422"/>
      <c r="HL47" s="1422"/>
      <c r="HM47" s="1422"/>
      <c r="HN47" s="1422"/>
      <c r="HO47" s="1422"/>
      <c r="HP47" s="1422"/>
      <c r="HQ47" s="1422"/>
      <c r="HR47" s="1422"/>
      <c r="HS47" s="1422"/>
      <c r="HT47" s="1422"/>
      <c r="HU47" s="1422"/>
      <c r="HV47" s="1422"/>
      <c r="HW47" s="1422"/>
      <c r="HX47" s="1422"/>
      <c r="HY47" s="1422"/>
      <c r="HZ47" s="1422"/>
      <c r="IA47" s="1422"/>
      <c r="IB47" s="1422"/>
      <c r="IC47" s="1422"/>
      <c r="ID47" s="1422"/>
      <c r="IE47" s="1391"/>
      <c r="IF47" s="1391"/>
      <c r="IG47" s="1391"/>
      <c r="IH47" s="1391"/>
      <c r="II47" s="1391"/>
      <c r="IJ47" s="1391"/>
      <c r="IK47" s="1422"/>
      <c r="IL47" s="1422"/>
      <c r="IM47" s="1422"/>
      <c r="IN47" s="1422"/>
      <c r="IO47" s="1422"/>
      <c r="IP47" s="1422"/>
      <c r="IQ47" s="1422"/>
      <c r="IR47" s="1422"/>
      <c r="IS47" s="1422"/>
      <c r="IT47" s="1422"/>
      <c r="IU47" s="1422"/>
      <c r="IV47" s="1422"/>
      <c r="IW47" s="1422"/>
      <c r="IX47" s="1422"/>
      <c r="IY47" s="1422"/>
      <c r="IZ47" s="1422"/>
      <c r="JA47" s="1422"/>
      <c r="JB47" s="1422"/>
      <c r="JC47" s="1422"/>
      <c r="JD47" s="1422"/>
      <c r="JE47" s="1422"/>
      <c r="JF47" s="1422"/>
      <c r="JG47" s="1422"/>
      <c r="JH47" s="1422"/>
      <c r="JI47" s="1422"/>
      <c r="JJ47" s="1422"/>
      <c r="JK47" s="1422"/>
      <c r="JL47" s="1422"/>
      <c r="JM47" s="1422"/>
      <c r="JN47" s="1422"/>
      <c r="JO47" s="1383"/>
      <c r="JP47" s="1383"/>
      <c r="JQ47" s="1383"/>
      <c r="JR47" s="1383"/>
      <c r="JS47" s="1383"/>
      <c r="JT47" s="1383"/>
      <c r="JU47" s="1422"/>
      <c r="JV47" s="1422"/>
      <c r="JW47" s="1422"/>
      <c r="JX47" s="1422"/>
      <c r="JY47" s="1422"/>
      <c r="JZ47" s="1422"/>
      <c r="KA47" s="1422"/>
      <c r="KB47" s="1422"/>
      <c r="KC47" s="1422"/>
      <c r="KD47" s="1422"/>
      <c r="KE47" s="1422"/>
      <c r="KF47" s="1422"/>
      <c r="KG47" s="1422"/>
      <c r="KH47" s="1422"/>
      <c r="KI47" s="1422"/>
      <c r="KJ47" s="1422"/>
      <c r="KK47" s="1422"/>
      <c r="KL47" s="1422"/>
      <c r="KM47" s="1422"/>
      <c r="KN47" s="1422"/>
      <c r="KO47" s="1422"/>
      <c r="KP47" s="1422"/>
      <c r="KQ47" s="1422"/>
      <c r="KR47" s="1422"/>
      <c r="KS47" s="1422"/>
      <c r="KT47" s="1422"/>
      <c r="KU47" s="1422"/>
      <c r="KV47" s="1422"/>
      <c r="KW47" s="1422"/>
      <c r="KX47" s="1422"/>
      <c r="KY47" s="1422"/>
      <c r="KZ47" s="1363"/>
      <c r="LA47" s="1363"/>
      <c r="LB47" s="1363"/>
      <c r="LC47" s="1363"/>
      <c r="LD47" s="1363"/>
      <c r="LE47" s="1363"/>
      <c r="LF47" s="1422"/>
      <c r="LG47" s="1422"/>
      <c r="LH47" s="1422"/>
      <c r="LI47" s="1422"/>
      <c r="LJ47" s="1422"/>
      <c r="LK47" s="1422"/>
      <c r="LL47" s="1422"/>
      <c r="LM47" s="1422"/>
      <c r="LN47" s="1422"/>
      <c r="LO47" s="1422"/>
      <c r="LP47" s="1422"/>
      <c r="LQ47" s="1422"/>
      <c r="LR47" s="1422"/>
      <c r="LS47" s="1422"/>
      <c r="LT47" s="1422"/>
      <c r="LU47" s="1422"/>
      <c r="LV47" s="1422"/>
      <c r="LW47" s="1422"/>
      <c r="LX47" s="1422"/>
      <c r="LY47" s="1422"/>
      <c r="LZ47" s="1422"/>
      <c r="MA47" s="1422"/>
      <c r="MB47" s="1422"/>
      <c r="MC47" s="1422"/>
      <c r="MD47" s="1422"/>
      <c r="ME47" s="1422"/>
      <c r="MF47" s="1422"/>
      <c r="MG47" s="1422"/>
      <c r="MH47" s="1422"/>
      <c r="MI47" s="1422"/>
      <c r="MJ47" s="1422"/>
      <c r="MK47" s="1383"/>
      <c r="ML47" s="1383"/>
      <c r="MM47" s="1383"/>
      <c r="MN47" s="1383"/>
      <c r="MO47" s="1383"/>
      <c r="MP47" s="1383"/>
      <c r="MQ47" s="1422"/>
      <c r="MR47" s="1422"/>
      <c r="MS47" s="1422"/>
      <c r="MT47" s="1422"/>
      <c r="MU47" s="1422"/>
      <c r="MV47" s="1422"/>
      <c r="MW47" s="1422"/>
      <c r="MX47" s="1422"/>
      <c r="MY47" s="1422"/>
      <c r="MZ47" s="1422"/>
      <c r="NA47" s="1422"/>
      <c r="NB47" s="1422"/>
      <c r="NC47" s="1422"/>
      <c r="ND47" s="1422"/>
      <c r="NE47" s="1422"/>
      <c r="NF47" s="1422"/>
      <c r="NG47" s="1422"/>
      <c r="NH47" s="1422"/>
      <c r="NI47" s="1422"/>
      <c r="NJ47" s="1422"/>
      <c r="NK47" s="1422"/>
      <c r="NL47" s="1422"/>
      <c r="NM47" s="1422"/>
      <c r="NN47" s="1422"/>
      <c r="NO47" s="1422"/>
      <c r="NP47" s="1422"/>
      <c r="NQ47" s="1422"/>
      <c r="NR47" s="1422"/>
      <c r="NS47" s="1422"/>
      <c r="NT47" s="1422"/>
      <c r="NU47" s="1363"/>
      <c r="NV47" s="1363"/>
      <c r="NW47" s="1363"/>
      <c r="NX47" s="1363"/>
      <c r="NY47" s="1363"/>
      <c r="NZ47" s="1363"/>
      <c r="OA47" s="1422"/>
      <c r="OB47" s="1422"/>
      <c r="OC47" s="1422"/>
      <c r="OD47" s="1422"/>
      <c r="OE47" s="1422"/>
      <c r="OF47" s="1422"/>
      <c r="OG47" s="1422"/>
      <c r="OH47" s="1422"/>
      <c r="OI47" s="1422"/>
      <c r="OJ47" s="1422"/>
      <c r="OK47" s="1422"/>
      <c r="OL47" s="1422"/>
      <c r="OM47" s="1422"/>
      <c r="ON47" s="1422"/>
      <c r="OO47" s="1422"/>
      <c r="OP47" s="1422"/>
      <c r="OQ47" s="1422"/>
      <c r="OR47" s="1422"/>
      <c r="OS47" s="1422"/>
      <c r="OT47" s="1422"/>
      <c r="OU47" s="1422"/>
      <c r="OV47" s="1422"/>
      <c r="OW47" s="1422"/>
      <c r="OX47" s="1422"/>
      <c r="OY47" s="1422"/>
      <c r="OZ47" s="1422"/>
      <c r="PA47" s="1422"/>
      <c r="PB47" s="1422"/>
      <c r="PC47" s="1422"/>
      <c r="PD47" s="1422"/>
      <c r="PE47" s="1383"/>
      <c r="PF47" s="1383"/>
      <c r="PG47" s="1383"/>
      <c r="PH47" s="1383"/>
      <c r="PI47" s="1383"/>
      <c r="PJ47" s="1383"/>
      <c r="PK47" s="1422"/>
      <c r="PL47" s="1422"/>
      <c r="PM47" s="1422"/>
      <c r="PN47" s="1422"/>
      <c r="PO47" s="1422"/>
      <c r="PP47" s="1422"/>
      <c r="PQ47" s="1422"/>
      <c r="PR47" s="1422"/>
      <c r="PS47" s="1422"/>
      <c r="PT47" s="1422"/>
      <c r="PU47" s="1422"/>
      <c r="PV47" s="1422"/>
      <c r="PW47" s="1422"/>
      <c r="PX47" s="1422"/>
      <c r="PY47" s="1422"/>
      <c r="PZ47" s="1422"/>
      <c r="QA47" s="1422"/>
      <c r="QB47" s="1422"/>
      <c r="QC47" s="1422"/>
      <c r="QD47" s="1422"/>
      <c r="QE47" s="1422"/>
      <c r="QF47" s="1422"/>
      <c r="QG47" s="1422"/>
      <c r="QH47" s="1422"/>
      <c r="QI47" s="1422"/>
      <c r="QJ47" s="1422"/>
      <c r="QK47" s="1422"/>
      <c r="QL47" s="1422"/>
      <c r="QM47" s="1422"/>
      <c r="QN47" s="1422"/>
      <c r="QO47" s="1363"/>
      <c r="QP47" s="1363"/>
      <c r="QQ47" s="1363"/>
      <c r="QR47" s="1363"/>
      <c r="QS47" s="1363"/>
      <c r="QT47" s="1363"/>
      <c r="QU47" s="1363"/>
      <c r="QV47" s="1363"/>
      <c r="QW47" s="1363"/>
      <c r="QX47" s="1363"/>
      <c r="QY47" s="1363"/>
      <c r="QZ47" s="1363"/>
      <c r="RA47" s="1363"/>
    </row>
    <row r="48" ht="14.25" hidden="1" customHeight="1">
      <c r="A48" s="1364">
        <v>1.0</v>
      </c>
      <c r="B48" s="943" t="s">
        <v>2781</v>
      </c>
      <c r="C48" s="943" t="s">
        <v>2781</v>
      </c>
      <c r="D48" s="33" t="s">
        <v>2868</v>
      </c>
      <c r="E48" s="943" t="s">
        <v>2869</v>
      </c>
      <c r="F48" s="1298">
        <v>3.0E7</v>
      </c>
      <c r="G48" s="943">
        <v>0.0</v>
      </c>
      <c r="H48" s="943"/>
      <c r="I48" s="1383"/>
      <c r="J48" s="1383">
        <f t="shared" si="74"/>
        <v>0</v>
      </c>
      <c r="K48" s="1383">
        <v>29.0</v>
      </c>
      <c r="L48" s="1383">
        <f t="shared" si="75"/>
        <v>29000000</v>
      </c>
      <c r="M48" s="1383"/>
      <c r="N48" s="1383">
        <f t="shared" si="76"/>
        <v>0</v>
      </c>
      <c r="O48" s="1383">
        <v>2.0</v>
      </c>
      <c r="P48" s="1383">
        <f t="shared" si="77"/>
        <v>2000000</v>
      </c>
      <c r="Q48" s="1383"/>
      <c r="R48" s="1383"/>
      <c r="S48" s="1383"/>
      <c r="T48" s="1383">
        <f t="shared" si="78"/>
        <v>0</v>
      </c>
      <c r="U48" s="1383">
        <f t="shared" si="79"/>
        <v>31000000</v>
      </c>
      <c r="V48" s="1362"/>
      <c r="W48" s="1363">
        <f t="shared" si="80"/>
        <v>0</v>
      </c>
      <c r="X48" s="1362"/>
      <c r="Y48" s="1363">
        <f t="shared" si="81"/>
        <v>0</v>
      </c>
      <c r="Z48" s="1362"/>
      <c r="AA48" s="1363">
        <f t="shared" si="82"/>
        <v>0</v>
      </c>
      <c r="AB48" s="1362">
        <v>25.0</v>
      </c>
      <c r="AC48" s="1363">
        <f t="shared" si="83"/>
        <v>25000000</v>
      </c>
      <c r="AD48" s="1362"/>
      <c r="AE48" s="1362"/>
      <c r="AF48" s="1362"/>
      <c r="AG48" s="1363"/>
      <c r="AH48" s="1363">
        <f t="shared" si="84"/>
        <v>25000000</v>
      </c>
      <c r="AI48" s="1361"/>
      <c r="AJ48" s="1383">
        <f t="shared" si="94"/>
        <v>0</v>
      </c>
      <c r="AK48" s="1361"/>
      <c r="AL48" s="1361"/>
      <c r="AM48" s="1383">
        <f t="shared" si="85"/>
        <v>0</v>
      </c>
      <c r="AN48" s="1361">
        <v>30.0</v>
      </c>
      <c r="AO48" s="1383">
        <f t="shared" si="86"/>
        <v>30000000</v>
      </c>
      <c r="AP48" s="1361"/>
      <c r="AQ48" s="1383">
        <f t="shared" si="87"/>
        <v>0</v>
      </c>
      <c r="AR48" s="1361"/>
      <c r="AS48" s="1361"/>
      <c r="AT48" s="1383">
        <f t="shared" si="88"/>
        <v>30000000</v>
      </c>
      <c r="AU48" s="943" t="s">
        <v>2678</v>
      </c>
      <c r="AV48" s="943" t="s">
        <v>2678</v>
      </c>
      <c r="AW48" s="943" t="s">
        <v>2678</v>
      </c>
      <c r="AX48" s="943" t="s">
        <v>2678</v>
      </c>
      <c r="AY48" s="943" t="s">
        <v>2678</v>
      </c>
      <c r="AZ48" s="943" t="s">
        <v>2678</v>
      </c>
      <c r="BA48" s="943" t="s">
        <v>2678</v>
      </c>
      <c r="BB48" s="943" t="s">
        <v>2678</v>
      </c>
      <c r="BC48" s="943" t="s">
        <v>2678</v>
      </c>
      <c r="BD48" s="943" t="s">
        <v>2677</v>
      </c>
      <c r="BE48" s="943" t="s">
        <v>2677</v>
      </c>
      <c r="BF48" s="943" t="s">
        <v>2677</v>
      </c>
      <c r="BG48" s="943" t="s">
        <v>2677</v>
      </c>
      <c r="BH48" s="943" t="s">
        <v>2677</v>
      </c>
      <c r="BI48" s="943" t="s">
        <v>2677</v>
      </c>
      <c r="BJ48" s="943" t="s">
        <v>2677</v>
      </c>
      <c r="BK48" s="943" t="s">
        <v>2677</v>
      </c>
      <c r="BL48" s="943" t="s">
        <v>2677</v>
      </c>
      <c r="BM48" s="943" t="s">
        <v>2677</v>
      </c>
      <c r="BN48" s="943" t="s">
        <v>2677</v>
      </c>
      <c r="BO48" s="943" t="s">
        <v>2677</v>
      </c>
      <c r="BP48" s="943" t="s">
        <v>2677</v>
      </c>
      <c r="BQ48" s="943" t="s">
        <v>2677</v>
      </c>
      <c r="BR48" s="943" t="s">
        <v>2678</v>
      </c>
      <c r="BS48" s="943" t="s">
        <v>2678</v>
      </c>
      <c r="BT48" s="1364" t="s">
        <v>2678</v>
      </c>
      <c r="BU48" s="1364" t="s">
        <v>2678</v>
      </c>
      <c r="BV48" s="1364" t="s">
        <v>2678</v>
      </c>
      <c r="BW48" s="1364" t="s">
        <v>2678</v>
      </c>
      <c r="BX48" s="1364" t="s">
        <v>2678</v>
      </c>
      <c r="BY48" s="1364" t="s">
        <v>2678</v>
      </c>
      <c r="BZ48" s="1363">
        <f t="shared" ref="BZ48:CJ48" si="155">COUNTIF($AU48:$BY48,BZ$4)*($F48/30)+COUNTIF($AU48:$BY48,BZ$5)*($F48/60)</f>
        <v>0</v>
      </c>
      <c r="CA48" s="1363">
        <f t="shared" si="155"/>
        <v>0</v>
      </c>
      <c r="CB48" s="1363">
        <f t="shared" si="155"/>
        <v>0</v>
      </c>
      <c r="CC48" s="1363">
        <f t="shared" si="155"/>
        <v>17000000</v>
      </c>
      <c r="CD48" s="1363">
        <f t="shared" si="155"/>
        <v>0</v>
      </c>
      <c r="CE48" s="1363">
        <f t="shared" si="155"/>
        <v>0</v>
      </c>
      <c r="CF48" s="1363">
        <f t="shared" si="155"/>
        <v>0</v>
      </c>
      <c r="CG48" s="1363">
        <f t="shared" si="155"/>
        <v>0</v>
      </c>
      <c r="CH48" s="1363">
        <f t="shared" si="155"/>
        <v>0</v>
      </c>
      <c r="CI48" s="1363">
        <f t="shared" si="155"/>
        <v>0</v>
      </c>
      <c r="CJ48" s="1363">
        <f t="shared" si="155"/>
        <v>0</v>
      </c>
      <c r="CK48" s="1363">
        <f t="shared" si="90"/>
        <v>14000000</v>
      </c>
      <c r="CL48" s="943" t="s">
        <v>2678</v>
      </c>
      <c r="CM48" s="943" t="s">
        <v>2678</v>
      </c>
      <c r="CN48" s="943" t="s">
        <v>2678</v>
      </c>
      <c r="CO48" s="943" t="s">
        <v>2678</v>
      </c>
      <c r="CP48" s="943" t="s">
        <v>2678</v>
      </c>
      <c r="CQ48" s="943" t="s">
        <v>2678</v>
      </c>
      <c r="CR48" s="943" t="s">
        <v>2678</v>
      </c>
      <c r="CS48" s="943" t="s">
        <v>2678</v>
      </c>
      <c r="CT48" s="943" t="s">
        <v>2678</v>
      </c>
      <c r="CU48" s="943" t="s">
        <v>2678</v>
      </c>
      <c r="CV48" s="943" t="s">
        <v>2678</v>
      </c>
      <c r="CW48" s="943" t="s">
        <v>2678</v>
      </c>
      <c r="CX48" s="943" t="s">
        <v>2678</v>
      </c>
      <c r="CY48" s="943" t="s">
        <v>2678</v>
      </c>
      <c r="CZ48" s="943" t="s">
        <v>2678</v>
      </c>
      <c r="DA48" s="943" t="s">
        <v>2678</v>
      </c>
      <c r="DB48" s="943" t="s">
        <v>2678</v>
      </c>
      <c r="DC48" s="943" t="s">
        <v>2678</v>
      </c>
      <c r="DD48" s="943" t="s">
        <v>2678</v>
      </c>
      <c r="DE48" s="943" t="s">
        <v>2678</v>
      </c>
      <c r="DF48" s="943" t="s">
        <v>2678</v>
      </c>
      <c r="DG48" s="943" t="s">
        <v>2678</v>
      </c>
      <c r="DH48" s="943" t="s">
        <v>2677</v>
      </c>
      <c r="DI48" s="943" t="s">
        <v>2678</v>
      </c>
      <c r="DJ48" s="943" t="s">
        <v>2678</v>
      </c>
      <c r="DK48" s="943" t="s">
        <v>2678</v>
      </c>
      <c r="DL48" s="943" t="s">
        <v>2678</v>
      </c>
      <c r="DM48" s="943" t="s">
        <v>2678</v>
      </c>
      <c r="DN48" s="1383">
        <f t="shared" ref="DN48:DW48" si="156">COUNTIF($CL48:$DM48,DN$4)*($F48/30)+COUNTIF($CL48:$DM48,DN$5)*($F48/60)</f>
        <v>0</v>
      </c>
      <c r="DO48" s="1383">
        <f t="shared" si="156"/>
        <v>0</v>
      </c>
      <c r="DP48" s="1383">
        <f t="shared" si="156"/>
        <v>0</v>
      </c>
      <c r="DQ48" s="1383">
        <f t="shared" si="156"/>
        <v>27000000</v>
      </c>
      <c r="DR48" s="1383">
        <f t="shared" si="156"/>
        <v>0</v>
      </c>
      <c r="DS48" s="1383">
        <f t="shared" si="156"/>
        <v>0</v>
      </c>
      <c r="DT48" s="1383">
        <f t="shared" si="156"/>
        <v>0</v>
      </c>
      <c r="DU48" s="1383">
        <f t="shared" si="156"/>
        <v>0</v>
      </c>
      <c r="DV48" s="1383">
        <f t="shared" si="156"/>
        <v>0</v>
      </c>
      <c r="DW48" s="1383">
        <f t="shared" si="156"/>
        <v>0</v>
      </c>
      <c r="DX48" s="1383">
        <f t="shared" si="92"/>
        <v>1500000</v>
      </c>
      <c r="DY48" s="943" t="s">
        <v>2678</v>
      </c>
      <c r="DZ48" s="943"/>
      <c r="EA48" s="943"/>
      <c r="EB48" s="943"/>
      <c r="EC48" s="943"/>
      <c r="ED48" s="943"/>
      <c r="EE48" s="943"/>
      <c r="EF48" s="943"/>
      <c r="EG48" s="943"/>
      <c r="EH48" s="943"/>
      <c r="EI48" s="943"/>
      <c r="EJ48" s="943"/>
      <c r="EK48" s="943"/>
      <c r="EL48" s="943"/>
      <c r="EM48" s="943"/>
      <c r="EN48" s="943"/>
      <c r="EO48" s="943"/>
      <c r="EP48" s="943"/>
      <c r="EQ48" s="943"/>
      <c r="ER48" s="943"/>
      <c r="ES48" s="943"/>
      <c r="ET48" s="943"/>
      <c r="EU48" s="943"/>
      <c r="EV48" s="943"/>
      <c r="EW48" s="943"/>
      <c r="EX48" s="1364"/>
      <c r="EY48" s="1364"/>
      <c r="EZ48" s="1364"/>
      <c r="FA48" s="1364"/>
      <c r="FB48" s="1364"/>
      <c r="FC48" s="1364"/>
      <c r="FD48" s="1363">
        <f t="shared" ref="FD48:FP48" si="157">COUNTIF($DY48:$FC48,FD$4)*($F48/30)+COUNTIF($DY48:$FC48,FD$5)*($F48/60)</f>
        <v>0</v>
      </c>
      <c r="FE48" s="1363">
        <f t="shared" si="157"/>
        <v>0</v>
      </c>
      <c r="FF48" s="1363">
        <f t="shared" si="157"/>
        <v>0</v>
      </c>
      <c r="FG48" s="1363">
        <f t="shared" si="157"/>
        <v>1000000</v>
      </c>
      <c r="FH48" s="1363">
        <f t="shared" si="157"/>
        <v>0</v>
      </c>
      <c r="FI48" s="1363">
        <f t="shared" si="157"/>
        <v>0</v>
      </c>
      <c r="FJ48" s="1363">
        <f t="shared" si="157"/>
        <v>0</v>
      </c>
      <c r="FK48" s="1363">
        <f t="shared" si="157"/>
        <v>0</v>
      </c>
      <c r="FL48" s="1363">
        <f t="shared" si="157"/>
        <v>0</v>
      </c>
      <c r="FM48" s="1363">
        <f t="shared" si="157"/>
        <v>0</v>
      </c>
      <c r="FN48" s="1363">
        <f t="shared" si="157"/>
        <v>0</v>
      </c>
      <c r="FO48" s="1363">
        <f t="shared" si="157"/>
        <v>0</v>
      </c>
      <c r="FP48" s="1363">
        <f t="shared" si="157"/>
        <v>0</v>
      </c>
      <c r="FQ48" s="943"/>
      <c r="FR48" s="943"/>
      <c r="FS48" s="943"/>
      <c r="FT48" s="943"/>
      <c r="FU48" s="943"/>
      <c r="FV48" s="943"/>
      <c r="FW48" s="943"/>
      <c r="FX48" s="943"/>
      <c r="FY48" s="943"/>
      <c r="FZ48" s="943"/>
      <c r="GA48" s="943"/>
      <c r="GB48" s="943"/>
      <c r="GC48" s="943"/>
      <c r="GD48" s="943"/>
      <c r="GE48" s="943"/>
      <c r="GF48" s="943"/>
      <c r="GG48" s="943"/>
      <c r="GH48" s="943"/>
      <c r="GI48" s="943"/>
      <c r="GJ48" s="943"/>
      <c r="GK48" s="943"/>
      <c r="GL48" s="943"/>
      <c r="GM48" s="943"/>
      <c r="GN48" s="943"/>
      <c r="GO48" s="943"/>
      <c r="GP48" s="1364"/>
      <c r="GQ48" s="1364"/>
      <c r="GR48" s="1364"/>
      <c r="GS48" s="1364"/>
      <c r="GT48" s="1364"/>
      <c r="GU48" s="1383"/>
      <c r="GV48" s="1383"/>
      <c r="GW48" s="1383"/>
      <c r="GX48" s="1383"/>
      <c r="GY48" s="1383"/>
      <c r="GZ48" s="943"/>
      <c r="HA48" s="943"/>
      <c r="HB48" s="943"/>
      <c r="HC48" s="943"/>
      <c r="HD48" s="943"/>
      <c r="HE48" s="943"/>
      <c r="HF48" s="943"/>
      <c r="HG48" s="943"/>
      <c r="HH48" s="943"/>
      <c r="HI48" s="943"/>
      <c r="HJ48" s="943"/>
      <c r="HK48" s="943"/>
      <c r="HL48" s="943"/>
      <c r="HM48" s="943"/>
      <c r="HN48" s="943"/>
      <c r="HO48" s="943"/>
      <c r="HP48" s="943"/>
      <c r="HQ48" s="943"/>
      <c r="HR48" s="943"/>
      <c r="HS48" s="943"/>
      <c r="HT48" s="943"/>
      <c r="HU48" s="943"/>
      <c r="HV48" s="943"/>
      <c r="HW48" s="943"/>
      <c r="HX48" s="943"/>
      <c r="HY48" s="1364"/>
      <c r="HZ48" s="1364"/>
      <c r="IA48" s="1364"/>
      <c r="IB48" s="1364"/>
      <c r="IC48" s="1364"/>
      <c r="ID48" s="1364"/>
      <c r="IE48" s="1391"/>
      <c r="IF48" s="1391"/>
      <c r="IG48" s="1391"/>
      <c r="IH48" s="1391"/>
      <c r="II48" s="1391"/>
      <c r="IJ48" s="1391"/>
      <c r="IK48" s="943"/>
      <c r="IL48" s="943"/>
      <c r="IM48" s="943"/>
      <c r="IN48" s="943"/>
      <c r="IO48" s="943"/>
      <c r="IP48" s="943"/>
      <c r="IQ48" s="943"/>
      <c r="IR48" s="943"/>
      <c r="IS48" s="943"/>
      <c r="IT48" s="943"/>
      <c r="IU48" s="943"/>
      <c r="IV48" s="943"/>
      <c r="IW48" s="943"/>
      <c r="IX48" s="943"/>
      <c r="IY48" s="943"/>
      <c r="IZ48" s="943"/>
      <c r="JA48" s="943"/>
      <c r="JB48" s="943"/>
      <c r="JC48" s="943"/>
      <c r="JD48" s="943"/>
      <c r="JE48" s="943"/>
      <c r="JF48" s="943"/>
      <c r="JG48" s="943"/>
      <c r="JH48" s="943"/>
      <c r="JI48" s="943"/>
      <c r="JJ48" s="1364"/>
      <c r="JK48" s="1364"/>
      <c r="JL48" s="1364"/>
      <c r="JM48" s="1364"/>
      <c r="JN48" s="1364"/>
      <c r="JO48" s="1383"/>
      <c r="JP48" s="1383"/>
      <c r="JQ48" s="1383"/>
      <c r="JR48" s="1383"/>
      <c r="JS48" s="1383"/>
      <c r="JT48" s="1383"/>
      <c r="JU48" s="943"/>
      <c r="JV48" s="943"/>
      <c r="JW48" s="943"/>
      <c r="JX48" s="943"/>
      <c r="JY48" s="943"/>
      <c r="JZ48" s="943"/>
      <c r="KA48" s="943"/>
      <c r="KB48" s="943"/>
      <c r="KC48" s="943"/>
      <c r="KD48" s="943"/>
      <c r="KE48" s="943"/>
      <c r="KF48" s="943"/>
      <c r="KG48" s="943"/>
      <c r="KH48" s="943"/>
      <c r="KI48" s="943"/>
      <c r="KJ48" s="943"/>
      <c r="KK48" s="943"/>
      <c r="KL48" s="943"/>
      <c r="KM48" s="943"/>
      <c r="KN48" s="943"/>
      <c r="KO48" s="943"/>
      <c r="KP48" s="943"/>
      <c r="KQ48" s="943"/>
      <c r="KR48" s="943"/>
      <c r="KS48" s="943"/>
      <c r="KT48" s="1364"/>
      <c r="KU48" s="1364"/>
      <c r="KV48" s="1364"/>
      <c r="KW48" s="1364"/>
      <c r="KX48" s="1364"/>
      <c r="KY48" s="1364"/>
      <c r="KZ48" s="1363"/>
      <c r="LA48" s="1363"/>
      <c r="LB48" s="1363"/>
      <c r="LC48" s="1363"/>
      <c r="LD48" s="1363"/>
      <c r="LE48" s="1363"/>
      <c r="LF48" s="943"/>
      <c r="LG48" s="943"/>
      <c r="LH48" s="943"/>
      <c r="LI48" s="943"/>
      <c r="LJ48" s="943"/>
      <c r="LK48" s="943"/>
      <c r="LL48" s="943"/>
      <c r="LM48" s="943"/>
      <c r="LN48" s="943"/>
      <c r="LO48" s="943"/>
      <c r="LP48" s="943"/>
      <c r="LQ48" s="943"/>
      <c r="LR48" s="943"/>
      <c r="LS48" s="943"/>
      <c r="LT48" s="943"/>
      <c r="LU48" s="943"/>
      <c r="LV48" s="943"/>
      <c r="LW48" s="943"/>
      <c r="LX48" s="943"/>
      <c r="LY48" s="943"/>
      <c r="LZ48" s="943"/>
      <c r="MA48" s="943"/>
      <c r="MB48" s="943"/>
      <c r="MC48" s="943"/>
      <c r="MD48" s="943"/>
      <c r="ME48" s="1364"/>
      <c r="MF48" s="1364"/>
      <c r="MG48" s="1364"/>
      <c r="MH48" s="1364"/>
      <c r="MI48" s="1364"/>
      <c r="MJ48" s="1364"/>
      <c r="MK48" s="1383"/>
      <c r="ML48" s="1383"/>
      <c r="MM48" s="1383"/>
      <c r="MN48" s="1383"/>
      <c r="MO48" s="1383"/>
      <c r="MP48" s="1383"/>
      <c r="MQ48" s="943"/>
      <c r="MR48" s="943"/>
      <c r="MS48" s="943"/>
      <c r="MT48" s="943"/>
      <c r="MU48" s="943"/>
      <c r="MV48" s="943"/>
      <c r="MW48" s="943"/>
      <c r="MX48" s="943"/>
      <c r="MY48" s="943"/>
      <c r="MZ48" s="943"/>
      <c r="NA48" s="943"/>
      <c r="NB48" s="943"/>
      <c r="NC48" s="943"/>
      <c r="ND48" s="943"/>
      <c r="NE48" s="943"/>
      <c r="NF48" s="943"/>
      <c r="NG48" s="943"/>
      <c r="NH48" s="943"/>
      <c r="NI48" s="943"/>
      <c r="NJ48" s="943"/>
      <c r="NK48" s="943"/>
      <c r="NL48" s="943"/>
      <c r="NM48" s="943"/>
      <c r="NN48" s="943"/>
      <c r="NO48" s="943"/>
      <c r="NP48" s="1364"/>
      <c r="NQ48" s="1364"/>
      <c r="NR48" s="1364"/>
      <c r="NS48" s="1364"/>
      <c r="NT48" s="1364"/>
      <c r="NU48" s="1363"/>
      <c r="NV48" s="1363"/>
      <c r="NW48" s="1363"/>
      <c r="NX48" s="1363"/>
      <c r="NY48" s="1363"/>
      <c r="NZ48" s="1363"/>
      <c r="OA48" s="943"/>
      <c r="OB48" s="943"/>
      <c r="OC48" s="943"/>
      <c r="OD48" s="943"/>
      <c r="OE48" s="943"/>
      <c r="OF48" s="943"/>
      <c r="OG48" s="943"/>
      <c r="OH48" s="943"/>
      <c r="OI48" s="943"/>
      <c r="OJ48" s="943"/>
      <c r="OK48" s="943"/>
      <c r="OL48" s="943"/>
      <c r="OM48" s="943"/>
      <c r="ON48" s="943"/>
      <c r="OO48" s="943"/>
      <c r="OP48" s="943"/>
      <c r="OQ48" s="943"/>
      <c r="OR48" s="943"/>
      <c r="OS48" s="943"/>
      <c r="OT48" s="943"/>
      <c r="OU48" s="943"/>
      <c r="OV48" s="943"/>
      <c r="OW48" s="943"/>
      <c r="OX48" s="943"/>
      <c r="OY48" s="943"/>
      <c r="OZ48" s="1364"/>
      <c r="PA48" s="1364"/>
      <c r="PB48" s="1364"/>
      <c r="PC48" s="1364"/>
      <c r="PD48" s="1364"/>
      <c r="PE48" s="1383"/>
      <c r="PF48" s="1383"/>
      <c r="PG48" s="1383"/>
      <c r="PH48" s="1383"/>
      <c r="PI48" s="1383"/>
      <c r="PJ48" s="1383"/>
      <c r="PK48" s="943"/>
      <c r="PL48" s="943"/>
      <c r="PM48" s="943"/>
      <c r="PN48" s="943"/>
      <c r="PO48" s="943"/>
      <c r="PP48" s="943"/>
      <c r="PQ48" s="943"/>
      <c r="PR48" s="943"/>
      <c r="PS48" s="943"/>
      <c r="PT48" s="943"/>
      <c r="PU48" s="943"/>
      <c r="PV48" s="943"/>
      <c r="PW48" s="943"/>
      <c r="PX48" s="943"/>
      <c r="PY48" s="943"/>
      <c r="PZ48" s="943"/>
      <c r="QA48" s="943"/>
      <c r="QB48" s="943"/>
      <c r="QC48" s="943"/>
      <c r="QD48" s="943"/>
      <c r="QE48" s="943"/>
      <c r="QF48" s="943"/>
      <c r="QG48" s="943"/>
      <c r="QH48" s="943"/>
      <c r="QI48" s="943"/>
      <c r="QJ48" s="1364"/>
      <c r="QK48" s="1364"/>
      <c r="QL48" s="1364"/>
      <c r="QM48" s="1364"/>
      <c r="QN48" s="1364"/>
      <c r="QO48" s="1363"/>
      <c r="QP48" s="1363"/>
      <c r="QQ48" s="1363"/>
      <c r="QR48" s="1363"/>
      <c r="QS48" s="1363"/>
      <c r="QT48" s="1363"/>
      <c r="QU48" s="1363"/>
      <c r="QV48" s="1363"/>
      <c r="QW48" s="1363"/>
      <c r="QX48" s="1363"/>
      <c r="QY48" s="1363"/>
      <c r="QZ48" s="1363"/>
      <c r="RA48" s="1363"/>
    </row>
    <row r="49" ht="14.25" hidden="1" customHeight="1">
      <c r="A49" s="1422"/>
      <c r="B49" s="1423" t="s">
        <v>142</v>
      </c>
      <c r="C49" s="1423" t="s">
        <v>142</v>
      </c>
      <c r="D49" s="1424"/>
      <c r="E49" s="1425"/>
      <c r="F49" s="1426"/>
      <c r="G49" s="1422"/>
      <c r="H49" s="1422"/>
      <c r="I49" s="1426"/>
      <c r="J49" s="1426">
        <f t="shared" si="74"/>
        <v>0</v>
      </c>
      <c r="K49" s="1426"/>
      <c r="L49" s="1426">
        <f t="shared" si="75"/>
        <v>0</v>
      </c>
      <c r="M49" s="1426"/>
      <c r="N49" s="1426">
        <f t="shared" si="76"/>
        <v>0</v>
      </c>
      <c r="O49" s="1426"/>
      <c r="P49" s="1426">
        <f t="shared" si="77"/>
        <v>0</v>
      </c>
      <c r="Q49" s="1426"/>
      <c r="R49" s="1426"/>
      <c r="S49" s="1426"/>
      <c r="T49" s="1426">
        <f t="shared" si="78"/>
        <v>0</v>
      </c>
      <c r="U49" s="1426">
        <f t="shared" si="79"/>
        <v>0</v>
      </c>
      <c r="V49" s="1422"/>
      <c r="W49" s="1426">
        <f t="shared" si="80"/>
        <v>0</v>
      </c>
      <c r="X49" s="1422"/>
      <c r="Y49" s="1426">
        <f t="shared" si="81"/>
        <v>0</v>
      </c>
      <c r="Z49" s="1422"/>
      <c r="AA49" s="1426">
        <f t="shared" si="82"/>
        <v>0</v>
      </c>
      <c r="AB49" s="1422"/>
      <c r="AC49" s="1426">
        <f t="shared" si="83"/>
        <v>0</v>
      </c>
      <c r="AD49" s="1422"/>
      <c r="AE49" s="1422"/>
      <c r="AF49" s="1422"/>
      <c r="AG49" s="1426"/>
      <c r="AH49" s="1426">
        <f t="shared" si="84"/>
        <v>0</v>
      </c>
      <c r="AI49" s="1422"/>
      <c r="AJ49" s="1426">
        <f t="shared" si="94"/>
        <v>0</v>
      </c>
      <c r="AK49" s="1422"/>
      <c r="AL49" s="1422"/>
      <c r="AM49" s="1426">
        <f t="shared" si="85"/>
        <v>0</v>
      </c>
      <c r="AN49" s="1422"/>
      <c r="AO49" s="1426">
        <f t="shared" si="86"/>
        <v>0</v>
      </c>
      <c r="AP49" s="1422"/>
      <c r="AQ49" s="1426">
        <f t="shared" si="87"/>
        <v>0</v>
      </c>
      <c r="AR49" s="1422"/>
      <c r="AS49" s="1422"/>
      <c r="AT49" s="1426">
        <f t="shared" si="88"/>
        <v>0</v>
      </c>
      <c r="AU49" s="1422"/>
      <c r="AV49" s="1422"/>
      <c r="AW49" s="1422"/>
      <c r="AX49" s="1422"/>
      <c r="AY49" s="1422"/>
      <c r="AZ49" s="1422"/>
      <c r="BA49" s="1422"/>
      <c r="BB49" s="1422"/>
      <c r="BC49" s="1422"/>
      <c r="BD49" s="1422"/>
      <c r="BE49" s="1422"/>
      <c r="BF49" s="1422"/>
      <c r="BG49" s="1422"/>
      <c r="BH49" s="1422"/>
      <c r="BI49" s="1422"/>
      <c r="BJ49" s="1422"/>
      <c r="BK49" s="1422"/>
      <c r="BL49" s="1422"/>
      <c r="BM49" s="1422"/>
      <c r="BN49" s="1422"/>
      <c r="BO49" s="1422"/>
      <c r="BP49" s="1422"/>
      <c r="BQ49" s="1422"/>
      <c r="BR49" s="1422"/>
      <c r="BS49" s="1422"/>
      <c r="BT49" s="1422"/>
      <c r="BU49" s="1422"/>
      <c r="BV49" s="1422"/>
      <c r="BW49" s="1422"/>
      <c r="BX49" s="1422"/>
      <c r="BY49" s="1422"/>
      <c r="BZ49" s="1426">
        <f t="shared" ref="BZ49:CJ49" si="158">COUNTIF($AU49:$BY49,BZ$4)*($F49/30)+COUNTIF($AU49:$BY49,BZ$5)*($F49/60)</f>
        <v>0</v>
      </c>
      <c r="CA49" s="1426">
        <f t="shared" si="158"/>
        <v>0</v>
      </c>
      <c r="CB49" s="1426">
        <f t="shared" si="158"/>
        <v>0</v>
      </c>
      <c r="CC49" s="1426">
        <f t="shared" si="158"/>
        <v>0</v>
      </c>
      <c r="CD49" s="1426">
        <f t="shared" si="158"/>
        <v>0</v>
      </c>
      <c r="CE49" s="1426">
        <f t="shared" si="158"/>
        <v>0</v>
      </c>
      <c r="CF49" s="1426">
        <f t="shared" si="158"/>
        <v>0</v>
      </c>
      <c r="CG49" s="1426">
        <f t="shared" si="158"/>
        <v>0</v>
      </c>
      <c r="CH49" s="1426">
        <f t="shared" si="158"/>
        <v>0</v>
      </c>
      <c r="CI49" s="1426">
        <f t="shared" si="158"/>
        <v>0</v>
      </c>
      <c r="CJ49" s="1426">
        <f t="shared" si="158"/>
        <v>0</v>
      </c>
      <c r="CK49" s="1426">
        <f t="shared" si="90"/>
        <v>0</v>
      </c>
      <c r="CL49" s="1422"/>
      <c r="CM49" s="1422"/>
      <c r="CN49" s="1422"/>
      <c r="CO49" s="1422"/>
      <c r="CP49" s="1422"/>
      <c r="CQ49" s="1422"/>
      <c r="CR49" s="1422"/>
      <c r="CS49" s="1422"/>
      <c r="CT49" s="1422"/>
      <c r="CU49" s="1422"/>
      <c r="CV49" s="1422"/>
      <c r="CW49" s="1422"/>
      <c r="CX49" s="1422"/>
      <c r="CY49" s="1422"/>
      <c r="CZ49" s="1422"/>
      <c r="DA49" s="1422"/>
      <c r="DB49" s="1422"/>
      <c r="DC49" s="1422"/>
      <c r="DD49" s="1422"/>
      <c r="DE49" s="1422"/>
      <c r="DF49" s="1422"/>
      <c r="DG49" s="1422"/>
      <c r="DH49" s="1422"/>
      <c r="DI49" s="1422"/>
      <c r="DJ49" s="1422"/>
      <c r="DK49" s="1422"/>
      <c r="DL49" s="1422"/>
      <c r="DM49" s="1422"/>
      <c r="DN49" s="1426">
        <f t="shared" ref="DN49:DW49" si="159">COUNTIF($CL49:$DM49,DN$4)*($F49/30)+COUNTIF($CL49:$DM49,DN$5)*($F49/60)</f>
        <v>0</v>
      </c>
      <c r="DO49" s="1426">
        <f t="shared" si="159"/>
        <v>0</v>
      </c>
      <c r="DP49" s="1426">
        <f t="shared" si="159"/>
        <v>0</v>
      </c>
      <c r="DQ49" s="1426">
        <f t="shared" si="159"/>
        <v>0</v>
      </c>
      <c r="DR49" s="1426">
        <f t="shared" si="159"/>
        <v>0</v>
      </c>
      <c r="DS49" s="1426">
        <f t="shared" si="159"/>
        <v>0</v>
      </c>
      <c r="DT49" s="1426">
        <f t="shared" si="159"/>
        <v>0</v>
      </c>
      <c r="DU49" s="1426">
        <f t="shared" si="159"/>
        <v>0</v>
      </c>
      <c r="DV49" s="1426">
        <f t="shared" si="159"/>
        <v>0</v>
      </c>
      <c r="DW49" s="1426">
        <f t="shared" si="159"/>
        <v>0</v>
      </c>
      <c r="DX49" s="1426">
        <f t="shared" si="92"/>
        <v>0</v>
      </c>
      <c r="DY49" s="1422"/>
      <c r="DZ49" s="1422"/>
      <c r="EA49" s="1422"/>
      <c r="EB49" s="1422"/>
      <c r="EC49" s="1422"/>
      <c r="ED49" s="1422"/>
      <c r="EE49" s="1422"/>
      <c r="EF49" s="1422"/>
      <c r="EG49" s="1422"/>
      <c r="EH49" s="1422"/>
      <c r="EI49" s="1422"/>
      <c r="EJ49" s="1422"/>
      <c r="EK49" s="1422"/>
      <c r="EL49" s="1422"/>
      <c r="EM49" s="1422"/>
      <c r="EN49" s="1422"/>
      <c r="EO49" s="1422"/>
      <c r="EP49" s="1422"/>
      <c r="EQ49" s="1422"/>
      <c r="ER49" s="1422"/>
      <c r="ES49" s="1422"/>
      <c r="ET49" s="1422"/>
      <c r="EU49" s="1422"/>
      <c r="EV49" s="1422"/>
      <c r="EW49" s="1422"/>
      <c r="EX49" s="1422"/>
      <c r="EY49" s="1422"/>
      <c r="EZ49" s="1422"/>
      <c r="FA49" s="1422"/>
      <c r="FB49" s="1422"/>
      <c r="FC49" s="1422"/>
      <c r="FD49" s="1426">
        <f t="shared" ref="FD49:FO49" si="160">COUNTIF($AU49:$BY49,FD$4)*($F49/30)+COUNTIF($AU49:$BY49,FD$5)*($F49/60)</f>
        <v>0</v>
      </c>
      <c r="FE49" s="1426">
        <f t="shared" si="160"/>
        <v>0</v>
      </c>
      <c r="FF49" s="1426">
        <f t="shared" si="160"/>
        <v>0</v>
      </c>
      <c r="FG49" s="1426">
        <f t="shared" si="160"/>
        <v>0</v>
      </c>
      <c r="FH49" s="1426">
        <f t="shared" si="160"/>
        <v>0</v>
      </c>
      <c r="FI49" s="1426">
        <f t="shared" si="160"/>
        <v>0</v>
      </c>
      <c r="FJ49" s="1426">
        <f t="shared" si="160"/>
        <v>0</v>
      </c>
      <c r="FK49" s="1426">
        <f t="shared" si="160"/>
        <v>0</v>
      </c>
      <c r="FL49" s="1426">
        <f t="shared" si="160"/>
        <v>0</v>
      </c>
      <c r="FM49" s="1426">
        <f t="shared" si="160"/>
        <v>0</v>
      </c>
      <c r="FN49" s="1426">
        <f t="shared" si="160"/>
        <v>0</v>
      </c>
      <c r="FO49" s="1426">
        <f t="shared" si="160"/>
        <v>0</v>
      </c>
      <c r="FP49" s="1426">
        <f>COUNTIF($AU49:$BY49,FP$4)*($F49/30)</f>
        <v>0</v>
      </c>
      <c r="FQ49" s="1422"/>
      <c r="FR49" s="1422"/>
      <c r="FS49" s="1422"/>
      <c r="FT49" s="1422"/>
      <c r="FU49" s="1422"/>
      <c r="FV49" s="1422"/>
      <c r="FW49" s="1422"/>
      <c r="FX49" s="1422"/>
      <c r="FY49" s="1422"/>
      <c r="FZ49" s="1422"/>
      <c r="GA49" s="1422"/>
      <c r="GB49" s="1422"/>
      <c r="GC49" s="1422"/>
      <c r="GD49" s="1422"/>
      <c r="GE49" s="1422"/>
      <c r="GF49" s="1422"/>
      <c r="GG49" s="1422"/>
      <c r="GH49" s="1422"/>
      <c r="GI49" s="1422"/>
      <c r="GJ49" s="1422"/>
      <c r="GK49" s="1422"/>
      <c r="GL49" s="1422"/>
      <c r="GM49" s="1422"/>
      <c r="GN49" s="1422"/>
      <c r="GO49" s="1422"/>
      <c r="GP49" s="1422"/>
      <c r="GQ49" s="1422"/>
      <c r="GR49" s="1422"/>
      <c r="GS49" s="1422"/>
      <c r="GT49" s="1422"/>
      <c r="GU49" s="1383"/>
      <c r="GV49" s="1383"/>
      <c r="GW49" s="1383"/>
      <c r="GX49" s="1383"/>
      <c r="GY49" s="1383"/>
      <c r="GZ49" s="1422"/>
      <c r="HA49" s="1422"/>
      <c r="HB49" s="1422"/>
      <c r="HC49" s="1422"/>
      <c r="HD49" s="1422"/>
      <c r="HE49" s="1422"/>
      <c r="HF49" s="1422"/>
      <c r="HG49" s="1422"/>
      <c r="HH49" s="1422"/>
      <c r="HI49" s="1422"/>
      <c r="HJ49" s="1422"/>
      <c r="HK49" s="1422"/>
      <c r="HL49" s="1422"/>
      <c r="HM49" s="1422"/>
      <c r="HN49" s="1422"/>
      <c r="HO49" s="1422"/>
      <c r="HP49" s="1422"/>
      <c r="HQ49" s="1422"/>
      <c r="HR49" s="1422"/>
      <c r="HS49" s="1422"/>
      <c r="HT49" s="1422"/>
      <c r="HU49" s="1422"/>
      <c r="HV49" s="1422"/>
      <c r="HW49" s="1422"/>
      <c r="HX49" s="1422"/>
      <c r="HY49" s="1422"/>
      <c r="HZ49" s="1422"/>
      <c r="IA49" s="1422"/>
      <c r="IB49" s="1422"/>
      <c r="IC49" s="1422"/>
      <c r="ID49" s="1422"/>
      <c r="IE49" s="1391"/>
      <c r="IF49" s="1391"/>
      <c r="IG49" s="1391"/>
      <c r="IH49" s="1391"/>
      <c r="II49" s="1391"/>
      <c r="IJ49" s="1391"/>
      <c r="IK49" s="1422"/>
      <c r="IL49" s="1422"/>
      <c r="IM49" s="1422"/>
      <c r="IN49" s="1422"/>
      <c r="IO49" s="1422"/>
      <c r="IP49" s="1422"/>
      <c r="IQ49" s="1422"/>
      <c r="IR49" s="1422"/>
      <c r="IS49" s="1422"/>
      <c r="IT49" s="1422"/>
      <c r="IU49" s="1422"/>
      <c r="IV49" s="1422"/>
      <c r="IW49" s="1422"/>
      <c r="IX49" s="1422"/>
      <c r="IY49" s="1422"/>
      <c r="IZ49" s="1422"/>
      <c r="JA49" s="1422"/>
      <c r="JB49" s="1422"/>
      <c r="JC49" s="1422"/>
      <c r="JD49" s="1422"/>
      <c r="JE49" s="1422"/>
      <c r="JF49" s="1422"/>
      <c r="JG49" s="1422"/>
      <c r="JH49" s="1422"/>
      <c r="JI49" s="1422"/>
      <c r="JJ49" s="1422"/>
      <c r="JK49" s="1422"/>
      <c r="JL49" s="1422"/>
      <c r="JM49" s="1422"/>
      <c r="JN49" s="1422"/>
      <c r="JO49" s="1383"/>
      <c r="JP49" s="1383"/>
      <c r="JQ49" s="1383"/>
      <c r="JR49" s="1383"/>
      <c r="JS49" s="1383"/>
      <c r="JT49" s="1383"/>
      <c r="JU49" s="1422"/>
      <c r="JV49" s="1422"/>
      <c r="JW49" s="1422"/>
      <c r="JX49" s="1422"/>
      <c r="JY49" s="1422"/>
      <c r="JZ49" s="1422"/>
      <c r="KA49" s="1422"/>
      <c r="KB49" s="1422"/>
      <c r="KC49" s="1422"/>
      <c r="KD49" s="1422"/>
      <c r="KE49" s="1422"/>
      <c r="KF49" s="1422"/>
      <c r="KG49" s="1422"/>
      <c r="KH49" s="1422"/>
      <c r="KI49" s="1422"/>
      <c r="KJ49" s="1422"/>
      <c r="KK49" s="1422"/>
      <c r="KL49" s="1422"/>
      <c r="KM49" s="1422"/>
      <c r="KN49" s="1422"/>
      <c r="KO49" s="1422"/>
      <c r="KP49" s="1422"/>
      <c r="KQ49" s="1422"/>
      <c r="KR49" s="1422"/>
      <c r="KS49" s="1422"/>
      <c r="KT49" s="1422"/>
      <c r="KU49" s="1422"/>
      <c r="KV49" s="1422"/>
      <c r="KW49" s="1422"/>
      <c r="KX49" s="1422"/>
      <c r="KY49" s="1422"/>
      <c r="KZ49" s="1363"/>
      <c r="LA49" s="1363"/>
      <c r="LB49" s="1363"/>
      <c r="LC49" s="1363"/>
      <c r="LD49" s="1363"/>
      <c r="LE49" s="1363"/>
      <c r="LF49" s="1422"/>
      <c r="LG49" s="1422"/>
      <c r="LH49" s="1422"/>
      <c r="LI49" s="1422"/>
      <c r="LJ49" s="1422"/>
      <c r="LK49" s="1422"/>
      <c r="LL49" s="1422"/>
      <c r="LM49" s="1422"/>
      <c r="LN49" s="1422"/>
      <c r="LO49" s="1422"/>
      <c r="LP49" s="1422"/>
      <c r="LQ49" s="1422"/>
      <c r="LR49" s="1422"/>
      <c r="LS49" s="1422"/>
      <c r="LT49" s="1422"/>
      <c r="LU49" s="1422"/>
      <c r="LV49" s="1422"/>
      <c r="LW49" s="1422"/>
      <c r="LX49" s="1422"/>
      <c r="LY49" s="1422"/>
      <c r="LZ49" s="1422"/>
      <c r="MA49" s="1422"/>
      <c r="MB49" s="1422"/>
      <c r="MC49" s="1422"/>
      <c r="MD49" s="1422"/>
      <c r="ME49" s="1422"/>
      <c r="MF49" s="1422"/>
      <c r="MG49" s="1422"/>
      <c r="MH49" s="1422"/>
      <c r="MI49" s="1422"/>
      <c r="MJ49" s="1422"/>
      <c r="MK49" s="1383"/>
      <c r="ML49" s="1383"/>
      <c r="MM49" s="1383"/>
      <c r="MN49" s="1383"/>
      <c r="MO49" s="1383"/>
      <c r="MP49" s="1383"/>
      <c r="MQ49" s="1422"/>
      <c r="MR49" s="1422"/>
      <c r="MS49" s="1422"/>
      <c r="MT49" s="1422"/>
      <c r="MU49" s="1422"/>
      <c r="MV49" s="1422"/>
      <c r="MW49" s="1422"/>
      <c r="MX49" s="1422"/>
      <c r="MY49" s="1422"/>
      <c r="MZ49" s="1422"/>
      <c r="NA49" s="1422"/>
      <c r="NB49" s="1422"/>
      <c r="NC49" s="1422"/>
      <c r="ND49" s="1422"/>
      <c r="NE49" s="1422"/>
      <c r="NF49" s="1422"/>
      <c r="NG49" s="1422"/>
      <c r="NH49" s="1422"/>
      <c r="NI49" s="1422"/>
      <c r="NJ49" s="1422"/>
      <c r="NK49" s="1422"/>
      <c r="NL49" s="1422"/>
      <c r="NM49" s="1422"/>
      <c r="NN49" s="1422"/>
      <c r="NO49" s="1422"/>
      <c r="NP49" s="1422"/>
      <c r="NQ49" s="1422"/>
      <c r="NR49" s="1422"/>
      <c r="NS49" s="1422"/>
      <c r="NT49" s="1422"/>
      <c r="NU49" s="1363"/>
      <c r="NV49" s="1363"/>
      <c r="NW49" s="1363"/>
      <c r="NX49" s="1363"/>
      <c r="NY49" s="1363"/>
      <c r="NZ49" s="1363"/>
      <c r="OA49" s="1422"/>
      <c r="OB49" s="1422"/>
      <c r="OC49" s="1422"/>
      <c r="OD49" s="1422"/>
      <c r="OE49" s="1422"/>
      <c r="OF49" s="1422"/>
      <c r="OG49" s="1422"/>
      <c r="OH49" s="1422"/>
      <c r="OI49" s="1422"/>
      <c r="OJ49" s="1422"/>
      <c r="OK49" s="1422"/>
      <c r="OL49" s="1422"/>
      <c r="OM49" s="1422"/>
      <c r="ON49" s="1422"/>
      <c r="OO49" s="1422"/>
      <c r="OP49" s="1422"/>
      <c r="OQ49" s="1422"/>
      <c r="OR49" s="1422"/>
      <c r="OS49" s="1422"/>
      <c r="OT49" s="1422"/>
      <c r="OU49" s="1422"/>
      <c r="OV49" s="1422"/>
      <c r="OW49" s="1422"/>
      <c r="OX49" s="1422"/>
      <c r="OY49" s="1422"/>
      <c r="OZ49" s="1422"/>
      <c r="PA49" s="1422"/>
      <c r="PB49" s="1422"/>
      <c r="PC49" s="1422"/>
      <c r="PD49" s="1422"/>
      <c r="PE49" s="1383"/>
      <c r="PF49" s="1383"/>
      <c r="PG49" s="1383"/>
      <c r="PH49" s="1383"/>
      <c r="PI49" s="1383"/>
      <c r="PJ49" s="1383"/>
      <c r="PK49" s="1422"/>
      <c r="PL49" s="1422"/>
      <c r="PM49" s="1422"/>
      <c r="PN49" s="1422"/>
      <c r="PO49" s="1422"/>
      <c r="PP49" s="1422"/>
      <c r="PQ49" s="1422"/>
      <c r="PR49" s="1422"/>
      <c r="PS49" s="1422"/>
      <c r="PT49" s="1422"/>
      <c r="PU49" s="1422"/>
      <c r="PV49" s="1422"/>
      <c r="PW49" s="1422"/>
      <c r="PX49" s="1422"/>
      <c r="PY49" s="1422"/>
      <c r="PZ49" s="1422"/>
      <c r="QA49" s="1422"/>
      <c r="QB49" s="1422"/>
      <c r="QC49" s="1422"/>
      <c r="QD49" s="1422"/>
      <c r="QE49" s="1422"/>
      <c r="QF49" s="1422"/>
      <c r="QG49" s="1422"/>
      <c r="QH49" s="1422"/>
      <c r="QI49" s="1422"/>
      <c r="QJ49" s="1422"/>
      <c r="QK49" s="1422"/>
      <c r="QL49" s="1422"/>
      <c r="QM49" s="1422"/>
      <c r="QN49" s="1422"/>
      <c r="QO49" s="1363"/>
      <c r="QP49" s="1363"/>
      <c r="QQ49" s="1363"/>
      <c r="QR49" s="1363"/>
      <c r="QS49" s="1363"/>
      <c r="QT49" s="1363"/>
      <c r="QU49" s="1363"/>
      <c r="QV49" s="1363"/>
      <c r="QW49" s="1363"/>
      <c r="QX49" s="1363"/>
      <c r="QY49" s="1363"/>
      <c r="QZ49" s="1363"/>
      <c r="RA49" s="1363"/>
    </row>
    <row r="50" ht="14.25" hidden="1" customHeight="1">
      <c r="A50" s="1364">
        <v>1.0</v>
      </c>
      <c r="B50" s="943" t="s">
        <v>2870</v>
      </c>
      <c r="C50" s="943" t="s">
        <v>2782</v>
      </c>
      <c r="D50" s="1427" t="s">
        <v>1326</v>
      </c>
      <c r="E50" s="1360" t="s">
        <v>2871</v>
      </c>
      <c r="F50" s="1298">
        <v>2.9E7</v>
      </c>
      <c r="G50" s="1382">
        <v>2.34225E7</v>
      </c>
      <c r="H50" s="1382"/>
      <c r="I50" s="1383"/>
      <c r="J50" s="1383">
        <f t="shared" si="74"/>
        <v>0</v>
      </c>
      <c r="K50" s="1383"/>
      <c r="L50" s="1383">
        <f t="shared" si="75"/>
        <v>0</v>
      </c>
      <c r="M50" s="1383"/>
      <c r="N50" s="1383">
        <f t="shared" si="76"/>
        <v>0</v>
      </c>
      <c r="O50" s="1383">
        <v>19.0</v>
      </c>
      <c r="P50" s="1383">
        <f t="shared" si="77"/>
        <v>18366666.67</v>
      </c>
      <c r="Q50" s="1383"/>
      <c r="R50" s="1383"/>
      <c r="S50" s="1383">
        <v>9.0</v>
      </c>
      <c r="T50" s="1383">
        <f t="shared" si="78"/>
        <v>8700000</v>
      </c>
      <c r="U50" s="1383">
        <f t="shared" si="79"/>
        <v>27066666.67</v>
      </c>
      <c r="V50" s="1362"/>
      <c r="W50" s="1363">
        <f t="shared" si="80"/>
        <v>0</v>
      </c>
      <c r="X50" s="1362"/>
      <c r="Y50" s="1363">
        <f t="shared" si="81"/>
        <v>0</v>
      </c>
      <c r="Z50" s="1362"/>
      <c r="AA50" s="1363">
        <f t="shared" si="82"/>
        <v>0</v>
      </c>
      <c r="AB50" s="1362">
        <v>23.0</v>
      </c>
      <c r="AC50" s="1363">
        <f t="shared" si="83"/>
        <v>22233333.33</v>
      </c>
      <c r="AD50" s="1362"/>
      <c r="AE50" s="1362"/>
      <c r="AF50" s="1362"/>
      <c r="AG50" s="1363"/>
      <c r="AH50" s="1363">
        <f t="shared" si="84"/>
        <v>22233333.33</v>
      </c>
      <c r="AI50" s="1361"/>
      <c r="AJ50" s="1383">
        <f t="shared" si="94"/>
        <v>0</v>
      </c>
      <c r="AK50" s="1361"/>
      <c r="AL50" s="1361"/>
      <c r="AM50" s="1383">
        <f t="shared" si="85"/>
        <v>0</v>
      </c>
      <c r="AN50" s="1361">
        <v>30.0</v>
      </c>
      <c r="AO50" s="1383">
        <f t="shared" si="86"/>
        <v>29000000</v>
      </c>
      <c r="AP50" s="1361"/>
      <c r="AQ50" s="1383">
        <f t="shared" si="87"/>
        <v>0</v>
      </c>
      <c r="AR50" s="1361"/>
      <c r="AS50" s="1361"/>
      <c r="AT50" s="1383">
        <f t="shared" si="88"/>
        <v>29000000</v>
      </c>
      <c r="AU50" s="943" t="s">
        <v>2678</v>
      </c>
      <c r="AV50" s="943" t="s">
        <v>2678</v>
      </c>
      <c r="AW50" s="943" t="s">
        <v>2678</v>
      </c>
      <c r="AX50" s="943" t="s">
        <v>2678</v>
      </c>
      <c r="AY50" s="943" t="s">
        <v>2678</v>
      </c>
      <c r="AZ50" s="943" t="s">
        <v>2678</v>
      </c>
      <c r="BA50" s="943" t="s">
        <v>2678</v>
      </c>
      <c r="BB50" s="943" t="s">
        <v>2678</v>
      </c>
      <c r="BC50" s="943" t="s">
        <v>2678</v>
      </c>
      <c r="BD50" s="943" t="s">
        <v>2678</v>
      </c>
      <c r="BE50" s="943" t="s">
        <v>2678</v>
      </c>
      <c r="BF50" s="943" t="s">
        <v>2678</v>
      </c>
      <c r="BG50" s="943" t="s">
        <v>2678</v>
      </c>
      <c r="BH50" s="943" t="s">
        <v>2678</v>
      </c>
      <c r="BI50" s="943" t="s">
        <v>2678</v>
      </c>
      <c r="BJ50" s="943" t="s">
        <v>2678</v>
      </c>
      <c r="BK50" s="943" t="s">
        <v>2677</v>
      </c>
      <c r="BL50" s="943" t="s">
        <v>2677</v>
      </c>
      <c r="BM50" s="943" t="s">
        <v>2678</v>
      </c>
      <c r="BN50" s="943" t="s">
        <v>2678</v>
      </c>
      <c r="BO50" s="943" t="s">
        <v>2678</v>
      </c>
      <c r="BP50" s="943" t="s">
        <v>2678</v>
      </c>
      <c r="BQ50" s="943" t="s">
        <v>2678</v>
      </c>
      <c r="BR50" s="943" t="s">
        <v>2678</v>
      </c>
      <c r="BS50" s="943" t="s">
        <v>2678</v>
      </c>
      <c r="BT50" s="1364" t="s">
        <v>2678</v>
      </c>
      <c r="BU50" s="1364" t="s">
        <v>2678</v>
      </c>
      <c r="BV50" s="1364" t="s">
        <v>2678</v>
      </c>
      <c r="BW50" s="1364" t="s">
        <v>2678</v>
      </c>
      <c r="BX50" s="1364" t="s">
        <v>2678</v>
      </c>
      <c r="BY50" s="1364" t="s">
        <v>2678</v>
      </c>
      <c r="BZ50" s="1363">
        <f t="shared" ref="BZ50:CJ50" si="161">COUNTIF($AU50:$BY50,BZ$4)*($F50/30)+COUNTIF($AU50:$BY50,BZ$5)*($F50/60)</f>
        <v>0</v>
      </c>
      <c r="CA50" s="1363">
        <f t="shared" si="161"/>
        <v>0</v>
      </c>
      <c r="CB50" s="1363">
        <f t="shared" si="161"/>
        <v>0</v>
      </c>
      <c r="CC50" s="1363">
        <f t="shared" si="161"/>
        <v>28033333.33</v>
      </c>
      <c r="CD50" s="1363">
        <f t="shared" si="161"/>
        <v>0</v>
      </c>
      <c r="CE50" s="1363">
        <f t="shared" si="161"/>
        <v>0</v>
      </c>
      <c r="CF50" s="1363">
        <f t="shared" si="161"/>
        <v>0</v>
      </c>
      <c r="CG50" s="1363">
        <f t="shared" si="161"/>
        <v>0</v>
      </c>
      <c r="CH50" s="1363">
        <f t="shared" si="161"/>
        <v>0</v>
      </c>
      <c r="CI50" s="1363">
        <f t="shared" si="161"/>
        <v>0</v>
      </c>
      <c r="CJ50" s="1363">
        <f t="shared" si="161"/>
        <v>0</v>
      </c>
      <c r="CK50" s="1363">
        <f t="shared" si="90"/>
        <v>1933333.333</v>
      </c>
      <c r="CL50" s="943" t="s">
        <v>2677</v>
      </c>
      <c r="CM50" s="943" t="s">
        <v>2677</v>
      </c>
      <c r="CN50" s="943" t="s">
        <v>2677</v>
      </c>
      <c r="CO50" s="943" t="s">
        <v>2678</v>
      </c>
      <c r="CP50" s="943" t="s">
        <v>2678</v>
      </c>
      <c r="CQ50" s="943" t="s">
        <v>2678</v>
      </c>
      <c r="CR50" s="943" t="s">
        <v>2678</v>
      </c>
      <c r="CS50" s="943" t="s">
        <v>2677</v>
      </c>
      <c r="CT50" s="943" t="s">
        <v>2677</v>
      </c>
      <c r="CU50" s="943" t="s">
        <v>2677</v>
      </c>
      <c r="CV50" s="943" t="s">
        <v>2677</v>
      </c>
      <c r="CW50" s="943" t="s">
        <v>2677</v>
      </c>
      <c r="CX50" s="943" t="s">
        <v>2677</v>
      </c>
      <c r="CY50" s="943" t="s">
        <v>2677</v>
      </c>
      <c r="CZ50" s="943" t="s">
        <v>2677</v>
      </c>
      <c r="DA50" s="943" t="s">
        <v>2677</v>
      </c>
      <c r="DB50" s="943" t="s">
        <v>2678</v>
      </c>
      <c r="DC50" s="943" t="s">
        <v>2678</v>
      </c>
      <c r="DD50" s="943" t="s">
        <v>2678</v>
      </c>
      <c r="DE50" s="943" t="s">
        <v>2678</v>
      </c>
      <c r="DF50" s="943" t="s">
        <v>2678</v>
      </c>
      <c r="DG50" s="943" t="s">
        <v>2678</v>
      </c>
      <c r="DH50" s="943" t="s">
        <v>2678</v>
      </c>
      <c r="DI50" s="943" t="s">
        <v>2678</v>
      </c>
      <c r="DJ50" s="943" t="s">
        <v>2678</v>
      </c>
      <c r="DK50" s="943" t="s">
        <v>2678</v>
      </c>
      <c r="DL50" s="943" t="s">
        <v>2678</v>
      </c>
      <c r="DM50" s="943" t="s">
        <v>2678</v>
      </c>
      <c r="DN50" s="1383">
        <f t="shared" ref="DN50:DW50" si="162">COUNTIF($CL50:$DM50,DN$4)*($F50/30)+COUNTIF($CL50:$DM50,DN$5)*($F50/60)</f>
        <v>0</v>
      </c>
      <c r="DO50" s="1383">
        <f t="shared" si="162"/>
        <v>0</v>
      </c>
      <c r="DP50" s="1383">
        <f t="shared" si="162"/>
        <v>0</v>
      </c>
      <c r="DQ50" s="1383">
        <f t="shared" si="162"/>
        <v>15466666.67</v>
      </c>
      <c r="DR50" s="1383">
        <f t="shared" si="162"/>
        <v>0</v>
      </c>
      <c r="DS50" s="1383">
        <f t="shared" si="162"/>
        <v>0</v>
      </c>
      <c r="DT50" s="1383">
        <f t="shared" si="162"/>
        <v>0</v>
      </c>
      <c r="DU50" s="1383">
        <f t="shared" si="162"/>
        <v>0</v>
      </c>
      <c r="DV50" s="1383">
        <f t="shared" si="162"/>
        <v>0</v>
      </c>
      <c r="DW50" s="1383">
        <f t="shared" si="162"/>
        <v>0</v>
      </c>
      <c r="DX50" s="1383">
        <f t="shared" si="92"/>
        <v>18000000</v>
      </c>
      <c r="DY50" s="943" t="s">
        <v>2678</v>
      </c>
      <c r="DZ50" s="943" t="s">
        <v>2678</v>
      </c>
      <c r="EA50" s="943" t="s">
        <v>2678</v>
      </c>
      <c r="EB50" s="943" t="s">
        <v>2678</v>
      </c>
      <c r="EC50" s="943" t="s">
        <v>2678</v>
      </c>
      <c r="ED50" s="943" t="s">
        <v>2678</v>
      </c>
      <c r="EE50" s="943" t="s">
        <v>2678</v>
      </c>
      <c r="EF50" s="943" t="s">
        <v>2678</v>
      </c>
      <c r="EG50" s="943" t="s">
        <v>2678</v>
      </c>
      <c r="EH50" s="943" t="s">
        <v>2678</v>
      </c>
      <c r="EI50" s="943" t="s">
        <v>2678</v>
      </c>
      <c r="EJ50" s="943" t="s">
        <v>2678</v>
      </c>
      <c r="EK50" s="943" t="s">
        <v>2678</v>
      </c>
      <c r="EL50" s="943" t="s">
        <v>2678</v>
      </c>
      <c r="EM50" s="943" t="s">
        <v>2678</v>
      </c>
      <c r="EN50" s="943" t="s">
        <v>2678</v>
      </c>
      <c r="EO50" s="943" t="s">
        <v>2678</v>
      </c>
      <c r="EP50" s="943" t="s">
        <v>2678</v>
      </c>
      <c r="EQ50" s="943" t="s">
        <v>2678</v>
      </c>
      <c r="ER50" s="943" t="s">
        <v>2678</v>
      </c>
      <c r="ES50" s="943" t="s">
        <v>2678</v>
      </c>
      <c r="ET50" s="943" t="s">
        <v>2678</v>
      </c>
      <c r="EU50" s="943" t="s">
        <v>2678</v>
      </c>
      <c r="EV50" s="943" t="s">
        <v>2678</v>
      </c>
      <c r="EW50" s="943" t="s">
        <v>2678</v>
      </c>
      <c r="EX50" s="943" t="s">
        <v>2678</v>
      </c>
      <c r="EY50" s="943" t="s">
        <v>2678</v>
      </c>
      <c r="EZ50" s="1364"/>
      <c r="FA50" s="1364"/>
      <c r="FB50" s="1364"/>
      <c r="FC50" s="1364"/>
      <c r="FD50" s="1363">
        <f t="shared" ref="FD50:FP50" si="163">COUNTIF($DY50:$FC50,FD$4)*($F50/30)+COUNTIF($DY50:$FC50,FD$5)*($F50/60)</f>
        <v>0</v>
      </c>
      <c r="FE50" s="1363">
        <f t="shared" si="163"/>
        <v>0</v>
      </c>
      <c r="FF50" s="1363">
        <f t="shared" si="163"/>
        <v>0</v>
      </c>
      <c r="FG50" s="1363">
        <f t="shared" si="163"/>
        <v>26100000</v>
      </c>
      <c r="FH50" s="1363">
        <f t="shared" si="163"/>
        <v>0</v>
      </c>
      <c r="FI50" s="1363">
        <f t="shared" si="163"/>
        <v>0</v>
      </c>
      <c r="FJ50" s="1363">
        <f t="shared" si="163"/>
        <v>0</v>
      </c>
      <c r="FK50" s="1363">
        <f t="shared" si="163"/>
        <v>0</v>
      </c>
      <c r="FL50" s="1363">
        <f t="shared" si="163"/>
        <v>0</v>
      </c>
      <c r="FM50" s="1363">
        <f t="shared" si="163"/>
        <v>0</v>
      </c>
      <c r="FN50" s="1363">
        <f t="shared" si="163"/>
        <v>0</v>
      </c>
      <c r="FO50" s="1363">
        <f t="shared" si="163"/>
        <v>0</v>
      </c>
      <c r="FP50" s="1363">
        <f t="shared" si="163"/>
        <v>0</v>
      </c>
      <c r="FQ50" s="943"/>
      <c r="FR50" s="943"/>
      <c r="FS50" s="943"/>
      <c r="FT50" s="943"/>
      <c r="FU50" s="943"/>
      <c r="FV50" s="943"/>
      <c r="FW50" s="943"/>
      <c r="FX50" s="943"/>
      <c r="FY50" s="943"/>
      <c r="FZ50" s="943"/>
      <c r="GA50" s="943"/>
      <c r="GB50" s="943"/>
      <c r="GC50" s="943"/>
      <c r="GD50" s="943"/>
      <c r="GE50" s="943"/>
      <c r="GF50" s="943"/>
      <c r="GG50" s="943"/>
      <c r="GH50" s="943"/>
      <c r="GI50" s="943"/>
      <c r="GJ50" s="943"/>
      <c r="GK50" s="943"/>
      <c r="GL50" s="943"/>
      <c r="GM50" s="943"/>
      <c r="GN50" s="943"/>
      <c r="GO50" s="943"/>
      <c r="GP50" s="943"/>
      <c r="GQ50" s="943"/>
      <c r="GR50" s="1364"/>
      <c r="GS50" s="1364"/>
      <c r="GT50" s="1364"/>
      <c r="GU50" s="1383"/>
      <c r="GV50" s="1383"/>
      <c r="GW50" s="1383"/>
      <c r="GX50" s="1383"/>
      <c r="GY50" s="1383"/>
      <c r="GZ50" s="943"/>
      <c r="HA50" s="943"/>
      <c r="HB50" s="943"/>
      <c r="HC50" s="943"/>
      <c r="HD50" s="943"/>
      <c r="HE50" s="943"/>
      <c r="HF50" s="943"/>
      <c r="HG50" s="943"/>
      <c r="HH50" s="943"/>
      <c r="HI50" s="943"/>
      <c r="HJ50" s="943"/>
      <c r="HK50" s="943"/>
      <c r="HL50" s="943"/>
      <c r="HM50" s="943"/>
      <c r="HN50" s="943"/>
      <c r="HO50" s="943"/>
      <c r="HP50" s="943"/>
      <c r="HQ50" s="943"/>
      <c r="HR50" s="943"/>
      <c r="HS50" s="943"/>
      <c r="HT50" s="943"/>
      <c r="HU50" s="943"/>
      <c r="HV50" s="943"/>
      <c r="HW50" s="943"/>
      <c r="HX50" s="943"/>
      <c r="HY50" s="943"/>
      <c r="HZ50" s="943"/>
      <c r="IA50" s="1364"/>
      <c r="IB50" s="1364"/>
      <c r="IC50" s="1364"/>
      <c r="ID50" s="1364"/>
      <c r="IE50" s="1391"/>
      <c r="IF50" s="1391"/>
      <c r="IG50" s="1391"/>
      <c r="IH50" s="1391"/>
      <c r="II50" s="1391"/>
      <c r="IJ50" s="1391"/>
      <c r="IK50" s="943"/>
      <c r="IL50" s="943"/>
      <c r="IM50" s="943"/>
      <c r="IN50" s="943"/>
      <c r="IO50" s="943"/>
      <c r="IP50" s="943"/>
      <c r="IQ50" s="943"/>
      <c r="IR50" s="943"/>
      <c r="IS50" s="943"/>
      <c r="IT50" s="943"/>
      <c r="IU50" s="943"/>
      <c r="IV50" s="943"/>
      <c r="IW50" s="943"/>
      <c r="IX50" s="943"/>
      <c r="IY50" s="943"/>
      <c r="IZ50" s="943"/>
      <c r="JA50" s="943"/>
      <c r="JB50" s="943"/>
      <c r="JC50" s="943"/>
      <c r="JD50" s="943"/>
      <c r="JE50" s="943"/>
      <c r="JF50" s="943"/>
      <c r="JG50" s="943"/>
      <c r="JH50" s="943"/>
      <c r="JI50" s="943"/>
      <c r="JJ50" s="943"/>
      <c r="JK50" s="943"/>
      <c r="JL50" s="1364"/>
      <c r="JM50" s="1364"/>
      <c r="JN50" s="1364"/>
      <c r="JO50" s="1383"/>
      <c r="JP50" s="1383"/>
      <c r="JQ50" s="1383"/>
      <c r="JR50" s="1383"/>
      <c r="JS50" s="1383"/>
      <c r="JT50" s="1383"/>
      <c r="JU50" s="943"/>
      <c r="JV50" s="943"/>
      <c r="JW50" s="943"/>
      <c r="JX50" s="943"/>
      <c r="JY50" s="943"/>
      <c r="JZ50" s="943"/>
      <c r="KA50" s="943"/>
      <c r="KB50" s="943"/>
      <c r="KC50" s="943"/>
      <c r="KD50" s="943"/>
      <c r="KE50" s="943"/>
      <c r="KF50" s="943"/>
      <c r="KG50" s="943"/>
      <c r="KH50" s="943"/>
      <c r="KI50" s="943"/>
      <c r="KJ50" s="943"/>
      <c r="KK50" s="943"/>
      <c r="KL50" s="943"/>
      <c r="KM50" s="943"/>
      <c r="KN50" s="943"/>
      <c r="KO50" s="943"/>
      <c r="KP50" s="943"/>
      <c r="KQ50" s="943"/>
      <c r="KR50" s="943"/>
      <c r="KS50" s="943"/>
      <c r="KT50" s="943"/>
      <c r="KU50" s="943"/>
      <c r="KV50" s="1364"/>
      <c r="KW50" s="1364"/>
      <c r="KX50" s="1364"/>
      <c r="KY50" s="1364"/>
      <c r="KZ50" s="1363"/>
      <c r="LA50" s="1363"/>
      <c r="LB50" s="1363"/>
      <c r="LC50" s="1363"/>
      <c r="LD50" s="1363"/>
      <c r="LE50" s="1363"/>
      <c r="LF50" s="943"/>
      <c r="LG50" s="943"/>
      <c r="LH50" s="943"/>
      <c r="LI50" s="943"/>
      <c r="LJ50" s="943"/>
      <c r="LK50" s="943"/>
      <c r="LL50" s="943"/>
      <c r="LM50" s="943"/>
      <c r="LN50" s="943"/>
      <c r="LO50" s="943"/>
      <c r="LP50" s="943"/>
      <c r="LQ50" s="943"/>
      <c r="LR50" s="943"/>
      <c r="LS50" s="943"/>
      <c r="LT50" s="943"/>
      <c r="LU50" s="943"/>
      <c r="LV50" s="943"/>
      <c r="LW50" s="943"/>
      <c r="LX50" s="943"/>
      <c r="LY50" s="943"/>
      <c r="LZ50" s="943"/>
      <c r="MA50" s="943"/>
      <c r="MB50" s="943"/>
      <c r="MC50" s="943"/>
      <c r="MD50" s="943"/>
      <c r="ME50" s="943"/>
      <c r="MF50" s="943"/>
      <c r="MG50" s="1364"/>
      <c r="MH50" s="1364"/>
      <c r="MI50" s="1364"/>
      <c r="MJ50" s="1364"/>
      <c r="MK50" s="1383"/>
      <c r="ML50" s="1383"/>
      <c r="MM50" s="1383"/>
      <c r="MN50" s="1383"/>
      <c r="MO50" s="1383"/>
      <c r="MP50" s="1383"/>
      <c r="MQ50" s="943"/>
      <c r="MR50" s="943"/>
      <c r="MS50" s="943"/>
      <c r="MT50" s="943"/>
      <c r="MU50" s="943"/>
      <c r="MV50" s="943"/>
      <c r="MW50" s="943"/>
      <c r="MX50" s="943"/>
      <c r="MY50" s="943"/>
      <c r="MZ50" s="943"/>
      <c r="NA50" s="943"/>
      <c r="NB50" s="943"/>
      <c r="NC50" s="943"/>
      <c r="ND50" s="943"/>
      <c r="NE50" s="943"/>
      <c r="NF50" s="943"/>
      <c r="NG50" s="943"/>
      <c r="NH50" s="943"/>
      <c r="NI50" s="943"/>
      <c r="NJ50" s="943"/>
      <c r="NK50" s="943"/>
      <c r="NL50" s="943"/>
      <c r="NM50" s="943"/>
      <c r="NN50" s="943"/>
      <c r="NO50" s="943"/>
      <c r="NP50" s="943"/>
      <c r="NQ50" s="943"/>
      <c r="NR50" s="1364"/>
      <c r="NS50" s="1364"/>
      <c r="NT50" s="1364"/>
      <c r="NU50" s="1363"/>
      <c r="NV50" s="1363"/>
      <c r="NW50" s="1363"/>
      <c r="NX50" s="1363"/>
      <c r="NY50" s="1363"/>
      <c r="NZ50" s="1363"/>
      <c r="OA50" s="943"/>
      <c r="OB50" s="943"/>
      <c r="OC50" s="943"/>
      <c r="OD50" s="943"/>
      <c r="OE50" s="943"/>
      <c r="OF50" s="943"/>
      <c r="OG50" s="943"/>
      <c r="OH50" s="943"/>
      <c r="OI50" s="943"/>
      <c r="OJ50" s="943"/>
      <c r="OK50" s="943"/>
      <c r="OL50" s="943"/>
      <c r="OM50" s="943"/>
      <c r="ON50" s="943"/>
      <c r="OO50" s="943"/>
      <c r="OP50" s="943"/>
      <c r="OQ50" s="943"/>
      <c r="OR50" s="943"/>
      <c r="OS50" s="943"/>
      <c r="OT50" s="943"/>
      <c r="OU50" s="943"/>
      <c r="OV50" s="943"/>
      <c r="OW50" s="943"/>
      <c r="OX50" s="943"/>
      <c r="OY50" s="943"/>
      <c r="OZ50" s="943"/>
      <c r="PA50" s="943"/>
      <c r="PB50" s="1364"/>
      <c r="PC50" s="1364"/>
      <c r="PD50" s="1364"/>
      <c r="PE50" s="1383"/>
      <c r="PF50" s="1383"/>
      <c r="PG50" s="1383"/>
      <c r="PH50" s="1383"/>
      <c r="PI50" s="1383"/>
      <c r="PJ50" s="1383"/>
      <c r="PK50" s="943"/>
      <c r="PL50" s="943"/>
      <c r="PM50" s="943"/>
      <c r="PN50" s="943"/>
      <c r="PO50" s="943"/>
      <c r="PP50" s="943"/>
      <c r="PQ50" s="943"/>
      <c r="PR50" s="943"/>
      <c r="PS50" s="943"/>
      <c r="PT50" s="943"/>
      <c r="PU50" s="943"/>
      <c r="PV50" s="943"/>
      <c r="PW50" s="943"/>
      <c r="PX50" s="943"/>
      <c r="PY50" s="943"/>
      <c r="PZ50" s="943"/>
      <c r="QA50" s="943"/>
      <c r="QB50" s="943"/>
      <c r="QC50" s="943"/>
      <c r="QD50" s="943"/>
      <c r="QE50" s="943"/>
      <c r="QF50" s="943"/>
      <c r="QG50" s="943"/>
      <c r="QH50" s="943"/>
      <c r="QI50" s="943"/>
      <c r="QJ50" s="943"/>
      <c r="QK50" s="943"/>
      <c r="QL50" s="1364"/>
      <c r="QM50" s="1364"/>
      <c r="QN50" s="1364"/>
      <c r="QO50" s="1363"/>
      <c r="QP50" s="1363"/>
      <c r="QQ50" s="1363"/>
      <c r="QR50" s="1363"/>
      <c r="QS50" s="1363"/>
      <c r="QT50" s="1363"/>
      <c r="QU50" s="1363"/>
      <c r="QV50" s="1363"/>
      <c r="QW50" s="1363"/>
      <c r="QX50" s="1363"/>
      <c r="QY50" s="1363"/>
      <c r="QZ50" s="1363"/>
      <c r="RA50" s="1363"/>
    </row>
    <row r="51" ht="14.25" customHeight="1">
      <c r="A51" s="1364">
        <v>2.0</v>
      </c>
      <c r="B51" s="943" t="s">
        <v>2872</v>
      </c>
      <c r="C51" s="943" t="s">
        <v>2783</v>
      </c>
      <c r="D51" s="1427" t="s">
        <v>1329</v>
      </c>
      <c r="E51" s="1360" t="s">
        <v>2873</v>
      </c>
      <c r="F51" s="1298">
        <v>2.9E7</v>
      </c>
      <c r="G51" s="1382">
        <v>2.34225E7</v>
      </c>
      <c r="H51" s="1382"/>
      <c r="I51" s="1383">
        <v>1.0</v>
      </c>
      <c r="J51" s="1383">
        <f t="shared" si="74"/>
        <v>966666.6667</v>
      </c>
      <c r="K51" s="1383">
        <v>10.0</v>
      </c>
      <c r="L51" s="1383">
        <f t="shared" si="75"/>
        <v>9666666.667</v>
      </c>
      <c r="M51" s="1383"/>
      <c r="N51" s="1383">
        <f t="shared" si="76"/>
        <v>0</v>
      </c>
      <c r="O51" s="1383">
        <v>20.0</v>
      </c>
      <c r="P51" s="1383">
        <f t="shared" si="77"/>
        <v>19333333.33</v>
      </c>
      <c r="Q51" s="1383"/>
      <c r="R51" s="1383"/>
      <c r="S51" s="1383"/>
      <c r="T51" s="1383">
        <f t="shared" si="78"/>
        <v>0</v>
      </c>
      <c r="U51" s="1383">
        <f t="shared" si="79"/>
        <v>29966666.67</v>
      </c>
      <c r="V51" s="1362"/>
      <c r="W51" s="1363">
        <f t="shared" si="80"/>
        <v>0</v>
      </c>
      <c r="X51" s="1362"/>
      <c r="Y51" s="1363">
        <f t="shared" si="81"/>
        <v>0</v>
      </c>
      <c r="Z51" s="1362"/>
      <c r="AA51" s="1363">
        <f t="shared" si="82"/>
        <v>0</v>
      </c>
      <c r="AB51" s="1362">
        <v>23.0</v>
      </c>
      <c r="AC51" s="1363">
        <f t="shared" si="83"/>
        <v>22233333.33</v>
      </c>
      <c r="AD51" s="1362"/>
      <c r="AE51" s="1362"/>
      <c r="AF51" s="1362"/>
      <c r="AG51" s="1363"/>
      <c r="AH51" s="1363">
        <f t="shared" si="84"/>
        <v>22233333.33</v>
      </c>
      <c r="AI51" s="1361"/>
      <c r="AJ51" s="1383">
        <f t="shared" si="94"/>
        <v>0</v>
      </c>
      <c r="AK51" s="1361"/>
      <c r="AL51" s="1361"/>
      <c r="AM51" s="1383">
        <f t="shared" si="85"/>
        <v>0</v>
      </c>
      <c r="AN51" s="1361">
        <v>18.0</v>
      </c>
      <c r="AO51" s="1383">
        <f t="shared" si="86"/>
        <v>17400000</v>
      </c>
      <c r="AP51" s="1361">
        <v>7.0</v>
      </c>
      <c r="AQ51" s="1383">
        <f t="shared" si="87"/>
        <v>6766666.667</v>
      </c>
      <c r="AR51" s="1361"/>
      <c r="AS51" s="1361"/>
      <c r="AT51" s="1383">
        <f t="shared" si="88"/>
        <v>24166666.67</v>
      </c>
      <c r="AU51" s="943" t="s">
        <v>2678</v>
      </c>
      <c r="AV51" s="943" t="s">
        <v>2678</v>
      </c>
      <c r="AW51" s="943" t="s">
        <v>2678</v>
      </c>
      <c r="AX51" s="943" t="s">
        <v>2678</v>
      </c>
      <c r="AY51" s="943" t="s">
        <v>2678</v>
      </c>
      <c r="AZ51" s="943" t="s">
        <v>2678</v>
      </c>
      <c r="BA51" s="943" t="s">
        <v>2678</v>
      </c>
      <c r="BB51" s="943" t="s">
        <v>2678</v>
      </c>
      <c r="BC51" s="943" t="s">
        <v>2678</v>
      </c>
      <c r="BD51" s="943" t="s">
        <v>2678</v>
      </c>
      <c r="BE51" s="943" t="s">
        <v>2678</v>
      </c>
      <c r="BF51" s="943" t="s">
        <v>2678</v>
      </c>
      <c r="BG51" s="943" t="s">
        <v>2678</v>
      </c>
      <c r="BH51" s="943" t="s">
        <v>2678</v>
      </c>
      <c r="BI51" s="943" t="s">
        <v>2678</v>
      </c>
      <c r="BJ51" s="943" t="s">
        <v>2678</v>
      </c>
      <c r="BK51" s="943" t="s">
        <v>2678</v>
      </c>
      <c r="BL51" s="943" t="s">
        <v>2678</v>
      </c>
      <c r="BM51" s="943" t="s">
        <v>2677</v>
      </c>
      <c r="BN51" s="943" t="s">
        <v>2678</v>
      </c>
      <c r="BO51" s="943" t="s">
        <v>2678</v>
      </c>
      <c r="BP51" s="943" t="s">
        <v>2678</v>
      </c>
      <c r="BQ51" s="943" t="s">
        <v>2678</v>
      </c>
      <c r="BR51" s="943" t="s">
        <v>2678</v>
      </c>
      <c r="BS51" s="943" t="s">
        <v>2678</v>
      </c>
      <c r="BT51" s="1364" t="s">
        <v>2678</v>
      </c>
      <c r="BU51" s="1364" t="s">
        <v>2678</v>
      </c>
      <c r="BV51" s="1364" t="s">
        <v>2678</v>
      </c>
      <c r="BW51" s="1364" t="s">
        <v>2678</v>
      </c>
      <c r="BX51" s="1364" t="s">
        <v>2678</v>
      </c>
      <c r="BY51" s="1364" t="s">
        <v>2678</v>
      </c>
      <c r="BZ51" s="1363">
        <f t="shared" ref="BZ51:CJ51" si="164">COUNTIF($AU51:$BY51,BZ$4)*($F51/30)+COUNTIF($AU51:$BY51,BZ$5)*($F51/60)</f>
        <v>0</v>
      </c>
      <c r="CA51" s="1363">
        <f t="shared" si="164"/>
        <v>0</v>
      </c>
      <c r="CB51" s="1363">
        <f t="shared" si="164"/>
        <v>0</v>
      </c>
      <c r="CC51" s="1363">
        <f t="shared" si="164"/>
        <v>29000000</v>
      </c>
      <c r="CD51" s="1363">
        <f t="shared" si="164"/>
        <v>0</v>
      </c>
      <c r="CE51" s="1363">
        <f t="shared" si="164"/>
        <v>0</v>
      </c>
      <c r="CF51" s="1363">
        <f t="shared" si="164"/>
        <v>0</v>
      </c>
      <c r="CG51" s="1363">
        <f t="shared" si="164"/>
        <v>0</v>
      </c>
      <c r="CH51" s="1363">
        <f t="shared" si="164"/>
        <v>0</v>
      </c>
      <c r="CI51" s="1363">
        <f t="shared" si="164"/>
        <v>0</v>
      </c>
      <c r="CJ51" s="1363">
        <f t="shared" si="164"/>
        <v>0</v>
      </c>
      <c r="CK51" s="1363">
        <f t="shared" si="90"/>
        <v>966666.6667</v>
      </c>
      <c r="CL51" s="943" t="s">
        <v>2678</v>
      </c>
      <c r="CM51" s="943" t="s">
        <v>2678</v>
      </c>
      <c r="CN51" s="943" t="s">
        <v>2677</v>
      </c>
      <c r="CO51" s="943" t="s">
        <v>2678</v>
      </c>
      <c r="CP51" s="943" t="s">
        <v>2678</v>
      </c>
      <c r="CQ51" s="943" t="s">
        <v>2678</v>
      </c>
      <c r="CR51" s="943" t="s">
        <v>2678</v>
      </c>
      <c r="CS51" s="943" t="s">
        <v>2678</v>
      </c>
      <c r="CT51" s="943" t="s">
        <v>2678</v>
      </c>
      <c r="CU51" s="943" t="s">
        <v>2678</v>
      </c>
      <c r="CV51" s="943" t="s">
        <v>2678</v>
      </c>
      <c r="CW51" s="943" t="s">
        <v>2678</v>
      </c>
      <c r="CX51" s="943" t="s">
        <v>2678</v>
      </c>
      <c r="CY51" s="943" t="s">
        <v>2678</v>
      </c>
      <c r="CZ51" s="943" t="s">
        <v>2678</v>
      </c>
      <c r="DA51" s="943" t="s">
        <v>2678</v>
      </c>
      <c r="DB51" s="943" t="s">
        <v>2678</v>
      </c>
      <c r="DC51" s="943" t="s">
        <v>2677</v>
      </c>
      <c r="DD51" s="943" t="s">
        <v>2678</v>
      </c>
      <c r="DE51" s="943" t="s">
        <v>2678</v>
      </c>
      <c r="DF51" s="943" t="s">
        <v>2678</v>
      </c>
      <c r="DG51" s="943" t="s">
        <v>2678</v>
      </c>
      <c r="DH51" s="943" t="s">
        <v>2678</v>
      </c>
      <c r="DI51" s="943" t="s">
        <v>2678</v>
      </c>
      <c r="DJ51" s="943" t="s">
        <v>2678</v>
      </c>
      <c r="DK51" s="943" t="s">
        <v>2678</v>
      </c>
      <c r="DL51" s="943" t="s">
        <v>2678</v>
      </c>
      <c r="DM51" s="943" t="s">
        <v>2678</v>
      </c>
      <c r="DN51" s="1383">
        <f t="shared" ref="DN51:DW51" si="165">COUNTIF($CL51:$DM51,DN$4)*($F51/30)+COUNTIF($CL51:$DM51,DN$5)*($F51/60)</f>
        <v>0</v>
      </c>
      <c r="DO51" s="1383">
        <f t="shared" si="165"/>
        <v>0</v>
      </c>
      <c r="DP51" s="1383">
        <f t="shared" si="165"/>
        <v>0</v>
      </c>
      <c r="DQ51" s="1383">
        <f t="shared" si="165"/>
        <v>25133333.33</v>
      </c>
      <c r="DR51" s="1383">
        <f t="shared" si="165"/>
        <v>0</v>
      </c>
      <c r="DS51" s="1383">
        <f t="shared" si="165"/>
        <v>0</v>
      </c>
      <c r="DT51" s="1383">
        <f t="shared" si="165"/>
        <v>0</v>
      </c>
      <c r="DU51" s="1383">
        <f t="shared" si="165"/>
        <v>0</v>
      </c>
      <c r="DV51" s="1383">
        <f t="shared" si="165"/>
        <v>0</v>
      </c>
      <c r="DW51" s="1383">
        <f t="shared" si="165"/>
        <v>0</v>
      </c>
      <c r="DX51" s="1383">
        <f t="shared" si="92"/>
        <v>3000000</v>
      </c>
      <c r="DY51" s="943" t="s">
        <v>2678</v>
      </c>
      <c r="DZ51" s="943" t="s">
        <v>2678</v>
      </c>
      <c r="EA51" s="943" t="s">
        <v>2678</v>
      </c>
      <c r="EB51" s="943" t="s">
        <v>2678</v>
      </c>
      <c r="EC51" s="943" t="s">
        <v>2678</v>
      </c>
      <c r="ED51" s="943" t="s">
        <v>2678</v>
      </c>
      <c r="EE51" s="943" t="s">
        <v>2678</v>
      </c>
      <c r="EF51" s="943" t="s">
        <v>2678</v>
      </c>
      <c r="EG51" s="943" t="s">
        <v>2678</v>
      </c>
      <c r="EH51" s="943" t="s">
        <v>2678</v>
      </c>
      <c r="EI51" s="943" t="s">
        <v>2678</v>
      </c>
      <c r="EJ51" s="943" t="s">
        <v>2678</v>
      </c>
      <c r="EK51" s="943" t="s">
        <v>2678</v>
      </c>
      <c r="EL51" s="943" t="s">
        <v>2678</v>
      </c>
      <c r="EM51" s="943" t="s">
        <v>2678</v>
      </c>
      <c r="EN51" s="943" t="s">
        <v>2678</v>
      </c>
      <c r="EO51" s="943" t="s">
        <v>2678</v>
      </c>
      <c r="EP51" s="943" t="s">
        <v>2678</v>
      </c>
      <c r="EQ51" s="943" t="s">
        <v>2678</v>
      </c>
      <c r="ER51" s="943" t="s">
        <v>2678</v>
      </c>
      <c r="ES51" s="943" t="s">
        <v>2678</v>
      </c>
      <c r="ET51" s="943" t="s">
        <v>2678</v>
      </c>
      <c r="EU51" s="943" t="s">
        <v>2678</v>
      </c>
      <c r="EV51" s="943" t="s">
        <v>2678</v>
      </c>
      <c r="EW51" s="943" t="s">
        <v>2678</v>
      </c>
      <c r="EX51" s="943" t="s">
        <v>2678</v>
      </c>
      <c r="EY51" s="943" t="s">
        <v>2678</v>
      </c>
      <c r="EZ51" s="1364"/>
      <c r="FA51" s="1364"/>
      <c r="FB51" s="1364"/>
      <c r="FC51" s="1364"/>
      <c r="FD51" s="1363">
        <f t="shared" ref="FD51:FP51" si="166">COUNTIF($DY51:$FC51,FD$4)*($F51/30)+COUNTIF($DY51:$FC51,FD$5)*($F51/60)</f>
        <v>0</v>
      </c>
      <c r="FE51" s="1363">
        <f t="shared" si="166"/>
        <v>0</v>
      </c>
      <c r="FF51" s="1363">
        <f t="shared" si="166"/>
        <v>0</v>
      </c>
      <c r="FG51" s="1363">
        <f t="shared" si="166"/>
        <v>26100000</v>
      </c>
      <c r="FH51" s="1363">
        <f t="shared" si="166"/>
        <v>0</v>
      </c>
      <c r="FI51" s="1363">
        <f t="shared" si="166"/>
        <v>0</v>
      </c>
      <c r="FJ51" s="1363">
        <f t="shared" si="166"/>
        <v>0</v>
      </c>
      <c r="FK51" s="1363">
        <f t="shared" si="166"/>
        <v>0</v>
      </c>
      <c r="FL51" s="1363">
        <f t="shared" si="166"/>
        <v>0</v>
      </c>
      <c r="FM51" s="1363">
        <f t="shared" si="166"/>
        <v>0</v>
      </c>
      <c r="FN51" s="1363">
        <f t="shared" si="166"/>
        <v>0</v>
      </c>
      <c r="FO51" s="1363">
        <f t="shared" si="166"/>
        <v>0</v>
      </c>
      <c r="FP51" s="1363">
        <f t="shared" si="166"/>
        <v>0</v>
      </c>
      <c r="FQ51" s="943"/>
      <c r="FR51" s="943"/>
      <c r="FS51" s="943"/>
      <c r="FT51" s="943"/>
      <c r="FU51" s="943"/>
      <c r="FV51" s="943"/>
      <c r="FW51" s="943"/>
      <c r="FX51" s="943"/>
      <c r="FY51" s="943"/>
      <c r="FZ51" s="943"/>
      <c r="GA51" s="943"/>
      <c r="GB51" s="943"/>
      <c r="GC51" s="943"/>
      <c r="GD51" s="943"/>
      <c r="GE51" s="943"/>
      <c r="GF51" s="943"/>
      <c r="GG51" s="943"/>
      <c r="GH51" s="943"/>
      <c r="GI51" s="943"/>
      <c r="GJ51" s="943"/>
      <c r="GK51" s="943"/>
      <c r="GL51" s="943"/>
      <c r="GM51" s="943"/>
      <c r="GN51" s="943"/>
      <c r="GO51" s="943"/>
      <c r="GP51" s="943"/>
      <c r="GQ51" s="943"/>
      <c r="GR51" s="1364"/>
      <c r="GS51" s="1364"/>
      <c r="GT51" s="1364"/>
      <c r="GU51" s="1383"/>
      <c r="GV51" s="1383"/>
      <c r="GW51" s="1383"/>
      <c r="GX51" s="1383"/>
      <c r="GY51" s="1383"/>
      <c r="GZ51" s="943"/>
      <c r="HA51" s="943"/>
      <c r="HB51" s="943"/>
      <c r="HC51" s="943"/>
      <c r="HD51" s="943"/>
      <c r="HE51" s="943"/>
      <c r="HF51" s="943"/>
      <c r="HG51" s="943"/>
      <c r="HH51" s="943"/>
      <c r="HI51" s="943"/>
      <c r="HJ51" s="943"/>
      <c r="HK51" s="943"/>
      <c r="HL51" s="943"/>
      <c r="HM51" s="943"/>
      <c r="HN51" s="943"/>
      <c r="HO51" s="943"/>
      <c r="HP51" s="943"/>
      <c r="HQ51" s="943"/>
      <c r="HR51" s="943"/>
      <c r="HS51" s="943"/>
      <c r="HT51" s="943"/>
      <c r="HU51" s="943"/>
      <c r="HV51" s="943"/>
      <c r="HW51" s="943"/>
      <c r="HX51" s="943"/>
      <c r="HY51" s="943"/>
      <c r="HZ51" s="943"/>
      <c r="IA51" s="1364"/>
      <c r="IB51" s="1364"/>
      <c r="IC51" s="1364"/>
      <c r="ID51" s="1364"/>
      <c r="IE51" s="1391"/>
      <c r="IF51" s="1391"/>
      <c r="IG51" s="1391"/>
      <c r="IH51" s="1391"/>
      <c r="II51" s="1391"/>
      <c r="IJ51" s="1391"/>
      <c r="IK51" s="943"/>
      <c r="IL51" s="943"/>
      <c r="IM51" s="943"/>
      <c r="IN51" s="943"/>
      <c r="IO51" s="943"/>
      <c r="IP51" s="943"/>
      <c r="IQ51" s="943"/>
      <c r="IR51" s="943"/>
      <c r="IS51" s="943"/>
      <c r="IT51" s="943"/>
      <c r="IU51" s="943"/>
      <c r="IV51" s="943"/>
      <c r="IW51" s="943"/>
      <c r="IX51" s="943"/>
      <c r="IY51" s="943"/>
      <c r="IZ51" s="943"/>
      <c r="JA51" s="943"/>
      <c r="JB51" s="943"/>
      <c r="JC51" s="943"/>
      <c r="JD51" s="943"/>
      <c r="JE51" s="943"/>
      <c r="JF51" s="943"/>
      <c r="JG51" s="943"/>
      <c r="JH51" s="943"/>
      <c r="JI51" s="943"/>
      <c r="JJ51" s="943"/>
      <c r="JK51" s="943"/>
      <c r="JL51" s="1364"/>
      <c r="JM51" s="1364"/>
      <c r="JN51" s="1364"/>
      <c r="JO51" s="1383"/>
      <c r="JP51" s="1383"/>
      <c r="JQ51" s="1383"/>
      <c r="JR51" s="1383"/>
      <c r="JS51" s="1383"/>
      <c r="JT51" s="1383"/>
      <c r="JU51" s="943"/>
      <c r="JV51" s="943"/>
      <c r="JW51" s="943"/>
      <c r="JX51" s="943"/>
      <c r="JY51" s="943"/>
      <c r="JZ51" s="943"/>
      <c r="KA51" s="943"/>
      <c r="KB51" s="943"/>
      <c r="KC51" s="943"/>
      <c r="KD51" s="943"/>
      <c r="KE51" s="943"/>
      <c r="KF51" s="943"/>
      <c r="KG51" s="943"/>
      <c r="KH51" s="943"/>
      <c r="KI51" s="943"/>
      <c r="KJ51" s="943"/>
      <c r="KK51" s="943"/>
      <c r="KL51" s="943"/>
      <c r="KM51" s="943"/>
      <c r="KN51" s="943"/>
      <c r="KO51" s="943"/>
      <c r="KP51" s="943"/>
      <c r="KQ51" s="943"/>
      <c r="KR51" s="943"/>
      <c r="KS51" s="943"/>
      <c r="KT51" s="943"/>
      <c r="KU51" s="943"/>
      <c r="KV51" s="1364"/>
      <c r="KW51" s="1364"/>
      <c r="KX51" s="1364"/>
      <c r="KY51" s="1364"/>
      <c r="KZ51" s="1363"/>
      <c r="LA51" s="1363"/>
      <c r="LB51" s="1363"/>
      <c r="LC51" s="1363"/>
      <c r="LD51" s="1363"/>
      <c r="LE51" s="1363"/>
      <c r="LF51" s="943"/>
      <c r="LG51" s="943"/>
      <c r="LH51" s="943"/>
      <c r="LI51" s="943"/>
      <c r="LJ51" s="943"/>
      <c r="LK51" s="943"/>
      <c r="LL51" s="943"/>
      <c r="LM51" s="943"/>
      <c r="LN51" s="943"/>
      <c r="LO51" s="943"/>
      <c r="LP51" s="943"/>
      <c r="LQ51" s="943"/>
      <c r="LR51" s="943"/>
      <c r="LS51" s="943"/>
      <c r="LT51" s="943"/>
      <c r="LU51" s="943"/>
      <c r="LV51" s="943"/>
      <c r="LW51" s="943"/>
      <c r="LX51" s="943"/>
      <c r="LY51" s="943"/>
      <c r="LZ51" s="943"/>
      <c r="MA51" s="943"/>
      <c r="MB51" s="943"/>
      <c r="MC51" s="943"/>
      <c r="MD51" s="943"/>
      <c r="ME51" s="943"/>
      <c r="MF51" s="943"/>
      <c r="MG51" s="1364"/>
      <c r="MH51" s="1364"/>
      <c r="MI51" s="1364"/>
      <c r="MJ51" s="1364"/>
      <c r="MK51" s="1383"/>
      <c r="ML51" s="1383"/>
      <c r="MM51" s="1383"/>
      <c r="MN51" s="1383"/>
      <c r="MO51" s="1383"/>
      <c r="MP51" s="1383"/>
      <c r="MQ51" s="943"/>
      <c r="MR51" s="943"/>
      <c r="MS51" s="943"/>
      <c r="MT51" s="943"/>
      <c r="MU51" s="943"/>
      <c r="MV51" s="943"/>
      <c r="MW51" s="943"/>
      <c r="MX51" s="943"/>
      <c r="MY51" s="943"/>
      <c r="MZ51" s="943"/>
      <c r="NA51" s="943"/>
      <c r="NB51" s="943"/>
      <c r="NC51" s="943"/>
      <c r="ND51" s="943"/>
      <c r="NE51" s="943"/>
      <c r="NF51" s="943"/>
      <c r="NG51" s="943"/>
      <c r="NH51" s="943"/>
      <c r="NI51" s="943"/>
      <c r="NJ51" s="943"/>
      <c r="NK51" s="943"/>
      <c r="NL51" s="943"/>
      <c r="NM51" s="943"/>
      <c r="NN51" s="943"/>
      <c r="NO51" s="943"/>
      <c r="NP51" s="943"/>
      <c r="NQ51" s="943"/>
      <c r="NR51" s="1364"/>
      <c r="NS51" s="1364"/>
      <c r="NT51" s="1364"/>
      <c r="NU51" s="1363"/>
      <c r="NV51" s="1363"/>
      <c r="NW51" s="1363"/>
      <c r="NX51" s="1363"/>
      <c r="NY51" s="1363"/>
      <c r="NZ51" s="1363"/>
      <c r="OA51" s="943"/>
      <c r="OB51" s="943"/>
      <c r="OC51" s="943"/>
      <c r="OD51" s="943"/>
      <c r="OE51" s="943"/>
      <c r="OF51" s="943"/>
      <c r="OG51" s="943"/>
      <c r="OH51" s="943"/>
      <c r="OI51" s="943"/>
      <c r="OJ51" s="943"/>
      <c r="OK51" s="943"/>
      <c r="OL51" s="943"/>
      <c r="OM51" s="943"/>
      <c r="ON51" s="943"/>
      <c r="OO51" s="943"/>
      <c r="OP51" s="943"/>
      <c r="OQ51" s="943"/>
      <c r="OR51" s="943"/>
      <c r="OS51" s="943"/>
      <c r="OT51" s="943"/>
      <c r="OU51" s="943"/>
      <c r="OV51" s="943"/>
      <c r="OW51" s="943"/>
      <c r="OX51" s="943"/>
      <c r="OY51" s="943"/>
      <c r="OZ51" s="943"/>
      <c r="PA51" s="943"/>
      <c r="PB51" s="1364"/>
      <c r="PC51" s="1364"/>
      <c r="PD51" s="1364"/>
      <c r="PE51" s="1383"/>
      <c r="PF51" s="1383"/>
      <c r="PG51" s="1383"/>
      <c r="PH51" s="1383"/>
      <c r="PI51" s="1383"/>
      <c r="PJ51" s="1383"/>
      <c r="PK51" s="943"/>
      <c r="PL51" s="943"/>
      <c r="PM51" s="943"/>
      <c r="PN51" s="943"/>
      <c r="PO51" s="943"/>
      <c r="PP51" s="943"/>
      <c r="PQ51" s="943"/>
      <c r="PR51" s="943"/>
      <c r="PS51" s="943"/>
      <c r="PT51" s="943"/>
      <c r="PU51" s="943"/>
      <c r="PV51" s="943"/>
      <c r="PW51" s="943"/>
      <c r="PX51" s="943"/>
      <c r="PY51" s="943"/>
      <c r="PZ51" s="943"/>
      <c r="QA51" s="943"/>
      <c r="QB51" s="943"/>
      <c r="QC51" s="943"/>
      <c r="QD51" s="943"/>
      <c r="QE51" s="943"/>
      <c r="QF51" s="943"/>
      <c r="QG51" s="943"/>
      <c r="QH51" s="943"/>
      <c r="QI51" s="943"/>
      <c r="QJ51" s="943"/>
      <c r="QK51" s="943"/>
      <c r="QL51" s="1364"/>
      <c r="QM51" s="1364"/>
      <c r="QN51" s="1364"/>
      <c r="QO51" s="1363"/>
      <c r="QP51" s="1363"/>
      <c r="QQ51" s="1363"/>
      <c r="QR51" s="1363"/>
      <c r="QS51" s="1363"/>
      <c r="QT51" s="1363"/>
      <c r="QU51" s="1363"/>
      <c r="QV51" s="1363"/>
      <c r="QW51" s="1363"/>
      <c r="QX51" s="1363"/>
      <c r="QY51" s="1363"/>
      <c r="QZ51" s="1363"/>
      <c r="RA51" s="1363"/>
    </row>
    <row r="52" ht="14.25" customHeight="1">
      <c r="A52" s="1364">
        <v>3.0</v>
      </c>
      <c r="B52" s="943" t="s">
        <v>2874</v>
      </c>
      <c r="C52" s="70" t="s">
        <v>2784</v>
      </c>
      <c r="D52" s="1427" t="s">
        <v>2875</v>
      </c>
      <c r="E52" s="1440" t="s">
        <v>848</v>
      </c>
      <c r="F52" s="1298">
        <v>2.9E7</v>
      </c>
      <c r="G52" s="1382">
        <v>1.29415E7</v>
      </c>
      <c r="H52" s="1382"/>
      <c r="I52" s="1383"/>
      <c r="J52" s="1383">
        <f t="shared" si="74"/>
        <v>0</v>
      </c>
      <c r="K52" s="1383"/>
      <c r="L52" s="1383">
        <f t="shared" si="75"/>
        <v>0</v>
      </c>
      <c r="M52" s="1383"/>
      <c r="N52" s="1383">
        <f t="shared" si="76"/>
        <v>0</v>
      </c>
      <c r="O52" s="1383">
        <v>27.0</v>
      </c>
      <c r="P52" s="1383">
        <f t="shared" si="77"/>
        <v>26100000</v>
      </c>
      <c r="Q52" s="1383"/>
      <c r="R52" s="1383"/>
      <c r="S52" s="1383">
        <v>4.0</v>
      </c>
      <c r="T52" s="1383">
        <f t="shared" si="78"/>
        <v>3866666.667</v>
      </c>
      <c r="U52" s="1383">
        <f t="shared" si="79"/>
        <v>29966666.67</v>
      </c>
      <c r="V52" s="1362"/>
      <c r="W52" s="1363">
        <f t="shared" si="80"/>
        <v>0</v>
      </c>
      <c r="X52" s="1362"/>
      <c r="Y52" s="1363">
        <f t="shared" si="81"/>
        <v>0</v>
      </c>
      <c r="Z52" s="1362"/>
      <c r="AA52" s="1363">
        <f t="shared" si="82"/>
        <v>0</v>
      </c>
      <c r="AB52" s="1362">
        <v>21.0</v>
      </c>
      <c r="AC52" s="1363">
        <f t="shared" si="83"/>
        <v>20300000</v>
      </c>
      <c r="AD52" s="1362"/>
      <c r="AE52" s="1362"/>
      <c r="AF52" s="1362"/>
      <c r="AG52" s="1363"/>
      <c r="AH52" s="1363">
        <f t="shared" si="84"/>
        <v>20300000</v>
      </c>
      <c r="AI52" s="1361"/>
      <c r="AJ52" s="1383">
        <f t="shared" si="94"/>
        <v>0</v>
      </c>
      <c r="AK52" s="1361"/>
      <c r="AL52" s="1361"/>
      <c r="AM52" s="1383">
        <f t="shared" si="85"/>
        <v>0</v>
      </c>
      <c r="AN52" s="1361">
        <v>30.0</v>
      </c>
      <c r="AO52" s="1383">
        <f t="shared" si="86"/>
        <v>29000000</v>
      </c>
      <c r="AP52" s="1361"/>
      <c r="AQ52" s="1383">
        <f t="shared" si="87"/>
        <v>0</v>
      </c>
      <c r="AR52" s="1361"/>
      <c r="AS52" s="1361"/>
      <c r="AT52" s="1383">
        <f t="shared" si="88"/>
        <v>29000000</v>
      </c>
      <c r="AU52" s="943" t="s">
        <v>2688</v>
      </c>
      <c r="AV52" s="943" t="s">
        <v>2688</v>
      </c>
      <c r="AW52" s="943" t="s">
        <v>2688</v>
      </c>
      <c r="AX52" s="943" t="s">
        <v>2688</v>
      </c>
      <c r="AY52" s="943" t="s">
        <v>2688</v>
      </c>
      <c r="AZ52" s="943" t="s">
        <v>2688</v>
      </c>
      <c r="BA52" s="943" t="s">
        <v>2688</v>
      </c>
      <c r="BB52" s="943" t="s">
        <v>2688</v>
      </c>
      <c r="BC52" s="943" t="s">
        <v>2688</v>
      </c>
      <c r="BD52" s="943" t="s">
        <v>2688</v>
      </c>
      <c r="BE52" s="943" t="s">
        <v>2688</v>
      </c>
      <c r="BF52" s="943" t="s">
        <v>2688</v>
      </c>
      <c r="BG52" s="943" t="s">
        <v>2688</v>
      </c>
      <c r="BH52" s="943" t="s">
        <v>2688</v>
      </c>
      <c r="BI52" s="943" t="s">
        <v>2688</v>
      </c>
      <c r="BJ52" s="943" t="s">
        <v>2688</v>
      </c>
      <c r="BK52" s="943" t="s">
        <v>2688</v>
      </c>
      <c r="BL52" s="943" t="s">
        <v>2688</v>
      </c>
      <c r="BM52" s="943" t="s">
        <v>2688</v>
      </c>
      <c r="BN52" s="943" t="s">
        <v>2688</v>
      </c>
      <c r="BO52" s="943" t="s">
        <v>2688</v>
      </c>
      <c r="BP52" s="943" t="s">
        <v>2688</v>
      </c>
      <c r="BQ52" s="943" t="s">
        <v>2688</v>
      </c>
      <c r="BR52" s="943" t="s">
        <v>2688</v>
      </c>
      <c r="BS52" s="943" t="s">
        <v>2688</v>
      </c>
      <c r="BT52" s="1364" t="s">
        <v>2688</v>
      </c>
      <c r="BU52" s="1364" t="s">
        <v>2688</v>
      </c>
      <c r="BV52" s="1364" t="s">
        <v>2688</v>
      </c>
      <c r="BW52" s="1364" t="s">
        <v>2688</v>
      </c>
      <c r="BX52" s="1364" t="s">
        <v>2688</v>
      </c>
      <c r="BY52" s="1364" t="s">
        <v>2688</v>
      </c>
      <c r="BZ52" s="1363">
        <f t="shared" ref="BZ52:CJ52" si="167">COUNTIF($AU52:$BY52,BZ$4)*($F52/30)+COUNTIF($AU52:$BY52,BZ$5)*($F52/60)</f>
        <v>0</v>
      </c>
      <c r="CA52" s="1363">
        <f t="shared" si="167"/>
        <v>0</v>
      </c>
      <c r="CB52" s="1363">
        <f t="shared" si="167"/>
        <v>0</v>
      </c>
      <c r="CC52" s="1363">
        <f t="shared" si="167"/>
        <v>0</v>
      </c>
      <c r="CD52" s="1363">
        <f t="shared" si="167"/>
        <v>0</v>
      </c>
      <c r="CE52" s="1363">
        <f t="shared" si="167"/>
        <v>0</v>
      </c>
      <c r="CF52" s="1363">
        <f t="shared" si="167"/>
        <v>0</v>
      </c>
      <c r="CG52" s="1363">
        <f t="shared" si="167"/>
        <v>0</v>
      </c>
      <c r="CH52" s="1363">
        <f t="shared" si="167"/>
        <v>0</v>
      </c>
      <c r="CI52" s="1363">
        <f t="shared" si="167"/>
        <v>29966666.67</v>
      </c>
      <c r="CJ52" s="1363">
        <f t="shared" si="167"/>
        <v>0</v>
      </c>
      <c r="CK52" s="1363">
        <f t="shared" si="90"/>
        <v>0</v>
      </c>
      <c r="CL52" s="943" t="s">
        <v>2688</v>
      </c>
      <c r="CM52" s="943" t="s">
        <v>2688</v>
      </c>
      <c r="CN52" s="943" t="s">
        <v>2688</v>
      </c>
      <c r="CO52" s="943" t="s">
        <v>2688</v>
      </c>
      <c r="CP52" s="943" t="s">
        <v>2688</v>
      </c>
      <c r="CQ52" s="943" t="s">
        <v>2688</v>
      </c>
      <c r="CR52" s="943" t="s">
        <v>2688</v>
      </c>
      <c r="CS52" s="943" t="s">
        <v>2688</v>
      </c>
      <c r="CT52" s="943" t="s">
        <v>2688</v>
      </c>
      <c r="CU52" s="943" t="s">
        <v>2688</v>
      </c>
      <c r="CV52" s="943" t="s">
        <v>2688</v>
      </c>
      <c r="CW52" s="943" t="s">
        <v>2677</v>
      </c>
      <c r="CX52" s="943" t="s">
        <v>2677</v>
      </c>
      <c r="CY52" s="943" t="s">
        <v>2677</v>
      </c>
      <c r="CZ52" s="943" t="s">
        <v>2677</v>
      </c>
      <c r="DA52" s="943" t="s">
        <v>2688</v>
      </c>
      <c r="DB52" s="943" t="s">
        <v>2688</v>
      </c>
      <c r="DC52" s="943" t="s">
        <v>2688</v>
      </c>
      <c r="DD52" s="943" t="s">
        <v>2688</v>
      </c>
      <c r="DE52" s="943" t="s">
        <v>2688</v>
      </c>
      <c r="DF52" s="943" t="s">
        <v>2688</v>
      </c>
      <c r="DG52" s="943" t="s">
        <v>2688</v>
      </c>
      <c r="DH52" s="943" t="s">
        <v>2688</v>
      </c>
      <c r="DI52" s="943" t="s">
        <v>2688</v>
      </c>
      <c r="DJ52" s="943" t="s">
        <v>2688</v>
      </c>
      <c r="DK52" s="943" t="s">
        <v>2688</v>
      </c>
      <c r="DL52" s="943" t="s">
        <v>2688</v>
      </c>
      <c r="DM52" s="943" t="s">
        <v>2688</v>
      </c>
      <c r="DN52" s="1383">
        <f t="shared" ref="DN52:DW52" si="168">COUNTIF($CL52:$DM52,DN$4)*($F52/30)+COUNTIF($CL52:$DM52,DN$5)*($F52/60)</f>
        <v>0</v>
      </c>
      <c r="DO52" s="1383">
        <f t="shared" si="168"/>
        <v>0</v>
      </c>
      <c r="DP52" s="1383">
        <f t="shared" si="168"/>
        <v>0</v>
      </c>
      <c r="DQ52" s="1383">
        <f t="shared" si="168"/>
        <v>0</v>
      </c>
      <c r="DR52" s="1383">
        <f t="shared" si="168"/>
        <v>0</v>
      </c>
      <c r="DS52" s="1383">
        <f t="shared" si="168"/>
        <v>0</v>
      </c>
      <c r="DT52" s="1383">
        <f t="shared" si="168"/>
        <v>0</v>
      </c>
      <c r="DU52" s="1383">
        <f t="shared" si="168"/>
        <v>0</v>
      </c>
      <c r="DV52" s="1383">
        <f t="shared" si="168"/>
        <v>0</v>
      </c>
      <c r="DW52" s="1383">
        <f t="shared" si="168"/>
        <v>0</v>
      </c>
      <c r="DX52" s="1383">
        <f t="shared" si="92"/>
        <v>6000000</v>
      </c>
      <c r="DY52" s="943" t="s">
        <v>2678</v>
      </c>
      <c r="DZ52" s="943" t="s">
        <v>2678</v>
      </c>
      <c r="EA52" s="943" t="s">
        <v>2678</v>
      </c>
      <c r="EB52" s="943" t="s">
        <v>2678</v>
      </c>
      <c r="EC52" s="943" t="s">
        <v>2678</v>
      </c>
      <c r="ED52" s="943" t="s">
        <v>2678</v>
      </c>
      <c r="EE52" s="943" t="s">
        <v>2678</v>
      </c>
      <c r="EF52" s="943" t="s">
        <v>2678</v>
      </c>
      <c r="EG52" s="943" t="s">
        <v>2678</v>
      </c>
      <c r="EH52" s="943" t="s">
        <v>2678</v>
      </c>
      <c r="EI52" s="943" t="s">
        <v>2678</v>
      </c>
      <c r="EJ52" s="943" t="s">
        <v>2678</v>
      </c>
      <c r="EK52" s="943" t="s">
        <v>2678</v>
      </c>
      <c r="EL52" s="943" t="s">
        <v>2678</v>
      </c>
      <c r="EM52" s="943" t="s">
        <v>2678</v>
      </c>
      <c r="EN52" s="943" t="s">
        <v>2678</v>
      </c>
      <c r="EO52" s="943" t="s">
        <v>2678</v>
      </c>
      <c r="EP52" s="943" t="s">
        <v>2678</v>
      </c>
      <c r="EQ52" s="943" t="s">
        <v>2678</v>
      </c>
      <c r="ER52" s="943" t="s">
        <v>2678</v>
      </c>
      <c r="ES52" s="943" t="s">
        <v>2678</v>
      </c>
      <c r="ET52" s="943" t="s">
        <v>2677</v>
      </c>
      <c r="EU52" s="943" t="s">
        <v>2677</v>
      </c>
      <c r="EV52" s="943" t="s">
        <v>2677</v>
      </c>
      <c r="EW52" s="943" t="s">
        <v>2677</v>
      </c>
      <c r="EX52" s="943" t="s">
        <v>2677</v>
      </c>
      <c r="EY52" s="943" t="s">
        <v>2677</v>
      </c>
      <c r="EZ52" s="1364" t="s">
        <v>2677</v>
      </c>
      <c r="FA52" s="1364" t="s">
        <v>2678</v>
      </c>
      <c r="FB52" s="1364" t="s">
        <v>2678</v>
      </c>
      <c r="FC52" s="1364"/>
      <c r="FD52" s="1363">
        <f t="shared" ref="FD52:FP52" si="169">COUNTIF($DY52:$FC52,FD$4)*($F52/30)+COUNTIF($DY52:$FC52,FD$5)*($F52/60)</f>
        <v>0</v>
      </c>
      <c r="FE52" s="1363">
        <f t="shared" si="169"/>
        <v>0</v>
      </c>
      <c r="FF52" s="1363">
        <f t="shared" si="169"/>
        <v>0</v>
      </c>
      <c r="FG52" s="1363">
        <f t="shared" si="169"/>
        <v>22233333.33</v>
      </c>
      <c r="FH52" s="1363">
        <f t="shared" si="169"/>
        <v>0</v>
      </c>
      <c r="FI52" s="1363">
        <f t="shared" si="169"/>
        <v>0</v>
      </c>
      <c r="FJ52" s="1363">
        <f t="shared" si="169"/>
        <v>0</v>
      </c>
      <c r="FK52" s="1363">
        <f t="shared" si="169"/>
        <v>0</v>
      </c>
      <c r="FL52" s="1363">
        <f t="shared" si="169"/>
        <v>0</v>
      </c>
      <c r="FM52" s="1363">
        <f t="shared" si="169"/>
        <v>0</v>
      </c>
      <c r="FN52" s="1363">
        <f t="shared" si="169"/>
        <v>0</v>
      </c>
      <c r="FO52" s="1363">
        <f t="shared" si="169"/>
        <v>0</v>
      </c>
      <c r="FP52" s="1363">
        <f t="shared" si="169"/>
        <v>6766666.667</v>
      </c>
      <c r="FQ52" s="943"/>
      <c r="FR52" s="943"/>
      <c r="FS52" s="943"/>
      <c r="FT52" s="943"/>
      <c r="FU52" s="943"/>
      <c r="FV52" s="943"/>
      <c r="FW52" s="943"/>
      <c r="FX52" s="943"/>
      <c r="FY52" s="943"/>
      <c r="FZ52" s="943"/>
      <c r="GA52" s="943"/>
      <c r="GB52" s="943"/>
      <c r="GC52" s="943"/>
      <c r="GD52" s="943"/>
      <c r="GE52" s="943"/>
      <c r="GF52" s="943"/>
      <c r="GG52" s="943"/>
      <c r="GH52" s="943"/>
      <c r="GI52" s="943"/>
      <c r="GJ52" s="943"/>
      <c r="GK52" s="943"/>
      <c r="GL52" s="943"/>
      <c r="GM52" s="943"/>
      <c r="GN52" s="943"/>
      <c r="GO52" s="943"/>
      <c r="GP52" s="943"/>
      <c r="GQ52" s="943"/>
      <c r="GR52" s="1364"/>
      <c r="GS52" s="1364"/>
      <c r="GT52" s="1364"/>
      <c r="GU52" s="1383"/>
      <c r="GV52" s="1383"/>
      <c r="GW52" s="1383"/>
      <c r="GX52" s="1383"/>
      <c r="GY52" s="1383"/>
      <c r="GZ52" s="943"/>
      <c r="HA52" s="943"/>
      <c r="HB52" s="943"/>
      <c r="HC52" s="943"/>
      <c r="HD52" s="943"/>
      <c r="HE52" s="943"/>
      <c r="HF52" s="943"/>
      <c r="HG52" s="943"/>
      <c r="HH52" s="943"/>
      <c r="HI52" s="943"/>
      <c r="HJ52" s="943"/>
      <c r="HK52" s="943"/>
      <c r="HL52" s="943"/>
      <c r="HM52" s="943"/>
      <c r="HN52" s="943"/>
      <c r="HO52" s="943"/>
      <c r="HP52" s="943"/>
      <c r="HQ52" s="943"/>
      <c r="HR52" s="943"/>
      <c r="HS52" s="943"/>
      <c r="HT52" s="943"/>
      <c r="HU52" s="943"/>
      <c r="HV52" s="943"/>
      <c r="HW52" s="943"/>
      <c r="HX52" s="943"/>
      <c r="HY52" s="943"/>
      <c r="HZ52" s="943"/>
      <c r="IA52" s="1364"/>
      <c r="IB52" s="1364"/>
      <c r="IC52" s="1364"/>
      <c r="ID52" s="1364"/>
      <c r="IE52" s="1391"/>
      <c r="IF52" s="1391"/>
      <c r="IG52" s="1391"/>
      <c r="IH52" s="1391"/>
      <c r="II52" s="1391"/>
      <c r="IJ52" s="1391"/>
      <c r="IK52" s="943"/>
      <c r="IL52" s="943"/>
      <c r="IM52" s="943"/>
      <c r="IN52" s="943"/>
      <c r="IO52" s="943"/>
      <c r="IP52" s="943"/>
      <c r="IQ52" s="943"/>
      <c r="IR52" s="943"/>
      <c r="IS52" s="943"/>
      <c r="IT52" s="943"/>
      <c r="IU52" s="943"/>
      <c r="IV52" s="943"/>
      <c r="IW52" s="943"/>
      <c r="IX52" s="943"/>
      <c r="IY52" s="943"/>
      <c r="IZ52" s="943"/>
      <c r="JA52" s="943"/>
      <c r="JB52" s="943"/>
      <c r="JC52" s="943"/>
      <c r="JD52" s="943"/>
      <c r="JE52" s="943"/>
      <c r="JF52" s="943"/>
      <c r="JG52" s="943"/>
      <c r="JH52" s="943"/>
      <c r="JI52" s="943"/>
      <c r="JJ52" s="943"/>
      <c r="JK52" s="943"/>
      <c r="JL52" s="1364"/>
      <c r="JM52" s="1364"/>
      <c r="JN52" s="1364"/>
      <c r="JO52" s="1383"/>
      <c r="JP52" s="1383"/>
      <c r="JQ52" s="1383"/>
      <c r="JR52" s="1383"/>
      <c r="JS52" s="1383"/>
      <c r="JT52" s="1383"/>
      <c r="JU52" s="943"/>
      <c r="JV52" s="943"/>
      <c r="JW52" s="943"/>
      <c r="JX52" s="943"/>
      <c r="JY52" s="943"/>
      <c r="JZ52" s="943"/>
      <c r="KA52" s="943"/>
      <c r="KB52" s="943"/>
      <c r="KC52" s="943"/>
      <c r="KD52" s="943"/>
      <c r="KE52" s="943"/>
      <c r="KF52" s="943"/>
      <c r="KG52" s="943"/>
      <c r="KH52" s="943"/>
      <c r="KI52" s="943"/>
      <c r="KJ52" s="943"/>
      <c r="KK52" s="943"/>
      <c r="KL52" s="943"/>
      <c r="KM52" s="943"/>
      <c r="KN52" s="943"/>
      <c r="KO52" s="943"/>
      <c r="KP52" s="943"/>
      <c r="KQ52" s="943"/>
      <c r="KR52" s="943"/>
      <c r="KS52" s="943"/>
      <c r="KT52" s="943"/>
      <c r="KU52" s="943"/>
      <c r="KV52" s="1364"/>
      <c r="KW52" s="1364"/>
      <c r="KX52" s="1364"/>
      <c r="KY52" s="1364"/>
      <c r="KZ52" s="1363"/>
      <c r="LA52" s="1363"/>
      <c r="LB52" s="1363"/>
      <c r="LC52" s="1363"/>
      <c r="LD52" s="1363"/>
      <c r="LE52" s="1363"/>
      <c r="LF52" s="943"/>
      <c r="LG52" s="943"/>
      <c r="LH52" s="943"/>
      <c r="LI52" s="943"/>
      <c r="LJ52" s="943"/>
      <c r="LK52" s="943"/>
      <c r="LL52" s="943"/>
      <c r="LM52" s="943"/>
      <c r="LN52" s="943"/>
      <c r="LO52" s="943"/>
      <c r="LP52" s="943"/>
      <c r="LQ52" s="943"/>
      <c r="LR52" s="943"/>
      <c r="LS52" s="943"/>
      <c r="LT52" s="943"/>
      <c r="LU52" s="943"/>
      <c r="LV52" s="943"/>
      <c r="LW52" s="943"/>
      <c r="LX52" s="943"/>
      <c r="LY52" s="943"/>
      <c r="LZ52" s="943"/>
      <c r="MA52" s="943"/>
      <c r="MB52" s="943"/>
      <c r="MC52" s="943"/>
      <c r="MD52" s="943"/>
      <c r="ME52" s="943"/>
      <c r="MF52" s="943"/>
      <c r="MG52" s="1364"/>
      <c r="MH52" s="1364"/>
      <c r="MI52" s="1364"/>
      <c r="MJ52" s="1364"/>
      <c r="MK52" s="1383"/>
      <c r="ML52" s="1383"/>
      <c r="MM52" s="1383"/>
      <c r="MN52" s="1383"/>
      <c r="MO52" s="1383"/>
      <c r="MP52" s="1383"/>
      <c r="MQ52" s="943"/>
      <c r="MR52" s="943"/>
      <c r="MS52" s="943"/>
      <c r="MT52" s="943"/>
      <c r="MU52" s="943"/>
      <c r="MV52" s="943"/>
      <c r="MW52" s="943"/>
      <c r="MX52" s="943"/>
      <c r="MY52" s="943"/>
      <c r="MZ52" s="943"/>
      <c r="NA52" s="943"/>
      <c r="NB52" s="943"/>
      <c r="NC52" s="943"/>
      <c r="ND52" s="943"/>
      <c r="NE52" s="943"/>
      <c r="NF52" s="943"/>
      <c r="NG52" s="943"/>
      <c r="NH52" s="943"/>
      <c r="NI52" s="943"/>
      <c r="NJ52" s="943"/>
      <c r="NK52" s="943"/>
      <c r="NL52" s="943"/>
      <c r="NM52" s="943"/>
      <c r="NN52" s="943"/>
      <c r="NO52" s="943"/>
      <c r="NP52" s="943"/>
      <c r="NQ52" s="943"/>
      <c r="NR52" s="1364"/>
      <c r="NS52" s="1364"/>
      <c r="NT52" s="1364"/>
      <c r="NU52" s="1363"/>
      <c r="NV52" s="1363"/>
      <c r="NW52" s="1363"/>
      <c r="NX52" s="1363"/>
      <c r="NY52" s="1363"/>
      <c r="NZ52" s="1363"/>
      <c r="OA52" s="943"/>
      <c r="OB52" s="943"/>
      <c r="OC52" s="943"/>
      <c r="OD52" s="943"/>
      <c r="OE52" s="943"/>
      <c r="OF52" s="943"/>
      <c r="OG52" s="943"/>
      <c r="OH52" s="943"/>
      <c r="OI52" s="943"/>
      <c r="OJ52" s="943"/>
      <c r="OK52" s="943"/>
      <c r="OL52" s="943"/>
      <c r="OM52" s="943"/>
      <c r="ON52" s="943"/>
      <c r="OO52" s="943"/>
      <c r="OP52" s="943"/>
      <c r="OQ52" s="943"/>
      <c r="OR52" s="943"/>
      <c r="OS52" s="943"/>
      <c r="OT52" s="943"/>
      <c r="OU52" s="943"/>
      <c r="OV52" s="943"/>
      <c r="OW52" s="943"/>
      <c r="OX52" s="943"/>
      <c r="OY52" s="943"/>
      <c r="OZ52" s="943"/>
      <c r="PA52" s="943"/>
      <c r="PB52" s="1364"/>
      <c r="PC52" s="1364"/>
      <c r="PD52" s="1364"/>
      <c r="PE52" s="1383"/>
      <c r="PF52" s="1383"/>
      <c r="PG52" s="1383"/>
      <c r="PH52" s="1383"/>
      <c r="PI52" s="1383"/>
      <c r="PJ52" s="1383"/>
      <c r="PK52" s="943"/>
      <c r="PL52" s="943"/>
      <c r="PM52" s="943"/>
      <c r="PN52" s="943"/>
      <c r="PO52" s="943"/>
      <c r="PP52" s="943"/>
      <c r="PQ52" s="943"/>
      <c r="PR52" s="943"/>
      <c r="PS52" s="943"/>
      <c r="PT52" s="943"/>
      <c r="PU52" s="943"/>
      <c r="PV52" s="943"/>
      <c r="PW52" s="943"/>
      <c r="PX52" s="943"/>
      <c r="PY52" s="943"/>
      <c r="PZ52" s="943"/>
      <c r="QA52" s="943"/>
      <c r="QB52" s="943"/>
      <c r="QC52" s="943"/>
      <c r="QD52" s="943"/>
      <c r="QE52" s="943"/>
      <c r="QF52" s="943"/>
      <c r="QG52" s="943"/>
      <c r="QH52" s="943"/>
      <c r="QI52" s="943"/>
      <c r="QJ52" s="943"/>
      <c r="QK52" s="943"/>
      <c r="QL52" s="1364"/>
      <c r="QM52" s="1364"/>
      <c r="QN52" s="1364"/>
      <c r="QO52" s="1363"/>
      <c r="QP52" s="1363"/>
      <c r="QQ52" s="1363"/>
      <c r="QR52" s="1363"/>
      <c r="QS52" s="1363"/>
      <c r="QT52" s="1363"/>
      <c r="QU52" s="1363"/>
      <c r="QV52" s="1363"/>
      <c r="QW52" s="1363"/>
      <c r="QX52" s="1363"/>
      <c r="QY52" s="1363"/>
      <c r="QZ52" s="1363"/>
      <c r="RA52" s="1363"/>
    </row>
    <row r="53" ht="14.25" customHeight="1">
      <c r="A53" s="1364">
        <v>4.0</v>
      </c>
      <c r="B53" s="943" t="s">
        <v>2876</v>
      </c>
      <c r="C53" s="70" t="s">
        <v>2785</v>
      </c>
      <c r="D53" s="1427" t="s">
        <v>2099</v>
      </c>
      <c r="E53" s="1440" t="s">
        <v>2092</v>
      </c>
      <c r="F53" s="1298">
        <v>2.9E7</v>
      </c>
      <c r="G53" s="1382">
        <v>1.29415E7</v>
      </c>
      <c r="H53" s="1382"/>
      <c r="I53" s="1383">
        <v>1.0</v>
      </c>
      <c r="J53" s="1383">
        <f t="shared" si="74"/>
        <v>966666.6667</v>
      </c>
      <c r="K53" s="1383">
        <v>6.0</v>
      </c>
      <c r="L53" s="1383">
        <f t="shared" si="75"/>
        <v>5800000</v>
      </c>
      <c r="M53" s="1383"/>
      <c r="N53" s="1383">
        <f t="shared" si="76"/>
        <v>0</v>
      </c>
      <c r="O53" s="1383">
        <v>21.0</v>
      </c>
      <c r="P53" s="1383">
        <f t="shared" si="77"/>
        <v>20300000</v>
      </c>
      <c r="Q53" s="1383"/>
      <c r="R53" s="1383"/>
      <c r="S53" s="1383"/>
      <c r="T53" s="1383">
        <f t="shared" si="78"/>
        <v>0</v>
      </c>
      <c r="U53" s="1383">
        <f t="shared" si="79"/>
        <v>27066666.67</v>
      </c>
      <c r="V53" s="1362"/>
      <c r="W53" s="1363">
        <f t="shared" si="80"/>
        <v>0</v>
      </c>
      <c r="X53" s="1362"/>
      <c r="Y53" s="1363">
        <f t="shared" si="81"/>
        <v>0</v>
      </c>
      <c r="Z53" s="1362"/>
      <c r="AA53" s="1363">
        <f t="shared" si="82"/>
        <v>0</v>
      </c>
      <c r="AB53" s="1362">
        <v>25.0</v>
      </c>
      <c r="AC53" s="1363">
        <f t="shared" si="83"/>
        <v>24166666.67</v>
      </c>
      <c r="AD53" s="1362"/>
      <c r="AE53" s="1362"/>
      <c r="AF53" s="1362"/>
      <c r="AG53" s="1363"/>
      <c r="AH53" s="1363">
        <f t="shared" si="84"/>
        <v>24166666.67</v>
      </c>
      <c r="AI53" s="1361"/>
      <c r="AJ53" s="1383">
        <f t="shared" si="94"/>
        <v>0</v>
      </c>
      <c r="AK53" s="1361"/>
      <c r="AL53" s="1361"/>
      <c r="AM53" s="1383">
        <f t="shared" si="85"/>
        <v>0</v>
      </c>
      <c r="AN53" s="1361">
        <v>29.0</v>
      </c>
      <c r="AO53" s="1383">
        <f t="shared" si="86"/>
        <v>28033333.33</v>
      </c>
      <c r="AP53" s="1361">
        <v>1.0</v>
      </c>
      <c r="AQ53" s="1383">
        <f t="shared" si="87"/>
        <v>966666.6667</v>
      </c>
      <c r="AR53" s="1361"/>
      <c r="AS53" s="1361"/>
      <c r="AT53" s="1383">
        <f t="shared" si="88"/>
        <v>29000000</v>
      </c>
      <c r="AU53" s="943" t="s">
        <v>2683</v>
      </c>
      <c r="AV53" s="943" t="s">
        <v>2683</v>
      </c>
      <c r="AW53" s="943" t="s">
        <v>2683</v>
      </c>
      <c r="AX53" s="943" t="s">
        <v>2683</v>
      </c>
      <c r="AY53" s="943" t="s">
        <v>2683</v>
      </c>
      <c r="AZ53" s="943" t="s">
        <v>2683</v>
      </c>
      <c r="BA53" s="943" t="s">
        <v>2683</v>
      </c>
      <c r="BB53" s="943" t="s">
        <v>2683</v>
      </c>
      <c r="BC53" s="943" t="s">
        <v>2677</v>
      </c>
      <c r="BD53" s="943" t="s">
        <v>2678</v>
      </c>
      <c r="BE53" s="943" t="s">
        <v>2678</v>
      </c>
      <c r="BF53" s="943" t="s">
        <v>2678</v>
      </c>
      <c r="BG53" s="943" t="s">
        <v>2678</v>
      </c>
      <c r="BH53" s="943" t="s">
        <v>2677</v>
      </c>
      <c r="BI53" s="943" t="s">
        <v>2677</v>
      </c>
      <c r="BJ53" s="943" t="s">
        <v>2677</v>
      </c>
      <c r="BK53" s="943" t="s">
        <v>2677</v>
      </c>
      <c r="BL53" s="943" t="s">
        <v>2678</v>
      </c>
      <c r="BM53" s="943" t="s">
        <v>2678</v>
      </c>
      <c r="BN53" s="943" t="s">
        <v>2678</v>
      </c>
      <c r="BO53" s="943" t="s">
        <v>2678</v>
      </c>
      <c r="BP53" s="943" t="s">
        <v>2678</v>
      </c>
      <c r="BQ53" s="943" t="s">
        <v>2678</v>
      </c>
      <c r="BR53" s="943" t="s">
        <v>2678</v>
      </c>
      <c r="BS53" s="943" t="s">
        <v>2678</v>
      </c>
      <c r="BT53" s="1364" t="s">
        <v>2678</v>
      </c>
      <c r="BU53" s="1364" t="s">
        <v>2678</v>
      </c>
      <c r="BV53" s="1364" t="s">
        <v>2677</v>
      </c>
      <c r="BW53" s="1364" t="s">
        <v>2678</v>
      </c>
      <c r="BX53" s="1364" t="s">
        <v>2678</v>
      </c>
      <c r="BY53" s="1364" t="s">
        <v>2678</v>
      </c>
      <c r="BZ53" s="1363">
        <f t="shared" ref="BZ53:CJ53" si="170">COUNTIF($AU53:$BY53,BZ$4)*($F53/30)+COUNTIF($AU53:$BY53,BZ$5)*($F53/60)</f>
        <v>7733333.333</v>
      </c>
      <c r="CA53" s="1363">
        <f t="shared" si="170"/>
        <v>0</v>
      </c>
      <c r="CB53" s="1363">
        <f t="shared" si="170"/>
        <v>0</v>
      </c>
      <c r="CC53" s="1363">
        <f t="shared" si="170"/>
        <v>16433333.33</v>
      </c>
      <c r="CD53" s="1363">
        <f t="shared" si="170"/>
        <v>0</v>
      </c>
      <c r="CE53" s="1363">
        <f t="shared" si="170"/>
        <v>0</v>
      </c>
      <c r="CF53" s="1363">
        <f t="shared" si="170"/>
        <v>0</v>
      </c>
      <c r="CG53" s="1363">
        <f t="shared" si="170"/>
        <v>0</v>
      </c>
      <c r="CH53" s="1363">
        <f t="shared" si="170"/>
        <v>0</v>
      </c>
      <c r="CI53" s="1363">
        <f t="shared" si="170"/>
        <v>0</v>
      </c>
      <c r="CJ53" s="1363">
        <f t="shared" si="170"/>
        <v>0</v>
      </c>
      <c r="CK53" s="1363">
        <f t="shared" si="90"/>
        <v>5800000</v>
      </c>
      <c r="CL53" s="943" t="s">
        <v>2678</v>
      </c>
      <c r="CM53" s="943" t="s">
        <v>2678</v>
      </c>
      <c r="CN53" s="943" t="s">
        <v>2677</v>
      </c>
      <c r="CO53" s="943" t="s">
        <v>2678</v>
      </c>
      <c r="CP53" s="943" t="s">
        <v>2678</v>
      </c>
      <c r="CQ53" s="943" t="s">
        <v>2678</v>
      </c>
      <c r="CR53" s="943" t="s">
        <v>2678</v>
      </c>
      <c r="CS53" s="943" t="s">
        <v>2678</v>
      </c>
      <c r="CT53" s="943" t="s">
        <v>2678</v>
      </c>
      <c r="CU53" s="943" t="s">
        <v>2678</v>
      </c>
      <c r="CV53" s="943" t="s">
        <v>2678</v>
      </c>
      <c r="CW53" s="943" t="s">
        <v>2678</v>
      </c>
      <c r="CX53" s="943" t="s">
        <v>2678</v>
      </c>
      <c r="CY53" s="943" t="s">
        <v>2678</v>
      </c>
      <c r="CZ53" s="943" t="s">
        <v>2678</v>
      </c>
      <c r="DA53" s="943" t="s">
        <v>2678</v>
      </c>
      <c r="DB53" s="943" t="s">
        <v>2678</v>
      </c>
      <c r="DC53" s="943" t="s">
        <v>2678</v>
      </c>
      <c r="DD53" s="943" t="s">
        <v>2678</v>
      </c>
      <c r="DE53" s="943" t="s">
        <v>2678</v>
      </c>
      <c r="DF53" s="943" t="s">
        <v>2678</v>
      </c>
      <c r="DG53" s="943" t="s">
        <v>2678</v>
      </c>
      <c r="DH53" s="943" t="s">
        <v>2678</v>
      </c>
      <c r="DI53" s="943" t="s">
        <v>2678</v>
      </c>
      <c r="DJ53" s="943" t="s">
        <v>2678</v>
      </c>
      <c r="DK53" s="943" t="s">
        <v>2678</v>
      </c>
      <c r="DL53" s="943" t="s">
        <v>2678</v>
      </c>
      <c r="DM53" s="943" t="s">
        <v>2677</v>
      </c>
      <c r="DN53" s="1383">
        <f t="shared" ref="DN53:DW53" si="171">COUNTIF($CL53:$DM53,DN$4)*($F53/30)+COUNTIF($CL53:$DM53,DN$5)*($F53/60)</f>
        <v>0</v>
      </c>
      <c r="DO53" s="1383">
        <f t="shared" si="171"/>
        <v>0</v>
      </c>
      <c r="DP53" s="1383">
        <f t="shared" si="171"/>
        <v>0</v>
      </c>
      <c r="DQ53" s="1383">
        <f t="shared" si="171"/>
        <v>25133333.33</v>
      </c>
      <c r="DR53" s="1383">
        <f t="shared" si="171"/>
        <v>0</v>
      </c>
      <c r="DS53" s="1383">
        <f t="shared" si="171"/>
        <v>0</v>
      </c>
      <c r="DT53" s="1383">
        <f t="shared" si="171"/>
        <v>0</v>
      </c>
      <c r="DU53" s="1383">
        <f t="shared" si="171"/>
        <v>0</v>
      </c>
      <c r="DV53" s="1383">
        <f t="shared" si="171"/>
        <v>0</v>
      </c>
      <c r="DW53" s="1383">
        <f t="shared" si="171"/>
        <v>0</v>
      </c>
      <c r="DX53" s="1383">
        <f t="shared" si="92"/>
        <v>3000000</v>
      </c>
      <c r="DY53" s="943" t="s">
        <v>2678</v>
      </c>
      <c r="DZ53" s="943" t="s">
        <v>2678</v>
      </c>
      <c r="EA53" s="943" t="s">
        <v>2678</v>
      </c>
      <c r="EB53" s="943" t="s">
        <v>2678</v>
      </c>
      <c r="EC53" s="943" t="s">
        <v>2678</v>
      </c>
      <c r="ED53" s="943" t="s">
        <v>2678</v>
      </c>
      <c r="EE53" s="943" t="s">
        <v>2678</v>
      </c>
      <c r="EF53" s="943" t="s">
        <v>2678</v>
      </c>
      <c r="EG53" s="943" t="s">
        <v>2678</v>
      </c>
      <c r="EH53" s="943" t="s">
        <v>2678</v>
      </c>
      <c r="EI53" s="943" t="s">
        <v>2678</v>
      </c>
      <c r="EJ53" s="943" t="s">
        <v>2678</v>
      </c>
      <c r="EK53" s="943" t="s">
        <v>2678</v>
      </c>
      <c r="EL53" s="943" t="s">
        <v>2678</v>
      </c>
      <c r="EM53" s="943" t="s">
        <v>2678</v>
      </c>
      <c r="EN53" s="943" t="s">
        <v>2678</v>
      </c>
      <c r="EO53" s="943" t="s">
        <v>2678</v>
      </c>
      <c r="EP53" s="943" t="s">
        <v>2678</v>
      </c>
      <c r="EQ53" s="943" t="s">
        <v>2678</v>
      </c>
      <c r="ER53" s="943" t="s">
        <v>2678</v>
      </c>
      <c r="ES53" s="943" t="s">
        <v>2678</v>
      </c>
      <c r="ET53" s="943" t="s">
        <v>2678</v>
      </c>
      <c r="EU53" s="943" t="s">
        <v>2678</v>
      </c>
      <c r="EV53" s="943" t="s">
        <v>2678</v>
      </c>
      <c r="EW53" s="943" t="s">
        <v>2678</v>
      </c>
      <c r="EX53" s="943" t="s">
        <v>2678</v>
      </c>
      <c r="EY53" s="943" t="s">
        <v>2678</v>
      </c>
      <c r="EZ53" s="1364"/>
      <c r="FA53" s="1364"/>
      <c r="FB53" s="1364"/>
      <c r="FC53" s="1364"/>
      <c r="FD53" s="1363">
        <f t="shared" ref="FD53:FP53" si="172">COUNTIF($DY53:$FC53,FD$4)*($F53/30)+COUNTIF($DY53:$FC53,FD$5)*($F53/60)</f>
        <v>0</v>
      </c>
      <c r="FE53" s="1363">
        <f t="shared" si="172"/>
        <v>0</v>
      </c>
      <c r="FF53" s="1363">
        <f t="shared" si="172"/>
        <v>0</v>
      </c>
      <c r="FG53" s="1363">
        <f t="shared" si="172"/>
        <v>26100000</v>
      </c>
      <c r="FH53" s="1363">
        <f t="shared" si="172"/>
        <v>0</v>
      </c>
      <c r="FI53" s="1363">
        <f t="shared" si="172"/>
        <v>0</v>
      </c>
      <c r="FJ53" s="1363">
        <f t="shared" si="172"/>
        <v>0</v>
      </c>
      <c r="FK53" s="1363">
        <f t="shared" si="172"/>
        <v>0</v>
      </c>
      <c r="FL53" s="1363">
        <f t="shared" si="172"/>
        <v>0</v>
      </c>
      <c r="FM53" s="1363">
        <f t="shared" si="172"/>
        <v>0</v>
      </c>
      <c r="FN53" s="1363">
        <f t="shared" si="172"/>
        <v>0</v>
      </c>
      <c r="FO53" s="1363">
        <f t="shared" si="172"/>
        <v>0</v>
      </c>
      <c r="FP53" s="1363">
        <f t="shared" si="172"/>
        <v>0</v>
      </c>
      <c r="FQ53" s="943"/>
      <c r="FR53" s="943"/>
      <c r="FS53" s="943"/>
      <c r="FT53" s="943"/>
      <c r="FU53" s="943"/>
      <c r="FV53" s="943"/>
      <c r="FW53" s="943"/>
      <c r="FX53" s="943"/>
      <c r="FY53" s="943"/>
      <c r="FZ53" s="943"/>
      <c r="GA53" s="943"/>
      <c r="GB53" s="943"/>
      <c r="GC53" s="943"/>
      <c r="GD53" s="943"/>
      <c r="GE53" s="943"/>
      <c r="GF53" s="943"/>
      <c r="GG53" s="943"/>
      <c r="GH53" s="943"/>
      <c r="GI53" s="943"/>
      <c r="GJ53" s="943"/>
      <c r="GK53" s="943"/>
      <c r="GL53" s="943"/>
      <c r="GM53" s="943"/>
      <c r="GN53" s="943"/>
      <c r="GO53" s="943"/>
      <c r="GP53" s="943"/>
      <c r="GQ53" s="943"/>
      <c r="GR53" s="1364"/>
      <c r="GS53" s="1364"/>
      <c r="GT53" s="1364"/>
      <c r="GU53" s="1383"/>
      <c r="GV53" s="1383"/>
      <c r="GW53" s="1383"/>
      <c r="GX53" s="1383"/>
      <c r="GY53" s="1383"/>
      <c r="GZ53" s="943"/>
      <c r="HA53" s="943"/>
      <c r="HB53" s="943"/>
      <c r="HC53" s="943"/>
      <c r="HD53" s="943"/>
      <c r="HE53" s="943"/>
      <c r="HF53" s="943"/>
      <c r="HG53" s="943"/>
      <c r="HH53" s="943"/>
      <c r="HI53" s="943"/>
      <c r="HJ53" s="943"/>
      <c r="HK53" s="943"/>
      <c r="HL53" s="943"/>
      <c r="HM53" s="943"/>
      <c r="HN53" s="943"/>
      <c r="HO53" s="943"/>
      <c r="HP53" s="943"/>
      <c r="HQ53" s="943"/>
      <c r="HR53" s="943"/>
      <c r="HS53" s="943"/>
      <c r="HT53" s="943"/>
      <c r="HU53" s="943"/>
      <c r="HV53" s="943"/>
      <c r="HW53" s="943"/>
      <c r="HX53" s="943"/>
      <c r="HY53" s="943"/>
      <c r="HZ53" s="943"/>
      <c r="IA53" s="1364"/>
      <c r="IB53" s="1364"/>
      <c r="IC53" s="1364"/>
      <c r="ID53" s="1364"/>
      <c r="IE53" s="1391"/>
      <c r="IF53" s="1391"/>
      <c r="IG53" s="1391"/>
      <c r="IH53" s="1391"/>
      <c r="II53" s="1391"/>
      <c r="IJ53" s="1391"/>
      <c r="IK53" s="943"/>
      <c r="IL53" s="943"/>
      <c r="IM53" s="943"/>
      <c r="IN53" s="943"/>
      <c r="IO53" s="943"/>
      <c r="IP53" s="943"/>
      <c r="IQ53" s="943"/>
      <c r="IR53" s="943"/>
      <c r="IS53" s="943"/>
      <c r="IT53" s="943"/>
      <c r="IU53" s="943"/>
      <c r="IV53" s="943"/>
      <c r="IW53" s="943"/>
      <c r="IX53" s="943"/>
      <c r="IY53" s="943"/>
      <c r="IZ53" s="943"/>
      <c r="JA53" s="943"/>
      <c r="JB53" s="943"/>
      <c r="JC53" s="943"/>
      <c r="JD53" s="943"/>
      <c r="JE53" s="943"/>
      <c r="JF53" s="943"/>
      <c r="JG53" s="943"/>
      <c r="JH53" s="943"/>
      <c r="JI53" s="943"/>
      <c r="JJ53" s="943"/>
      <c r="JK53" s="943"/>
      <c r="JL53" s="1364"/>
      <c r="JM53" s="1364"/>
      <c r="JN53" s="1364"/>
      <c r="JO53" s="1383"/>
      <c r="JP53" s="1383"/>
      <c r="JQ53" s="1383"/>
      <c r="JR53" s="1383"/>
      <c r="JS53" s="1383"/>
      <c r="JT53" s="1383"/>
      <c r="JU53" s="943"/>
      <c r="JV53" s="943"/>
      <c r="JW53" s="943"/>
      <c r="JX53" s="943"/>
      <c r="JY53" s="943"/>
      <c r="JZ53" s="943"/>
      <c r="KA53" s="943"/>
      <c r="KB53" s="943"/>
      <c r="KC53" s="943"/>
      <c r="KD53" s="943"/>
      <c r="KE53" s="943"/>
      <c r="KF53" s="943"/>
      <c r="KG53" s="943"/>
      <c r="KH53" s="943"/>
      <c r="KI53" s="943"/>
      <c r="KJ53" s="943"/>
      <c r="KK53" s="943"/>
      <c r="KL53" s="943"/>
      <c r="KM53" s="943"/>
      <c r="KN53" s="943"/>
      <c r="KO53" s="943"/>
      <c r="KP53" s="943"/>
      <c r="KQ53" s="943"/>
      <c r="KR53" s="943"/>
      <c r="KS53" s="943"/>
      <c r="KT53" s="943"/>
      <c r="KU53" s="943"/>
      <c r="KV53" s="1364"/>
      <c r="KW53" s="1364"/>
      <c r="KX53" s="1364"/>
      <c r="KY53" s="1364"/>
      <c r="KZ53" s="1363"/>
      <c r="LA53" s="1363"/>
      <c r="LB53" s="1363"/>
      <c r="LC53" s="1363"/>
      <c r="LD53" s="1363"/>
      <c r="LE53" s="1363"/>
      <c r="LF53" s="943"/>
      <c r="LG53" s="943"/>
      <c r="LH53" s="943"/>
      <c r="LI53" s="943"/>
      <c r="LJ53" s="943"/>
      <c r="LK53" s="943"/>
      <c r="LL53" s="943"/>
      <c r="LM53" s="943"/>
      <c r="LN53" s="943"/>
      <c r="LO53" s="943"/>
      <c r="LP53" s="943"/>
      <c r="LQ53" s="943"/>
      <c r="LR53" s="943"/>
      <c r="LS53" s="943"/>
      <c r="LT53" s="943"/>
      <c r="LU53" s="943"/>
      <c r="LV53" s="943"/>
      <c r="LW53" s="943"/>
      <c r="LX53" s="943"/>
      <c r="LY53" s="943"/>
      <c r="LZ53" s="943"/>
      <c r="MA53" s="943"/>
      <c r="MB53" s="943"/>
      <c r="MC53" s="943"/>
      <c r="MD53" s="943"/>
      <c r="ME53" s="943"/>
      <c r="MF53" s="943"/>
      <c r="MG53" s="1364"/>
      <c r="MH53" s="1364"/>
      <c r="MI53" s="1364"/>
      <c r="MJ53" s="1364"/>
      <c r="MK53" s="1383"/>
      <c r="ML53" s="1383"/>
      <c r="MM53" s="1383"/>
      <c r="MN53" s="1383"/>
      <c r="MO53" s="1383"/>
      <c r="MP53" s="1383"/>
      <c r="MQ53" s="943"/>
      <c r="MR53" s="943"/>
      <c r="MS53" s="943"/>
      <c r="MT53" s="943"/>
      <c r="MU53" s="943"/>
      <c r="MV53" s="943"/>
      <c r="MW53" s="943"/>
      <c r="MX53" s="943"/>
      <c r="MY53" s="943"/>
      <c r="MZ53" s="943"/>
      <c r="NA53" s="943"/>
      <c r="NB53" s="943"/>
      <c r="NC53" s="943"/>
      <c r="ND53" s="943"/>
      <c r="NE53" s="943"/>
      <c r="NF53" s="943"/>
      <c r="NG53" s="943"/>
      <c r="NH53" s="943"/>
      <c r="NI53" s="943"/>
      <c r="NJ53" s="943"/>
      <c r="NK53" s="943"/>
      <c r="NL53" s="943"/>
      <c r="NM53" s="943"/>
      <c r="NN53" s="943"/>
      <c r="NO53" s="943"/>
      <c r="NP53" s="943"/>
      <c r="NQ53" s="943"/>
      <c r="NR53" s="1364"/>
      <c r="NS53" s="1364"/>
      <c r="NT53" s="1364"/>
      <c r="NU53" s="1363"/>
      <c r="NV53" s="1363"/>
      <c r="NW53" s="1363"/>
      <c r="NX53" s="1363"/>
      <c r="NY53" s="1363"/>
      <c r="NZ53" s="1363"/>
      <c r="OA53" s="943"/>
      <c r="OB53" s="943"/>
      <c r="OC53" s="943"/>
      <c r="OD53" s="943"/>
      <c r="OE53" s="943"/>
      <c r="OF53" s="943"/>
      <c r="OG53" s="943"/>
      <c r="OH53" s="943"/>
      <c r="OI53" s="943"/>
      <c r="OJ53" s="943"/>
      <c r="OK53" s="943"/>
      <c r="OL53" s="943"/>
      <c r="OM53" s="943"/>
      <c r="ON53" s="943"/>
      <c r="OO53" s="943"/>
      <c r="OP53" s="943"/>
      <c r="OQ53" s="943"/>
      <c r="OR53" s="943"/>
      <c r="OS53" s="943"/>
      <c r="OT53" s="943"/>
      <c r="OU53" s="943"/>
      <c r="OV53" s="943"/>
      <c r="OW53" s="943"/>
      <c r="OX53" s="943"/>
      <c r="OY53" s="943"/>
      <c r="OZ53" s="943"/>
      <c r="PA53" s="943"/>
      <c r="PB53" s="1364"/>
      <c r="PC53" s="1364"/>
      <c r="PD53" s="1364"/>
      <c r="PE53" s="1383"/>
      <c r="PF53" s="1383"/>
      <c r="PG53" s="1383"/>
      <c r="PH53" s="1383"/>
      <c r="PI53" s="1383"/>
      <c r="PJ53" s="1383"/>
      <c r="PK53" s="943"/>
      <c r="PL53" s="943"/>
      <c r="PM53" s="943"/>
      <c r="PN53" s="943"/>
      <c r="PO53" s="943"/>
      <c r="PP53" s="943"/>
      <c r="PQ53" s="943"/>
      <c r="PR53" s="943"/>
      <c r="PS53" s="943"/>
      <c r="PT53" s="943"/>
      <c r="PU53" s="943"/>
      <c r="PV53" s="943"/>
      <c r="PW53" s="943"/>
      <c r="PX53" s="943"/>
      <c r="PY53" s="943"/>
      <c r="PZ53" s="943"/>
      <c r="QA53" s="943"/>
      <c r="QB53" s="943"/>
      <c r="QC53" s="943"/>
      <c r="QD53" s="943"/>
      <c r="QE53" s="943"/>
      <c r="QF53" s="943"/>
      <c r="QG53" s="943"/>
      <c r="QH53" s="943"/>
      <c r="QI53" s="943"/>
      <c r="QJ53" s="943"/>
      <c r="QK53" s="943"/>
      <c r="QL53" s="1364"/>
      <c r="QM53" s="1364"/>
      <c r="QN53" s="1364"/>
      <c r="QO53" s="1363"/>
      <c r="QP53" s="1363"/>
      <c r="QQ53" s="1363"/>
      <c r="QR53" s="1363"/>
      <c r="QS53" s="1363"/>
      <c r="QT53" s="1363"/>
      <c r="QU53" s="1363"/>
      <c r="QV53" s="1363"/>
      <c r="QW53" s="1363"/>
      <c r="QX53" s="1363"/>
      <c r="QY53" s="1363"/>
      <c r="QZ53" s="1363"/>
      <c r="RA53" s="1363"/>
    </row>
    <row r="54" ht="14.25" customHeight="1">
      <c r="A54" s="1364">
        <v>5.0</v>
      </c>
      <c r="B54" s="943" t="s">
        <v>2877</v>
      </c>
      <c r="C54" s="70" t="s">
        <v>2786</v>
      </c>
      <c r="D54" s="1427" t="s">
        <v>2093</v>
      </c>
      <c r="E54" s="1440" t="s">
        <v>2096</v>
      </c>
      <c r="F54" s="1298">
        <v>2.9E7</v>
      </c>
      <c r="G54" s="1382">
        <v>1.29415E7</v>
      </c>
      <c r="H54" s="1382"/>
      <c r="I54" s="1383"/>
      <c r="J54" s="1383">
        <f t="shared" si="74"/>
        <v>0</v>
      </c>
      <c r="K54" s="1383">
        <v>9.0</v>
      </c>
      <c r="L54" s="1383">
        <f t="shared" si="75"/>
        <v>8700000</v>
      </c>
      <c r="M54" s="1383"/>
      <c r="N54" s="1383">
        <f t="shared" si="76"/>
        <v>0</v>
      </c>
      <c r="O54" s="1383">
        <v>21.0</v>
      </c>
      <c r="P54" s="1383">
        <f t="shared" si="77"/>
        <v>20300000</v>
      </c>
      <c r="Q54" s="1383"/>
      <c r="R54" s="1383"/>
      <c r="S54" s="1383"/>
      <c r="T54" s="1383">
        <f t="shared" si="78"/>
        <v>0</v>
      </c>
      <c r="U54" s="1383">
        <f t="shared" si="79"/>
        <v>29000000</v>
      </c>
      <c r="V54" s="1362"/>
      <c r="W54" s="1363">
        <f t="shared" si="80"/>
        <v>0</v>
      </c>
      <c r="X54" s="1362"/>
      <c r="Y54" s="1363">
        <f t="shared" si="81"/>
        <v>0</v>
      </c>
      <c r="Z54" s="1362"/>
      <c r="AA54" s="1363">
        <f t="shared" si="82"/>
        <v>0</v>
      </c>
      <c r="AB54" s="1362">
        <v>23.0</v>
      </c>
      <c r="AC54" s="1363">
        <f t="shared" si="83"/>
        <v>22233333.33</v>
      </c>
      <c r="AD54" s="1362"/>
      <c r="AE54" s="1362"/>
      <c r="AF54" s="1362"/>
      <c r="AG54" s="1363"/>
      <c r="AH54" s="1363">
        <f t="shared" si="84"/>
        <v>22233333.33</v>
      </c>
      <c r="AI54" s="1361"/>
      <c r="AJ54" s="1383">
        <f t="shared" si="94"/>
        <v>0</v>
      </c>
      <c r="AK54" s="1361"/>
      <c r="AL54" s="1361"/>
      <c r="AM54" s="1383">
        <f t="shared" si="85"/>
        <v>0</v>
      </c>
      <c r="AN54" s="1361">
        <v>17.0</v>
      </c>
      <c r="AO54" s="1383">
        <f t="shared" si="86"/>
        <v>16433333.33</v>
      </c>
      <c r="AP54" s="1361">
        <v>13.0</v>
      </c>
      <c r="AQ54" s="1383">
        <f t="shared" si="87"/>
        <v>12566666.67</v>
      </c>
      <c r="AR54" s="1361"/>
      <c r="AS54" s="1361"/>
      <c r="AT54" s="1383">
        <f t="shared" si="88"/>
        <v>29000000</v>
      </c>
      <c r="AU54" s="943" t="s">
        <v>2678</v>
      </c>
      <c r="AV54" s="943" t="s">
        <v>2678</v>
      </c>
      <c r="AW54" s="943" t="s">
        <v>2678</v>
      </c>
      <c r="AX54" s="943" t="s">
        <v>2678</v>
      </c>
      <c r="AY54" s="943" t="s">
        <v>2677</v>
      </c>
      <c r="AZ54" s="943" t="s">
        <v>2677</v>
      </c>
      <c r="BA54" s="943" t="s">
        <v>2677</v>
      </c>
      <c r="BB54" s="943" t="s">
        <v>2677</v>
      </c>
      <c r="BC54" s="943" t="s">
        <v>2677</v>
      </c>
      <c r="BD54" s="943" t="s">
        <v>2678</v>
      </c>
      <c r="BE54" s="943" t="s">
        <v>2677</v>
      </c>
      <c r="BF54" s="943" t="s">
        <v>2677</v>
      </c>
      <c r="BG54" s="943" t="s">
        <v>2677</v>
      </c>
      <c r="BH54" s="943" t="s">
        <v>2677</v>
      </c>
      <c r="BI54" s="943" t="s">
        <v>2677</v>
      </c>
      <c r="BJ54" s="943" t="s">
        <v>2677</v>
      </c>
      <c r="BK54" s="943" t="s">
        <v>2677</v>
      </c>
      <c r="BL54" s="943" t="s">
        <v>2678</v>
      </c>
      <c r="BM54" s="943" t="s">
        <v>2678</v>
      </c>
      <c r="BN54" s="943" t="s">
        <v>2678</v>
      </c>
      <c r="BO54" s="943" t="s">
        <v>2678</v>
      </c>
      <c r="BP54" s="943" t="s">
        <v>2678</v>
      </c>
      <c r="BQ54" s="943" t="s">
        <v>2678</v>
      </c>
      <c r="BR54" s="943" t="s">
        <v>2678</v>
      </c>
      <c r="BS54" s="943" t="s">
        <v>2678</v>
      </c>
      <c r="BT54" s="1364" t="s">
        <v>2678</v>
      </c>
      <c r="BU54" s="1364" t="s">
        <v>2678</v>
      </c>
      <c r="BV54" s="1364" t="s">
        <v>2678</v>
      </c>
      <c r="BW54" s="1364" t="s">
        <v>2678</v>
      </c>
      <c r="BX54" s="1364" t="s">
        <v>2678</v>
      </c>
      <c r="BY54" s="1364" t="s">
        <v>2678</v>
      </c>
      <c r="BZ54" s="1363">
        <f t="shared" ref="BZ54:CJ54" si="173">COUNTIF($AU54:$BY54,BZ$4)*($F54/30)+COUNTIF($AU54:$BY54,BZ$5)*($F54/60)</f>
        <v>0</v>
      </c>
      <c r="CA54" s="1363">
        <f t="shared" si="173"/>
        <v>0</v>
      </c>
      <c r="CB54" s="1363">
        <f t="shared" si="173"/>
        <v>0</v>
      </c>
      <c r="CC54" s="1363">
        <f t="shared" si="173"/>
        <v>18366666.67</v>
      </c>
      <c r="CD54" s="1363">
        <f t="shared" si="173"/>
        <v>0</v>
      </c>
      <c r="CE54" s="1363">
        <f t="shared" si="173"/>
        <v>0</v>
      </c>
      <c r="CF54" s="1363">
        <f t="shared" si="173"/>
        <v>0</v>
      </c>
      <c r="CG54" s="1363">
        <f t="shared" si="173"/>
        <v>0</v>
      </c>
      <c r="CH54" s="1363">
        <f t="shared" si="173"/>
        <v>0</v>
      </c>
      <c r="CI54" s="1363">
        <f t="shared" si="173"/>
        <v>0</v>
      </c>
      <c r="CJ54" s="1363">
        <f t="shared" si="173"/>
        <v>0</v>
      </c>
      <c r="CK54" s="1363">
        <f t="shared" si="90"/>
        <v>11600000</v>
      </c>
      <c r="CL54" s="943" t="s">
        <v>2678</v>
      </c>
      <c r="CM54" s="943" t="s">
        <v>2678</v>
      </c>
      <c r="CN54" s="943" t="s">
        <v>2678</v>
      </c>
      <c r="CO54" s="943" t="s">
        <v>2678</v>
      </c>
      <c r="CP54" s="943" t="s">
        <v>2677</v>
      </c>
      <c r="CQ54" s="943" t="s">
        <v>2677</v>
      </c>
      <c r="CR54" s="943" t="s">
        <v>2677</v>
      </c>
      <c r="CS54" s="943" t="s">
        <v>2677</v>
      </c>
      <c r="CT54" s="943" t="s">
        <v>2677</v>
      </c>
      <c r="CU54" s="943" t="s">
        <v>2677</v>
      </c>
      <c r="CV54" s="943" t="s">
        <v>2677</v>
      </c>
      <c r="CW54" s="943" t="s">
        <v>2677</v>
      </c>
      <c r="CX54" s="943" t="s">
        <v>2677</v>
      </c>
      <c r="CY54" s="943" t="s">
        <v>2677</v>
      </c>
      <c r="CZ54" s="943" t="s">
        <v>2677</v>
      </c>
      <c r="DA54" s="943" t="s">
        <v>2677</v>
      </c>
      <c r="DB54" s="943" t="s">
        <v>2677</v>
      </c>
      <c r="DC54" s="943" t="s">
        <v>2677</v>
      </c>
      <c r="DD54" s="943" t="s">
        <v>2677</v>
      </c>
      <c r="DE54" s="943" t="s">
        <v>2677</v>
      </c>
      <c r="DF54" s="943" t="s">
        <v>2677</v>
      </c>
      <c r="DG54" s="943" t="s">
        <v>2677</v>
      </c>
      <c r="DH54" s="943" t="s">
        <v>2677</v>
      </c>
      <c r="DI54" s="943" t="s">
        <v>2677</v>
      </c>
      <c r="DJ54" s="943" t="s">
        <v>2677</v>
      </c>
      <c r="DK54" s="943" t="s">
        <v>2677</v>
      </c>
      <c r="DL54" s="943" t="s">
        <v>2677</v>
      </c>
      <c r="DM54" s="943" t="s">
        <v>2677</v>
      </c>
      <c r="DN54" s="1383">
        <f t="shared" ref="DN54:DW54" si="174">COUNTIF($CL54:$DM54,DN$4)*($F54/30)+COUNTIF($CL54:$DM54,DN$5)*($F54/60)</f>
        <v>0</v>
      </c>
      <c r="DO54" s="1383">
        <f t="shared" si="174"/>
        <v>0</v>
      </c>
      <c r="DP54" s="1383">
        <f t="shared" si="174"/>
        <v>0</v>
      </c>
      <c r="DQ54" s="1383">
        <f t="shared" si="174"/>
        <v>3866666.667</v>
      </c>
      <c r="DR54" s="1383">
        <f t="shared" si="174"/>
        <v>0</v>
      </c>
      <c r="DS54" s="1383">
        <f t="shared" si="174"/>
        <v>0</v>
      </c>
      <c r="DT54" s="1383">
        <f t="shared" si="174"/>
        <v>0</v>
      </c>
      <c r="DU54" s="1383">
        <f t="shared" si="174"/>
        <v>0</v>
      </c>
      <c r="DV54" s="1383">
        <f t="shared" si="174"/>
        <v>0</v>
      </c>
      <c r="DW54" s="1383">
        <f t="shared" si="174"/>
        <v>0</v>
      </c>
      <c r="DX54" s="1383">
        <f t="shared" si="92"/>
        <v>36000000</v>
      </c>
      <c r="DY54" s="943" t="s">
        <v>2677</v>
      </c>
      <c r="DZ54" s="943" t="s">
        <v>2677</v>
      </c>
      <c r="EA54" s="943" t="s">
        <v>2677</v>
      </c>
      <c r="EB54" s="943" t="s">
        <v>2677</v>
      </c>
      <c r="EC54" s="943" t="s">
        <v>2677</v>
      </c>
      <c r="ED54" s="943" t="s">
        <v>2677</v>
      </c>
      <c r="EE54" s="943" t="s">
        <v>2677</v>
      </c>
      <c r="EF54" s="943" t="s">
        <v>2677</v>
      </c>
      <c r="EG54" s="943" t="s">
        <v>2677</v>
      </c>
      <c r="EH54" s="943" t="s">
        <v>2677</v>
      </c>
      <c r="EI54" s="943" t="s">
        <v>2678</v>
      </c>
      <c r="EJ54" s="943" t="s">
        <v>2678</v>
      </c>
      <c r="EK54" s="943" t="s">
        <v>2678</v>
      </c>
      <c r="EL54" s="943" t="s">
        <v>2677</v>
      </c>
      <c r="EM54" s="943" t="s">
        <v>2677</v>
      </c>
      <c r="EN54" s="943" t="s">
        <v>2678</v>
      </c>
      <c r="EO54" s="943" t="s">
        <v>2678</v>
      </c>
      <c r="EP54" s="943" t="s">
        <v>2678</v>
      </c>
      <c r="EQ54" s="943" t="s">
        <v>2678</v>
      </c>
      <c r="ER54" s="943" t="s">
        <v>2678</v>
      </c>
      <c r="ES54" s="943" t="s">
        <v>2678</v>
      </c>
      <c r="ET54" s="943" t="s">
        <v>2678</v>
      </c>
      <c r="EU54" s="943" t="s">
        <v>2678</v>
      </c>
      <c r="EV54" s="943" t="s">
        <v>2678</v>
      </c>
      <c r="EW54" s="943" t="s">
        <v>2678</v>
      </c>
      <c r="EX54" s="943" t="s">
        <v>2678</v>
      </c>
      <c r="EY54" s="943" t="s">
        <v>2678</v>
      </c>
      <c r="EZ54" s="1364"/>
      <c r="FA54" s="1364"/>
      <c r="FB54" s="1364"/>
      <c r="FC54" s="1364"/>
      <c r="FD54" s="1363">
        <f t="shared" ref="FD54:FP54" si="175">COUNTIF($DY54:$FC54,FD$4)*($F54/30)+COUNTIF($DY54:$FC54,FD$5)*($F54/60)</f>
        <v>0</v>
      </c>
      <c r="FE54" s="1363">
        <f t="shared" si="175"/>
        <v>0</v>
      </c>
      <c r="FF54" s="1363">
        <f t="shared" si="175"/>
        <v>0</v>
      </c>
      <c r="FG54" s="1363">
        <f t="shared" si="175"/>
        <v>14500000</v>
      </c>
      <c r="FH54" s="1363">
        <f t="shared" si="175"/>
        <v>0</v>
      </c>
      <c r="FI54" s="1363">
        <f t="shared" si="175"/>
        <v>0</v>
      </c>
      <c r="FJ54" s="1363">
        <f t="shared" si="175"/>
        <v>0</v>
      </c>
      <c r="FK54" s="1363">
        <f t="shared" si="175"/>
        <v>0</v>
      </c>
      <c r="FL54" s="1363">
        <f t="shared" si="175"/>
        <v>0</v>
      </c>
      <c r="FM54" s="1363">
        <f t="shared" si="175"/>
        <v>0</v>
      </c>
      <c r="FN54" s="1363">
        <f t="shared" si="175"/>
        <v>0</v>
      </c>
      <c r="FO54" s="1363">
        <f t="shared" si="175"/>
        <v>0</v>
      </c>
      <c r="FP54" s="1363">
        <f t="shared" si="175"/>
        <v>11600000</v>
      </c>
      <c r="FQ54" s="943"/>
      <c r="FR54" s="943"/>
      <c r="FS54" s="943"/>
      <c r="FT54" s="943"/>
      <c r="FU54" s="943"/>
      <c r="FV54" s="943"/>
      <c r="FW54" s="943"/>
      <c r="FX54" s="943"/>
      <c r="FY54" s="943"/>
      <c r="FZ54" s="943"/>
      <c r="GA54" s="943"/>
      <c r="GB54" s="943"/>
      <c r="GC54" s="943"/>
      <c r="GD54" s="943"/>
      <c r="GE54" s="943"/>
      <c r="GF54" s="943"/>
      <c r="GG54" s="943"/>
      <c r="GH54" s="943"/>
      <c r="GI54" s="943"/>
      <c r="GJ54" s="943"/>
      <c r="GK54" s="943"/>
      <c r="GL54" s="943"/>
      <c r="GM54" s="943"/>
      <c r="GN54" s="943"/>
      <c r="GO54" s="943"/>
      <c r="GP54" s="943"/>
      <c r="GQ54" s="943"/>
      <c r="GR54" s="1364"/>
      <c r="GS54" s="1364"/>
      <c r="GT54" s="1364"/>
      <c r="GU54" s="1383"/>
      <c r="GV54" s="1383"/>
      <c r="GW54" s="1383"/>
      <c r="GX54" s="1383"/>
      <c r="GY54" s="1383"/>
      <c r="GZ54" s="943"/>
      <c r="HA54" s="943"/>
      <c r="HB54" s="943"/>
      <c r="HC54" s="943"/>
      <c r="HD54" s="943"/>
      <c r="HE54" s="943"/>
      <c r="HF54" s="943"/>
      <c r="HG54" s="943"/>
      <c r="HH54" s="943"/>
      <c r="HI54" s="943"/>
      <c r="HJ54" s="943"/>
      <c r="HK54" s="943"/>
      <c r="HL54" s="943"/>
      <c r="HM54" s="943"/>
      <c r="HN54" s="943"/>
      <c r="HO54" s="943"/>
      <c r="HP54" s="943"/>
      <c r="HQ54" s="943"/>
      <c r="HR54" s="943"/>
      <c r="HS54" s="943"/>
      <c r="HT54" s="943"/>
      <c r="HU54" s="943"/>
      <c r="HV54" s="943"/>
      <c r="HW54" s="943"/>
      <c r="HX54" s="943"/>
      <c r="HY54" s="943"/>
      <c r="HZ54" s="943"/>
      <c r="IA54" s="1364"/>
      <c r="IB54" s="1364"/>
      <c r="IC54" s="1364"/>
      <c r="ID54" s="1364"/>
      <c r="IE54" s="1391"/>
      <c r="IF54" s="1391"/>
      <c r="IG54" s="1391"/>
      <c r="IH54" s="1391"/>
      <c r="II54" s="1391"/>
      <c r="IJ54" s="1391"/>
      <c r="IK54" s="943"/>
      <c r="IL54" s="943"/>
      <c r="IM54" s="943"/>
      <c r="IN54" s="943"/>
      <c r="IO54" s="943"/>
      <c r="IP54" s="943"/>
      <c r="IQ54" s="943"/>
      <c r="IR54" s="943"/>
      <c r="IS54" s="943"/>
      <c r="IT54" s="943"/>
      <c r="IU54" s="943"/>
      <c r="IV54" s="943"/>
      <c r="IW54" s="943"/>
      <c r="IX54" s="943"/>
      <c r="IY54" s="943"/>
      <c r="IZ54" s="943"/>
      <c r="JA54" s="943"/>
      <c r="JB54" s="943"/>
      <c r="JC54" s="943"/>
      <c r="JD54" s="943"/>
      <c r="JE54" s="943"/>
      <c r="JF54" s="943"/>
      <c r="JG54" s="943"/>
      <c r="JH54" s="943"/>
      <c r="JI54" s="943"/>
      <c r="JJ54" s="943"/>
      <c r="JK54" s="943"/>
      <c r="JL54" s="1364"/>
      <c r="JM54" s="1364"/>
      <c r="JN54" s="1364"/>
      <c r="JO54" s="1383"/>
      <c r="JP54" s="1383"/>
      <c r="JQ54" s="1383"/>
      <c r="JR54" s="1383"/>
      <c r="JS54" s="1383"/>
      <c r="JT54" s="1383"/>
      <c r="JU54" s="943"/>
      <c r="JV54" s="943"/>
      <c r="JW54" s="943"/>
      <c r="JX54" s="943"/>
      <c r="JY54" s="943"/>
      <c r="JZ54" s="943"/>
      <c r="KA54" s="943"/>
      <c r="KB54" s="943"/>
      <c r="KC54" s="943"/>
      <c r="KD54" s="943"/>
      <c r="KE54" s="943"/>
      <c r="KF54" s="943"/>
      <c r="KG54" s="943"/>
      <c r="KH54" s="943"/>
      <c r="KI54" s="943"/>
      <c r="KJ54" s="943"/>
      <c r="KK54" s="943"/>
      <c r="KL54" s="943"/>
      <c r="KM54" s="943"/>
      <c r="KN54" s="943"/>
      <c r="KO54" s="943"/>
      <c r="KP54" s="943"/>
      <c r="KQ54" s="943"/>
      <c r="KR54" s="943"/>
      <c r="KS54" s="943"/>
      <c r="KT54" s="943"/>
      <c r="KU54" s="943"/>
      <c r="KV54" s="1364"/>
      <c r="KW54" s="1364"/>
      <c r="KX54" s="1364"/>
      <c r="KY54" s="1364"/>
      <c r="KZ54" s="1363"/>
      <c r="LA54" s="1363"/>
      <c r="LB54" s="1363"/>
      <c r="LC54" s="1363"/>
      <c r="LD54" s="1363"/>
      <c r="LE54" s="1363"/>
      <c r="LF54" s="943"/>
      <c r="LG54" s="943"/>
      <c r="LH54" s="943"/>
      <c r="LI54" s="943"/>
      <c r="LJ54" s="943"/>
      <c r="LK54" s="943"/>
      <c r="LL54" s="943"/>
      <c r="LM54" s="943"/>
      <c r="LN54" s="943"/>
      <c r="LO54" s="943"/>
      <c r="LP54" s="943"/>
      <c r="LQ54" s="943"/>
      <c r="LR54" s="943"/>
      <c r="LS54" s="943"/>
      <c r="LT54" s="943"/>
      <c r="LU54" s="943"/>
      <c r="LV54" s="943"/>
      <c r="LW54" s="943"/>
      <c r="LX54" s="943"/>
      <c r="LY54" s="943"/>
      <c r="LZ54" s="943"/>
      <c r="MA54" s="943"/>
      <c r="MB54" s="943"/>
      <c r="MC54" s="943"/>
      <c r="MD54" s="943"/>
      <c r="ME54" s="943"/>
      <c r="MF54" s="943"/>
      <c r="MG54" s="1364"/>
      <c r="MH54" s="1364"/>
      <c r="MI54" s="1364"/>
      <c r="MJ54" s="1364"/>
      <c r="MK54" s="1383"/>
      <c r="ML54" s="1383"/>
      <c r="MM54" s="1383"/>
      <c r="MN54" s="1383"/>
      <c r="MO54" s="1383"/>
      <c r="MP54" s="1383"/>
      <c r="MQ54" s="943"/>
      <c r="MR54" s="943"/>
      <c r="MS54" s="943"/>
      <c r="MT54" s="943"/>
      <c r="MU54" s="943"/>
      <c r="MV54" s="943"/>
      <c r="MW54" s="943"/>
      <c r="MX54" s="943"/>
      <c r="MY54" s="943"/>
      <c r="MZ54" s="943"/>
      <c r="NA54" s="943"/>
      <c r="NB54" s="943"/>
      <c r="NC54" s="943"/>
      <c r="ND54" s="943"/>
      <c r="NE54" s="943"/>
      <c r="NF54" s="943"/>
      <c r="NG54" s="943"/>
      <c r="NH54" s="943"/>
      <c r="NI54" s="943"/>
      <c r="NJ54" s="943"/>
      <c r="NK54" s="943"/>
      <c r="NL54" s="943"/>
      <c r="NM54" s="943"/>
      <c r="NN54" s="943"/>
      <c r="NO54" s="943"/>
      <c r="NP54" s="943"/>
      <c r="NQ54" s="943"/>
      <c r="NR54" s="1364"/>
      <c r="NS54" s="1364"/>
      <c r="NT54" s="1364"/>
      <c r="NU54" s="1363"/>
      <c r="NV54" s="1363"/>
      <c r="NW54" s="1363"/>
      <c r="NX54" s="1363"/>
      <c r="NY54" s="1363"/>
      <c r="NZ54" s="1363"/>
      <c r="OA54" s="943"/>
      <c r="OB54" s="943"/>
      <c r="OC54" s="943"/>
      <c r="OD54" s="943"/>
      <c r="OE54" s="943"/>
      <c r="OF54" s="943"/>
      <c r="OG54" s="943"/>
      <c r="OH54" s="943"/>
      <c r="OI54" s="943"/>
      <c r="OJ54" s="943"/>
      <c r="OK54" s="943"/>
      <c r="OL54" s="943"/>
      <c r="OM54" s="943"/>
      <c r="ON54" s="943"/>
      <c r="OO54" s="943"/>
      <c r="OP54" s="943"/>
      <c r="OQ54" s="943"/>
      <c r="OR54" s="943"/>
      <c r="OS54" s="943"/>
      <c r="OT54" s="943"/>
      <c r="OU54" s="943"/>
      <c r="OV54" s="943"/>
      <c r="OW54" s="943"/>
      <c r="OX54" s="943"/>
      <c r="OY54" s="943"/>
      <c r="OZ54" s="943"/>
      <c r="PA54" s="943"/>
      <c r="PB54" s="1364"/>
      <c r="PC54" s="1364"/>
      <c r="PD54" s="1364"/>
      <c r="PE54" s="1383"/>
      <c r="PF54" s="1383"/>
      <c r="PG54" s="1383"/>
      <c r="PH54" s="1383"/>
      <c r="PI54" s="1383"/>
      <c r="PJ54" s="1383"/>
      <c r="PK54" s="943"/>
      <c r="PL54" s="943"/>
      <c r="PM54" s="943"/>
      <c r="PN54" s="943"/>
      <c r="PO54" s="943"/>
      <c r="PP54" s="943"/>
      <c r="PQ54" s="943"/>
      <c r="PR54" s="943"/>
      <c r="PS54" s="943"/>
      <c r="PT54" s="943"/>
      <c r="PU54" s="943"/>
      <c r="PV54" s="943"/>
      <c r="PW54" s="943"/>
      <c r="PX54" s="943"/>
      <c r="PY54" s="943"/>
      <c r="PZ54" s="943"/>
      <c r="QA54" s="943"/>
      <c r="QB54" s="943"/>
      <c r="QC54" s="943"/>
      <c r="QD54" s="943"/>
      <c r="QE54" s="943"/>
      <c r="QF54" s="943"/>
      <c r="QG54" s="943"/>
      <c r="QH54" s="943"/>
      <c r="QI54" s="943"/>
      <c r="QJ54" s="943"/>
      <c r="QK54" s="943"/>
      <c r="QL54" s="1364"/>
      <c r="QM54" s="1364"/>
      <c r="QN54" s="1364"/>
      <c r="QO54" s="1363"/>
      <c r="QP54" s="1363"/>
      <c r="QQ54" s="1363"/>
      <c r="QR54" s="1363"/>
      <c r="QS54" s="1363"/>
      <c r="QT54" s="1363"/>
      <c r="QU54" s="1363"/>
      <c r="QV54" s="1363"/>
      <c r="QW54" s="1363"/>
      <c r="QX54" s="1363"/>
      <c r="QY54" s="1363"/>
      <c r="QZ54" s="1363"/>
      <c r="RA54" s="1363"/>
    </row>
    <row r="55" ht="14.25" customHeight="1">
      <c r="A55" s="1364">
        <v>6.0</v>
      </c>
      <c r="B55" s="943" t="s">
        <v>2878</v>
      </c>
      <c r="C55" s="943" t="s">
        <v>2788</v>
      </c>
      <c r="D55" s="1427" t="s">
        <v>2879</v>
      </c>
      <c r="E55" s="1360" t="s">
        <v>2080</v>
      </c>
      <c r="F55" s="1298">
        <v>2.9E7</v>
      </c>
      <c r="G55" s="1382">
        <v>1.34575E7</v>
      </c>
      <c r="H55" s="1382"/>
      <c r="I55" s="1383"/>
      <c r="J55" s="1383">
        <f t="shared" si="74"/>
        <v>0</v>
      </c>
      <c r="K55" s="1383"/>
      <c r="L55" s="1383">
        <f t="shared" si="75"/>
        <v>0</v>
      </c>
      <c r="M55" s="1383"/>
      <c r="N55" s="1383">
        <f t="shared" si="76"/>
        <v>0</v>
      </c>
      <c r="O55" s="1383">
        <v>29.0</v>
      </c>
      <c r="P55" s="1383">
        <f t="shared" si="77"/>
        <v>28033333.33</v>
      </c>
      <c r="Q55" s="1383"/>
      <c r="R55" s="1383"/>
      <c r="S55" s="1383">
        <v>2.0</v>
      </c>
      <c r="T55" s="1383">
        <f t="shared" si="78"/>
        <v>1933333.333</v>
      </c>
      <c r="U55" s="1383">
        <f t="shared" si="79"/>
        <v>29966666.67</v>
      </c>
      <c r="V55" s="1362"/>
      <c r="W55" s="1363">
        <f t="shared" si="80"/>
        <v>0</v>
      </c>
      <c r="X55" s="1362"/>
      <c r="Y55" s="1363">
        <f t="shared" si="81"/>
        <v>0</v>
      </c>
      <c r="Z55" s="1362"/>
      <c r="AA55" s="1363">
        <f t="shared" si="82"/>
        <v>0</v>
      </c>
      <c r="AB55" s="1362">
        <v>25.0</v>
      </c>
      <c r="AC55" s="1363">
        <f t="shared" si="83"/>
        <v>24166666.67</v>
      </c>
      <c r="AD55" s="1362"/>
      <c r="AE55" s="1362"/>
      <c r="AF55" s="1362"/>
      <c r="AG55" s="1363"/>
      <c r="AH55" s="1363">
        <f t="shared" si="84"/>
        <v>24166666.67</v>
      </c>
      <c r="AI55" s="1361"/>
      <c r="AJ55" s="1383">
        <f t="shared" si="94"/>
        <v>0</v>
      </c>
      <c r="AK55" s="1361"/>
      <c r="AL55" s="1361"/>
      <c r="AM55" s="1383">
        <f t="shared" si="85"/>
        <v>0</v>
      </c>
      <c r="AN55" s="1361">
        <v>30.0</v>
      </c>
      <c r="AO55" s="1383">
        <f t="shared" si="86"/>
        <v>29000000</v>
      </c>
      <c r="AP55" s="1361"/>
      <c r="AQ55" s="1383">
        <f t="shared" si="87"/>
        <v>0</v>
      </c>
      <c r="AR55" s="1361"/>
      <c r="AS55" s="1361"/>
      <c r="AT55" s="1383">
        <f t="shared" si="88"/>
        <v>29000000</v>
      </c>
      <c r="AU55" s="943" t="s">
        <v>2688</v>
      </c>
      <c r="AV55" s="943" t="s">
        <v>2688</v>
      </c>
      <c r="AW55" s="943" t="s">
        <v>2688</v>
      </c>
      <c r="AX55" s="943" t="s">
        <v>2688</v>
      </c>
      <c r="AY55" s="943" t="s">
        <v>2688</v>
      </c>
      <c r="AZ55" s="943" t="s">
        <v>2688</v>
      </c>
      <c r="BA55" s="943" t="s">
        <v>2688</v>
      </c>
      <c r="BB55" s="943" t="s">
        <v>2688</v>
      </c>
      <c r="BC55" s="943" t="s">
        <v>2688</v>
      </c>
      <c r="BD55" s="943" t="s">
        <v>2688</v>
      </c>
      <c r="BE55" s="943" t="s">
        <v>2688</v>
      </c>
      <c r="BF55" s="943" t="s">
        <v>2688</v>
      </c>
      <c r="BG55" s="943" t="s">
        <v>2688</v>
      </c>
      <c r="BH55" s="943" t="s">
        <v>2688</v>
      </c>
      <c r="BI55" s="943" t="s">
        <v>2688</v>
      </c>
      <c r="BJ55" s="943" t="s">
        <v>2688</v>
      </c>
      <c r="BK55" s="943" t="s">
        <v>2688</v>
      </c>
      <c r="BL55" s="943" t="s">
        <v>2688</v>
      </c>
      <c r="BM55" s="943" t="s">
        <v>2688</v>
      </c>
      <c r="BN55" s="943" t="s">
        <v>2688</v>
      </c>
      <c r="BO55" s="943" t="s">
        <v>2688</v>
      </c>
      <c r="BP55" s="943" t="s">
        <v>2688</v>
      </c>
      <c r="BQ55" s="1364" t="s">
        <v>2688</v>
      </c>
      <c r="BR55" s="1364" t="s">
        <v>2688</v>
      </c>
      <c r="BS55" s="1364" t="s">
        <v>2688</v>
      </c>
      <c r="BT55" s="1364" t="s">
        <v>2688</v>
      </c>
      <c r="BU55" s="1364" t="s">
        <v>2688</v>
      </c>
      <c r="BV55" s="1364" t="s">
        <v>2688</v>
      </c>
      <c r="BW55" s="1364" t="s">
        <v>2688</v>
      </c>
      <c r="BX55" s="1364" t="s">
        <v>2688</v>
      </c>
      <c r="BY55" s="1364" t="s">
        <v>2688</v>
      </c>
      <c r="BZ55" s="1363">
        <f t="shared" ref="BZ55:CJ55" si="176">COUNTIF($AU55:$BY55,BZ$4)*($F55/30)+COUNTIF($AU55:$BY55,BZ$5)*($F55/60)</f>
        <v>0</v>
      </c>
      <c r="CA55" s="1363">
        <f t="shared" si="176"/>
        <v>0</v>
      </c>
      <c r="CB55" s="1363">
        <f t="shared" si="176"/>
        <v>0</v>
      </c>
      <c r="CC55" s="1363">
        <f t="shared" si="176"/>
        <v>0</v>
      </c>
      <c r="CD55" s="1363">
        <f t="shared" si="176"/>
        <v>0</v>
      </c>
      <c r="CE55" s="1363">
        <f t="shared" si="176"/>
        <v>0</v>
      </c>
      <c r="CF55" s="1363">
        <f t="shared" si="176"/>
        <v>0</v>
      </c>
      <c r="CG55" s="1363">
        <f t="shared" si="176"/>
        <v>0</v>
      </c>
      <c r="CH55" s="1363">
        <f t="shared" si="176"/>
        <v>0</v>
      </c>
      <c r="CI55" s="1363">
        <f t="shared" si="176"/>
        <v>29966666.67</v>
      </c>
      <c r="CJ55" s="1363">
        <f t="shared" si="176"/>
        <v>0</v>
      </c>
      <c r="CK55" s="1363">
        <f t="shared" si="90"/>
        <v>0</v>
      </c>
      <c r="CL55" s="943" t="s">
        <v>2688</v>
      </c>
      <c r="CM55" s="943" t="s">
        <v>2688</v>
      </c>
      <c r="CN55" s="943" t="s">
        <v>2688</v>
      </c>
      <c r="CO55" s="943" t="s">
        <v>2688</v>
      </c>
      <c r="CP55" s="943" t="s">
        <v>2688</v>
      </c>
      <c r="CQ55" s="943" t="s">
        <v>2688</v>
      </c>
      <c r="CR55" s="943" t="s">
        <v>2688</v>
      </c>
      <c r="CS55" s="943" t="s">
        <v>2688</v>
      </c>
      <c r="CT55" s="943" t="s">
        <v>2688</v>
      </c>
      <c r="CU55" s="943" t="s">
        <v>2688</v>
      </c>
      <c r="CV55" s="943" t="s">
        <v>2688</v>
      </c>
      <c r="CW55" s="943" t="s">
        <v>2688</v>
      </c>
      <c r="CX55" s="943" t="s">
        <v>2688</v>
      </c>
      <c r="CY55" s="943" t="s">
        <v>2688</v>
      </c>
      <c r="CZ55" s="943" t="s">
        <v>2688</v>
      </c>
      <c r="DA55" s="943" t="s">
        <v>2688</v>
      </c>
      <c r="DB55" s="943" t="s">
        <v>2688</v>
      </c>
      <c r="DC55" s="943" t="s">
        <v>2688</v>
      </c>
      <c r="DD55" s="943" t="s">
        <v>2688</v>
      </c>
      <c r="DE55" s="943" t="s">
        <v>2688</v>
      </c>
      <c r="DF55" s="943" t="s">
        <v>2688</v>
      </c>
      <c r="DG55" s="943" t="s">
        <v>2688</v>
      </c>
      <c r="DH55" s="943" t="s">
        <v>2688</v>
      </c>
      <c r="DI55" s="943" t="s">
        <v>2688</v>
      </c>
      <c r="DJ55" s="943" t="s">
        <v>2688</v>
      </c>
      <c r="DK55" s="943" t="s">
        <v>2677</v>
      </c>
      <c r="DL55" s="943" t="s">
        <v>2688</v>
      </c>
      <c r="DM55" s="943" t="s">
        <v>2688</v>
      </c>
      <c r="DN55" s="1383">
        <f t="shared" ref="DN55:DW55" si="177">COUNTIF($CL55:$DM55,DN$4)*($F55/30)+COUNTIF($CL55:$DM55,DN$5)*($F55/60)</f>
        <v>0</v>
      </c>
      <c r="DO55" s="1383">
        <f t="shared" si="177"/>
        <v>0</v>
      </c>
      <c r="DP55" s="1383">
        <f t="shared" si="177"/>
        <v>0</v>
      </c>
      <c r="DQ55" s="1383">
        <f t="shared" si="177"/>
        <v>0</v>
      </c>
      <c r="DR55" s="1383">
        <f t="shared" si="177"/>
        <v>0</v>
      </c>
      <c r="DS55" s="1383">
        <f t="shared" si="177"/>
        <v>0</v>
      </c>
      <c r="DT55" s="1383">
        <f t="shared" si="177"/>
        <v>0</v>
      </c>
      <c r="DU55" s="1383">
        <f t="shared" si="177"/>
        <v>0</v>
      </c>
      <c r="DV55" s="1383">
        <f t="shared" si="177"/>
        <v>0</v>
      </c>
      <c r="DW55" s="1383">
        <f t="shared" si="177"/>
        <v>0</v>
      </c>
      <c r="DX55" s="1383">
        <f t="shared" si="92"/>
        <v>1500000</v>
      </c>
      <c r="DY55" s="943" t="s">
        <v>2678</v>
      </c>
      <c r="DZ55" s="943" t="s">
        <v>2678</v>
      </c>
      <c r="EA55" s="943" t="s">
        <v>2678</v>
      </c>
      <c r="EB55" s="943" t="s">
        <v>2678</v>
      </c>
      <c r="EC55" s="943" t="s">
        <v>2678</v>
      </c>
      <c r="ED55" s="943" t="s">
        <v>2678</v>
      </c>
      <c r="EE55" s="943" t="s">
        <v>2678</v>
      </c>
      <c r="EF55" s="943" t="s">
        <v>2678</v>
      </c>
      <c r="EG55" s="943" t="s">
        <v>2678</v>
      </c>
      <c r="EH55" s="943" t="s">
        <v>2678</v>
      </c>
      <c r="EI55" s="943" t="s">
        <v>2678</v>
      </c>
      <c r="EJ55" s="943" t="s">
        <v>2678</v>
      </c>
      <c r="EK55" s="943" t="s">
        <v>2678</v>
      </c>
      <c r="EL55" s="943" t="s">
        <v>2678</v>
      </c>
      <c r="EM55" s="943" t="s">
        <v>2678</v>
      </c>
      <c r="EN55" s="943" t="s">
        <v>2678</v>
      </c>
      <c r="EO55" s="943" t="s">
        <v>2678</v>
      </c>
      <c r="EP55" s="943" t="s">
        <v>2678</v>
      </c>
      <c r="EQ55" s="943" t="s">
        <v>2678</v>
      </c>
      <c r="ER55" s="943" t="s">
        <v>2678</v>
      </c>
      <c r="ES55" s="943" t="s">
        <v>2678</v>
      </c>
      <c r="ET55" s="943" t="s">
        <v>2678</v>
      </c>
      <c r="EU55" s="943" t="s">
        <v>2678</v>
      </c>
      <c r="EV55" s="943" t="s">
        <v>2678</v>
      </c>
      <c r="EW55" s="943" t="s">
        <v>2678</v>
      </c>
      <c r="EX55" s="943" t="s">
        <v>2678</v>
      </c>
      <c r="EY55" s="943" t="s">
        <v>2678</v>
      </c>
      <c r="EZ55" s="1364"/>
      <c r="FA55" s="1364"/>
      <c r="FB55" s="1364"/>
      <c r="FC55" s="1364"/>
      <c r="FD55" s="1363">
        <f t="shared" ref="FD55:FP55" si="178">COUNTIF($DY55:$FC55,FD$4)*($F55/30)+COUNTIF($DY55:$FC55,FD$5)*($F55/60)</f>
        <v>0</v>
      </c>
      <c r="FE55" s="1363">
        <f t="shared" si="178"/>
        <v>0</v>
      </c>
      <c r="FF55" s="1363">
        <f t="shared" si="178"/>
        <v>0</v>
      </c>
      <c r="FG55" s="1363">
        <f t="shared" si="178"/>
        <v>26100000</v>
      </c>
      <c r="FH55" s="1363">
        <f t="shared" si="178"/>
        <v>0</v>
      </c>
      <c r="FI55" s="1363">
        <f t="shared" si="178"/>
        <v>0</v>
      </c>
      <c r="FJ55" s="1363">
        <f t="shared" si="178"/>
        <v>0</v>
      </c>
      <c r="FK55" s="1363">
        <f t="shared" si="178"/>
        <v>0</v>
      </c>
      <c r="FL55" s="1363">
        <f t="shared" si="178"/>
        <v>0</v>
      </c>
      <c r="FM55" s="1363">
        <f t="shared" si="178"/>
        <v>0</v>
      </c>
      <c r="FN55" s="1363">
        <f t="shared" si="178"/>
        <v>0</v>
      </c>
      <c r="FO55" s="1363">
        <f t="shared" si="178"/>
        <v>0</v>
      </c>
      <c r="FP55" s="1363">
        <f t="shared" si="178"/>
        <v>0</v>
      </c>
      <c r="FQ55" s="943"/>
      <c r="FR55" s="943"/>
      <c r="FS55" s="943"/>
      <c r="FT55" s="943"/>
      <c r="FU55" s="943"/>
      <c r="FV55" s="943"/>
      <c r="FW55" s="943"/>
      <c r="FX55" s="943"/>
      <c r="FY55" s="943"/>
      <c r="FZ55" s="943"/>
      <c r="GA55" s="943"/>
      <c r="GB55" s="943"/>
      <c r="GC55" s="943"/>
      <c r="GD55" s="943"/>
      <c r="GE55" s="943"/>
      <c r="GF55" s="943"/>
      <c r="GG55" s="943"/>
      <c r="GH55" s="943"/>
      <c r="GI55" s="943"/>
      <c r="GJ55" s="943"/>
      <c r="GK55" s="943"/>
      <c r="GL55" s="943"/>
      <c r="GM55" s="943"/>
      <c r="GN55" s="943"/>
      <c r="GO55" s="943"/>
      <c r="GP55" s="943"/>
      <c r="GQ55" s="943"/>
      <c r="GR55" s="1364"/>
      <c r="GS55" s="1364"/>
      <c r="GT55" s="1364"/>
      <c r="GU55" s="1383"/>
      <c r="GV55" s="1383"/>
      <c r="GW55" s="1383"/>
      <c r="GX55" s="1383"/>
      <c r="GY55" s="1383"/>
      <c r="GZ55" s="943"/>
      <c r="HA55" s="943"/>
      <c r="HB55" s="943"/>
      <c r="HC55" s="943"/>
      <c r="HD55" s="943"/>
      <c r="HE55" s="943"/>
      <c r="HF55" s="943"/>
      <c r="HG55" s="943"/>
      <c r="HH55" s="943"/>
      <c r="HI55" s="943"/>
      <c r="HJ55" s="943"/>
      <c r="HK55" s="943"/>
      <c r="HL55" s="943"/>
      <c r="HM55" s="943"/>
      <c r="HN55" s="943"/>
      <c r="HO55" s="943"/>
      <c r="HP55" s="943"/>
      <c r="HQ55" s="943"/>
      <c r="HR55" s="943"/>
      <c r="HS55" s="943"/>
      <c r="HT55" s="943"/>
      <c r="HU55" s="943"/>
      <c r="HV55" s="943"/>
      <c r="HW55" s="943"/>
      <c r="HX55" s="943"/>
      <c r="HY55" s="943"/>
      <c r="HZ55" s="943"/>
      <c r="IA55" s="1364"/>
      <c r="IB55" s="1364"/>
      <c r="IC55" s="1364"/>
      <c r="ID55" s="1364"/>
      <c r="IE55" s="1391"/>
      <c r="IF55" s="1391"/>
      <c r="IG55" s="1391"/>
      <c r="IH55" s="1391"/>
      <c r="II55" s="1391"/>
      <c r="IJ55" s="1391"/>
      <c r="IK55" s="943"/>
      <c r="IL55" s="943"/>
      <c r="IM55" s="943"/>
      <c r="IN55" s="943"/>
      <c r="IO55" s="943"/>
      <c r="IP55" s="943"/>
      <c r="IQ55" s="943"/>
      <c r="IR55" s="943"/>
      <c r="IS55" s="943"/>
      <c r="IT55" s="943"/>
      <c r="IU55" s="943"/>
      <c r="IV55" s="943"/>
      <c r="IW55" s="943"/>
      <c r="IX55" s="943"/>
      <c r="IY55" s="943"/>
      <c r="IZ55" s="943"/>
      <c r="JA55" s="943"/>
      <c r="JB55" s="943"/>
      <c r="JC55" s="943"/>
      <c r="JD55" s="943"/>
      <c r="JE55" s="943"/>
      <c r="JF55" s="943"/>
      <c r="JG55" s="943"/>
      <c r="JH55" s="943"/>
      <c r="JI55" s="943"/>
      <c r="JJ55" s="943"/>
      <c r="JK55" s="943"/>
      <c r="JL55" s="1364"/>
      <c r="JM55" s="1364"/>
      <c r="JN55" s="1364"/>
      <c r="JO55" s="1383"/>
      <c r="JP55" s="1383"/>
      <c r="JQ55" s="1383"/>
      <c r="JR55" s="1383"/>
      <c r="JS55" s="1383"/>
      <c r="JT55" s="1383"/>
      <c r="JU55" s="943"/>
      <c r="JV55" s="943"/>
      <c r="JW55" s="943"/>
      <c r="JX55" s="943"/>
      <c r="JY55" s="943"/>
      <c r="JZ55" s="943"/>
      <c r="KA55" s="943"/>
      <c r="KB55" s="943"/>
      <c r="KC55" s="943"/>
      <c r="KD55" s="943"/>
      <c r="KE55" s="943"/>
      <c r="KF55" s="943"/>
      <c r="KG55" s="943"/>
      <c r="KH55" s="943"/>
      <c r="KI55" s="943"/>
      <c r="KJ55" s="943"/>
      <c r="KK55" s="943"/>
      <c r="KL55" s="943"/>
      <c r="KM55" s="943"/>
      <c r="KN55" s="943"/>
      <c r="KO55" s="943"/>
      <c r="KP55" s="943"/>
      <c r="KQ55" s="943"/>
      <c r="KR55" s="943"/>
      <c r="KS55" s="943"/>
      <c r="KT55" s="943"/>
      <c r="KU55" s="943"/>
      <c r="KV55" s="1364"/>
      <c r="KW55" s="1364"/>
      <c r="KX55" s="1364"/>
      <c r="KY55" s="1364"/>
      <c r="KZ55" s="1363"/>
      <c r="LA55" s="1363"/>
      <c r="LB55" s="1363"/>
      <c r="LC55" s="1363"/>
      <c r="LD55" s="1363"/>
      <c r="LE55" s="1363"/>
      <c r="LF55" s="943"/>
      <c r="LG55" s="943"/>
      <c r="LH55" s="943"/>
      <c r="LI55" s="943"/>
      <c r="LJ55" s="943"/>
      <c r="LK55" s="943"/>
      <c r="LL55" s="943"/>
      <c r="LM55" s="943"/>
      <c r="LN55" s="943"/>
      <c r="LO55" s="943"/>
      <c r="LP55" s="943"/>
      <c r="LQ55" s="943"/>
      <c r="LR55" s="943"/>
      <c r="LS55" s="943"/>
      <c r="LT55" s="943"/>
      <c r="LU55" s="943"/>
      <c r="LV55" s="943"/>
      <c r="LW55" s="943"/>
      <c r="LX55" s="943"/>
      <c r="LY55" s="943"/>
      <c r="LZ55" s="943"/>
      <c r="MA55" s="943"/>
      <c r="MB55" s="943"/>
      <c r="MC55" s="943"/>
      <c r="MD55" s="943"/>
      <c r="ME55" s="943"/>
      <c r="MF55" s="943"/>
      <c r="MG55" s="1364"/>
      <c r="MH55" s="1364"/>
      <c r="MI55" s="1364"/>
      <c r="MJ55" s="1364"/>
      <c r="MK55" s="1383"/>
      <c r="ML55" s="1383"/>
      <c r="MM55" s="1383"/>
      <c r="MN55" s="1383"/>
      <c r="MO55" s="1383"/>
      <c r="MP55" s="1383"/>
      <c r="MQ55" s="943"/>
      <c r="MR55" s="943"/>
      <c r="MS55" s="943"/>
      <c r="MT55" s="943"/>
      <c r="MU55" s="943"/>
      <c r="MV55" s="943"/>
      <c r="MW55" s="943"/>
      <c r="MX55" s="943"/>
      <c r="MY55" s="943"/>
      <c r="MZ55" s="943"/>
      <c r="NA55" s="943"/>
      <c r="NB55" s="943"/>
      <c r="NC55" s="943"/>
      <c r="ND55" s="943"/>
      <c r="NE55" s="943"/>
      <c r="NF55" s="943"/>
      <c r="NG55" s="943"/>
      <c r="NH55" s="943"/>
      <c r="NI55" s="943"/>
      <c r="NJ55" s="943"/>
      <c r="NK55" s="943"/>
      <c r="NL55" s="943"/>
      <c r="NM55" s="943"/>
      <c r="NN55" s="943"/>
      <c r="NO55" s="943"/>
      <c r="NP55" s="943"/>
      <c r="NQ55" s="943"/>
      <c r="NR55" s="1364"/>
      <c r="NS55" s="1364"/>
      <c r="NT55" s="1364"/>
      <c r="NU55" s="1363"/>
      <c r="NV55" s="1363"/>
      <c r="NW55" s="1363"/>
      <c r="NX55" s="1363"/>
      <c r="NY55" s="1363"/>
      <c r="NZ55" s="1363"/>
      <c r="OA55" s="943"/>
      <c r="OB55" s="943"/>
      <c r="OC55" s="943"/>
      <c r="OD55" s="943"/>
      <c r="OE55" s="943"/>
      <c r="OF55" s="943"/>
      <c r="OG55" s="943"/>
      <c r="OH55" s="943"/>
      <c r="OI55" s="943"/>
      <c r="OJ55" s="943"/>
      <c r="OK55" s="943"/>
      <c r="OL55" s="943"/>
      <c r="OM55" s="943"/>
      <c r="ON55" s="943"/>
      <c r="OO55" s="943"/>
      <c r="OP55" s="943"/>
      <c r="OQ55" s="943"/>
      <c r="OR55" s="943"/>
      <c r="OS55" s="943"/>
      <c r="OT55" s="943"/>
      <c r="OU55" s="943"/>
      <c r="OV55" s="943"/>
      <c r="OW55" s="943"/>
      <c r="OX55" s="943"/>
      <c r="OY55" s="943"/>
      <c r="OZ55" s="943"/>
      <c r="PA55" s="943"/>
      <c r="PB55" s="1364"/>
      <c r="PC55" s="1364"/>
      <c r="PD55" s="1364"/>
      <c r="PE55" s="1383"/>
      <c r="PF55" s="1383"/>
      <c r="PG55" s="1383"/>
      <c r="PH55" s="1383"/>
      <c r="PI55" s="1383"/>
      <c r="PJ55" s="1383"/>
      <c r="PK55" s="943"/>
      <c r="PL55" s="943"/>
      <c r="PM55" s="943"/>
      <c r="PN55" s="943"/>
      <c r="PO55" s="943"/>
      <c r="PP55" s="943"/>
      <c r="PQ55" s="943"/>
      <c r="PR55" s="943"/>
      <c r="PS55" s="943"/>
      <c r="PT55" s="943"/>
      <c r="PU55" s="943"/>
      <c r="PV55" s="943"/>
      <c r="PW55" s="943"/>
      <c r="PX55" s="943"/>
      <c r="PY55" s="943"/>
      <c r="PZ55" s="943"/>
      <c r="QA55" s="943"/>
      <c r="QB55" s="943"/>
      <c r="QC55" s="943"/>
      <c r="QD55" s="943"/>
      <c r="QE55" s="943"/>
      <c r="QF55" s="943"/>
      <c r="QG55" s="943"/>
      <c r="QH55" s="943"/>
      <c r="QI55" s="943"/>
      <c r="QJ55" s="943"/>
      <c r="QK55" s="943"/>
      <c r="QL55" s="1364"/>
      <c r="QM55" s="1364"/>
      <c r="QN55" s="1364"/>
      <c r="QO55" s="1363"/>
      <c r="QP55" s="1363"/>
      <c r="QQ55" s="1363"/>
      <c r="QR55" s="1363"/>
      <c r="QS55" s="1363"/>
      <c r="QT55" s="1363"/>
      <c r="QU55" s="1363"/>
      <c r="QV55" s="1363"/>
      <c r="QW55" s="1363"/>
      <c r="QX55" s="1363"/>
      <c r="QY55" s="1363"/>
      <c r="QZ55" s="1363"/>
      <c r="RA55" s="1363"/>
    </row>
    <row r="56" ht="14.25" customHeight="1">
      <c r="A56" s="1364">
        <v>7.0</v>
      </c>
      <c r="B56" s="943" t="s">
        <v>2880</v>
      </c>
      <c r="C56" s="943" t="s">
        <v>2789</v>
      </c>
      <c r="D56" s="1427" t="s">
        <v>2029</v>
      </c>
      <c r="E56" s="1440" t="s">
        <v>2028</v>
      </c>
      <c r="F56" s="1298">
        <v>2.9E7</v>
      </c>
      <c r="G56" s="1382">
        <v>1.50395E7</v>
      </c>
      <c r="H56" s="1382"/>
      <c r="I56" s="1383"/>
      <c r="J56" s="1383">
        <f t="shared" si="74"/>
        <v>0</v>
      </c>
      <c r="K56" s="1383"/>
      <c r="L56" s="1383">
        <f t="shared" si="75"/>
        <v>0</v>
      </c>
      <c r="M56" s="1383"/>
      <c r="N56" s="1383">
        <f t="shared" si="76"/>
        <v>0</v>
      </c>
      <c r="O56" s="1383">
        <v>30.0</v>
      </c>
      <c r="P56" s="1383">
        <f t="shared" si="77"/>
        <v>29000000</v>
      </c>
      <c r="Q56" s="1383"/>
      <c r="R56" s="1383"/>
      <c r="S56" s="1383"/>
      <c r="T56" s="1383">
        <f t="shared" si="78"/>
        <v>0</v>
      </c>
      <c r="U56" s="1383">
        <f t="shared" si="79"/>
        <v>29000000</v>
      </c>
      <c r="V56" s="1362"/>
      <c r="W56" s="1363">
        <f t="shared" si="80"/>
        <v>0</v>
      </c>
      <c r="X56" s="1362"/>
      <c r="Y56" s="1363">
        <f t="shared" si="81"/>
        <v>0</v>
      </c>
      <c r="Z56" s="1362"/>
      <c r="AA56" s="1363">
        <f t="shared" si="82"/>
        <v>0</v>
      </c>
      <c r="AB56" s="1362">
        <v>25.0</v>
      </c>
      <c r="AC56" s="1363">
        <f t="shared" si="83"/>
        <v>24166666.67</v>
      </c>
      <c r="AD56" s="1362"/>
      <c r="AE56" s="1362"/>
      <c r="AF56" s="1362"/>
      <c r="AG56" s="1363"/>
      <c r="AH56" s="1363">
        <f t="shared" si="84"/>
        <v>24166666.67</v>
      </c>
      <c r="AI56" s="1361"/>
      <c r="AJ56" s="1383">
        <f t="shared" si="94"/>
        <v>0</v>
      </c>
      <c r="AK56" s="1361"/>
      <c r="AL56" s="1361"/>
      <c r="AM56" s="1383">
        <f t="shared" si="85"/>
        <v>0</v>
      </c>
      <c r="AN56" s="1361">
        <v>30.0</v>
      </c>
      <c r="AO56" s="1383">
        <f t="shared" si="86"/>
        <v>29000000</v>
      </c>
      <c r="AP56" s="1361"/>
      <c r="AQ56" s="1383">
        <f t="shared" si="87"/>
        <v>0</v>
      </c>
      <c r="AR56" s="1361"/>
      <c r="AS56" s="1361"/>
      <c r="AT56" s="1383">
        <f t="shared" si="88"/>
        <v>29000000</v>
      </c>
      <c r="AU56" s="943" t="s">
        <v>2688</v>
      </c>
      <c r="AV56" s="943" t="s">
        <v>2688</v>
      </c>
      <c r="AW56" s="943" t="s">
        <v>2688</v>
      </c>
      <c r="AX56" s="943" t="s">
        <v>2688</v>
      </c>
      <c r="AY56" s="943" t="s">
        <v>2688</v>
      </c>
      <c r="AZ56" s="943" t="s">
        <v>2688</v>
      </c>
      <c r="BA56" s="943" t="s">
        <v>2688</v>
      </c>
      <c r="BB56" s="943" t="s">
        <v>2688</v>
      </c>
      <c r="BC56" s="943" t="s">
        <v>2688</v>
      </c>
      <c r="BD56" s="943" t="s">
        <v>2677</v>
      </c>
      <c r="BE56" s="943" t="s">
        <v>2677</v>
      </c>
      <c r="BF56" s="943" t="s">
        <v>2677</v>
      </c>
      <c r="BG56" s="943" t="s">
        <v>2677</v>
      </c>
      <c r="BH56" s="943" t="s">
        <v>2677</v>
      </c>
      <c r="BI56" s="943" t="s">
        <v>2688</v>
      </c>
      <c r="BJ56" s="943" t="s">
        <v>2688</v>
      </c>
      <c r="BK56" s="943" t="s">
        <v>2688</v>
      </c>
      <c r="BL56" s="943" t="s">
        <v>2688</v>
      </c>
      <c r="BM56" s="943" t="s">
        <v>2677</v>
      </c>
      <c r="BN56" s="943" t="s">
        <v>2677</v>
      </c>
      <c r="BO56" s="943" t="s">
        <v>2677</v>
      </c>
      <c r="BP56" s="943" t="s">
        <v>2688</v>
      </c>
      <c r="BQ56" s="1364" t="s">
        <v>2688</v>
      </c>
      <c r="BR56" s="1364" t="s">
        <v>2688</v>
      </c>
      <c r="BS56" s="1364" t="s">
        <v>2688</v>
      </c>
      <c r="BT56" s="1364" t="s">
        <v>2688</v>
      </c>
      <c r="BU56" s="1364" t="s">
        <v>2688</v>
      </c>
      <c r="BV56" s="1364" t="s">
        <v>2688</v>
      </c>
      <c r="BW56" s="1364" t="s">
        <v>2688</v>
      </c>
      <c r="BX56" s="1364" t="s">
        <v>2688</v>
      </c>
      <c r="BY56" s="1364" t="s">
        <v>2688</v>
      </c>
      <c r="BZ56" s="1363">
        <f t="shared" ref="BZ56:CJ56" si="179">COUNTIF($AU56:$BY56,BZ$4)*($F56/30)+COUNTIF($AU56:$BY56,BZ$5)*($F56/60)</f>
        <v>0</v>
      </c>
      <c r="CA56" s="1363">
        <f t="shared" si="179"/>
        <v>0</v>
      </c>
      <c r="CB56" s="1363">
        <f t="shared" si="179"/>
        <v>0</v>
      </c>
      <c r="CC56" s="1363">
        <f t="shared" si="179"/>
        <v>0</v>
      </c>
      <c r="CD56" s="1363">
        <f t="shared" si="179"/>
        <v>0</v>
      </c>
      <c r="CE56" s="1363">
        <f t="shared" si="179"/>
        <v>0</v>
      </c>
      <c r="CF56" s="1363">
        <f t="shared" si="179"/>
        <v>0</v>
      </c>
      <c r="CG56" s="1363">
        <f t="shared" si="179"/>
        <v>0</v>
      </c>
      <c r="CH56" s="1363">
        <f t="shared" si="179"/>
        <v>0</v>
      </c>
      <c r="CI56" s="1363">
        <f t="shared" si="179"/>
        <v>22233333.33</v>
      </c>
      <c r="CJ56" s="1363">
        <f t="shared" si="179"/>
        <v>0</v>
      </c>
      <c r="CK56" s="1363">
        <f t="shared" si="90"/>
        <v>7733333.333</v>
      </c>
      <c r="CL56" s="943" t="s">
        <v>2688</v>
      </c>
      <c r="CM56" s="943" t="s">
        <v>2688</v>
      </c>
      <c r="CN56" s="943" t="s">
        <v>2688</v>
      </c>
      <c r="CO56" s="943" t="s">
        <v>2688</v>
      </c>
      <c r="CP56" s="943" t="s">
        <v>2688</v>
      </c>
      <c r="CQ56" s="943" t="s">
        <v>2688</v>
      </c>
      <c r="CR56" s="943" t="s">
        <v>2688</v>
      </c>
      <c r="CS56" s="943" t="s">
        <v>2688</v>
      </c>
      <c r="CT56" s="943" t="s">
        <v>2688</v>
      </c>
      <c r="CU56" s="943" t="s">
        <v>2688</v>
      </c>
      <c r="CV56" s="943" t="s">
        <v>2688</v>
      </c>
      <c r="CW56" s="943" t="s">
        <v>2677</v>
      </c>
      <c r="CX56" s="943" t="s">
        <v>2678</v>
      </c>
      <c r="CY56" s="943" t="s">
        <v>2678</v>
      </c>
      <c r="CZ56" s="943" t="s">
        <v>2678</v>
      </c>
      <c r="DA56" s="943" t="s">
        <v>2677</v>
      </c>
      <c r="DB56" s="943" t="s">
        <v>2677</v>
      </c>
      <c r="DC56" s="943" t="s">
        <v>2677</v>
      </c>
      <c r="DD56" s="943" t="s">
        <v>2677</v>
      </c>
      <c r="DE56" s="943" t="s">
        <v>2677</v>
      </c>
      <c r="DF56" s="943" t="s">
        <v>2678</v>
      </c>
      <c r="DG56" s="943" t="s">
        <v>2677</v>
      </c>
      <c r="DH56" s="943" t="s">
        <v>2677</v>
      </c>
      <c r="DI56" s="943" t="s">
        <v>2678</v>
      </c>
      <c r="DJ56" s="943" t="s">
        <v>2678</v>
      </c>
      <c r="DK56" s="943" t="s">
        <v>2677</v>
      </c>
      <c r="DL56" s="943" t="s">
        <v>2677</v>
      </c>
      <c r="DM56" s="943" t="s">
        <v>2678</v>
      </c>
      <c r="DN56" s="1383">
        <f t="shared" ref="DN56:DW56" si="180">COUNTIF($CL56:$DM56,DN$4)*($F56/30)+COUNTIF($CL56:$DM56,DN$5)*($F56/60)</f>
        <v>0</v>
      </c>
      <c r="DO56" s="1383">
        <f t="shared" si="180"/>
        <v>0</v>
      </c>
      <c r="DP56" s="1383">
        <f t="shared" si="180"/>
        <v>0</v>
      </c>
      <c r="DQ56" s="1383">
        <f t="shared" si="180"/>
        <v>6766666.667</v>
      </c>
      <c r="DR56" s="1383">
        <f t="shared" si="180"/>
        <v>0</v>
      </c>
      <c r="DS56" s="1383">
        <f t="shared" si="180"/>
        <v>0</v>
      </c>
      <c r="DT56" s="1383">
        <f t="shared" si="180"/>
        <v>0</v>
      </c>
      <c r="DU56" s="1383">
        <f t="shared" si="180"/>
        <v>0</v>
      </c>
      <c r="DV56" s="1383">
        <f t="shared" si="180"/>
        <v>0</v>
      </c>
      <c r="DW56" s="1383">
        <f t="shared" si="180"/>
        <v>0</v>
      </c>
      <c r="DX56" s="1383">
        <f t="shared" si="92"/>
        <v>15000000</v>
      </c>
      <c r="DY56" s="943" t="s">
        <v>2678</v>
      </c>
      <c r="DZ56" s="943" t="s">
        <v>2678</v>
      </c>
      <c r="EA56" s="943" t="s">
        <v>2678</v>
      </c>
      <c r="EB56" s="943" t="s">
        <v>2678</v>
      </c>
      <c r="EC56" s="943" t="s">
        <v>2678</v>
      </c>
      <c r="ED56" s="943" t="s">
        <v>2678</v>
      </c>
      <c r="EE56" s="943" t="s">
        <v>2678</v>
      </c>
      <c r="EF56" s="943" t="s">
        <v>2677</v>
      </c>
      <c r="EG56" s="943" t="s">
        <v>2677</v>
      </c>
      <c r="EH56" s="943" t="s">
        <v>2677</v>
      </c>
      <c r="EI56" s="943" t="s">
        <v>2677</v>
      </c>
      <c r="EJ56" s="943" t="s">
        <v>2678</v>
      </c>
      <c r="EK56" s="943" t="s">
        <v>2678</v>
      </c>
      <c r="EL56" s="943" t="s">
        <v>2678</v>
      </c>
      <c r="EM56" s="943" t="s">
        <v>2678</v>
      </c>
      <c r="EN56" s="943" t="s">
        <v>2677</v>
      </c>
      <c r="EO56" s="943" t="s">
        <v>2677</v>
      </c>
      <c r="EP56" s="943" t="s">
        <v>2677</v>
      </c>
      <c r="EQ56" s="943" t="s">
        <v>2677</v>
      </c>
      <c r="ER56" s="943" t="s">
        <v>2677</v>
      </c>
      <c r="ES56" s="943" t="s">
        <v>2678</v>
      </c>
      <c r="ET56" s="943" t="s">
        <v>2678</v>
      </c>
      <c r="EU56" s="943" t="s">
        <v>2678</v>
      </c>
      <c r="EV56" s="943" t="s">
        <v>2678</v>
      </c>
      <c r="EW56" s="943" t="s">
        <v>2678</v>
      </c>
      <c r="EX56" s="943" t="s">
        <v>2678</v>
      </c>
      <c r="EY56" s="943" t="s">
        <v>2678</v>
      </c>
      <c r="EZ56" s="1364"/>
      <c r="FA56" s="1364"/>
      <c r="FB56" s="1364"/>
      <c r="FC56" s="1364"/>
      <c r="FD56" s="1363">
        <f t="shared" ref="FD56:FP56" si="181">COUNTIF($DY56:$FC56,FD$4)*($F56/30)+COUNTIF($DY56:$FC56,FD$5)*($F56/60)</f>
        <v>0</v>
      </c>
      <c r="FE56" s="1363">
        <f t="shared" si="181"/>
        <v>0</v>
      </c>
      <c r="FF56" s="1363">
        <f t="shared" si="181"/>
        <v>0</v>
      </c>
      <c r="FG56" s="1363">
        <f t="shared" si="181"/>
        <v>17400000</v>
      </c>
      <c r="FH56" s="1363">
        <f t="shared" si="181"/>
        <v>0</v>
      </c>
      <c r="FI56" s="1363">
        <f t="shared" si="181"/>
        <v>0</v>
      </c>
      <c r="FJ56" s="1363">
        <f t="shared" si="181"/>
        <v>0</v>
      </c>
      <c r="FK56" s="1363">
        <f t="shared" si="181"/>
        <v>0</v>
      </c>
      <c r="FL56" s="1363">
        <f t="shared" si="181"/>
        <v>0</v>
      </c>
      <c r="FM56" s="1363">
        <f t="shared" si="181"/>
        <v>0</v>
      </c>
      <c r="FN56" s="1363">
        <f t="shared" si="181"/>
        <v>0</v>
      </c>
      <c r="FO56" s="1363">
        <f t="shared" si="181"/>
        <v>0</v>
      </c>
      <c r="FP56" s="1363">
        <f t="shared" si="181"/>
        <v>8700000</v>
      </c>
      <c r="FQ56" s="943"/>
      <c r="FR56" s="943"/>
      <c r="FS56" s="943"/>
      <c r="FT56" s="943"/>
      <c r="FU56" s="943"/>
      <c r="FV56" s="943"/>
      <c r="FW56" s="943"/>
      <c r="FX56" s="943"/>
      <c r="FY56" s="943"/>
      <c r="FZ56" s="943"/>
      <c r="GA56" s="943"/>
      <c r="GB56" s="943"/>
      <c r="GC56" s="943"/>
      <c r="GD56" s="943"/>
      <c r="GE56" s="943"/>
      <c r="GF56" s="943"/>
      <c r="GG56" s="943"/>
      <c r="GH56" s="943"/>
      <c r="GI56" s="943"/>
      <c r="GJ56" s="943"/>
      <c r="GK56" s="943"/>
      <c r="GL56" s="943"/>
      <c r="GM56" s="943"/>
      <c r="GN56" s="943"/>
      <c r="GO56" s="943"/>
      <c r="GP56" s="943"/>
      <c r="GQ56" s="943"/>
      <c r="GR56" s="1364"/>
      <c r="GS56" s="1364"/>
      <c r="GT56" s="1364"/>
      <c r="GU56" s="1383"/>
      <c r="GV56" s="1383"/>
      <c r="GW56" s="1383"/>
      <c r="GX56" s="1383"/>
      <c r="GY56" s="1383"/>
      <c r="GZ56" s="943"/>
      <c r="HA56" s="943"/>
      <c r="HB56" s="943"/>
      <c r="HC56" s="943"/>
      <c r="HD56" s="943"/>
      <c r="HE56" s="943"/>
      <c r="HF56" s="943"/>
      <c r="HG56" s="943"/>
      <c r="HH56" s="943"/>
      <c r="HI56" s="943"/>
      <c r="HJ56" s="943"/>
      <c r="HK56" s="943"/>
      <c r="HL56" s="943"/>
      <c r="HM56" s="943"/>
      <c r="HN56" s="943"/>
      <c r="HO56" s="943"/>
      <c r="HP56" s="943"/>
      <c r="HQ56" s="943"/>
      <c r="HR56" s="943"/>
      <c r="HS56" s="943"/>
      <c r="HT56" s="943"/>
      <c r="HU56" s="943"/>
      <c r="HV56" s="943"/>
      <c r="HW56" s="943"/>
      <c r="HX56" s="943"/>
      <c r="HY56" s="943"/>
      <c r="HZ56" s="943"/>
      <c r="IA56" s="1364"/>
      <c r="IB56" s="1364"/>
      <c r="IC56" s="1364"/>
      <c r="ID56" s="1364"/>
      <c r="IE56" s="1391"/>
      <c r="IF56" s="1391"/>
      <c r="IG56" s="1391"/>
      <c r="IH56" s="1391"/>
      <c r="II56" s="1391"/>
      <c r="IJ56" s="1391"/>
      <c r="IK56" s="943"/>
      <c r="IL56" s="943"/>
      <c r="IM56" s="943"/>
      <c r="IN56" s="943"/>
      <c r="IO56" s="943"/>
      <c r="IP56" s="943"/>
      <c r="IQ56" s="943"/>
      <c r="IR56" s="943"/>
      <c r="IS56" s="943"/>
      <c r="IT56" s="943"/>
      <c r="IU56" s="943"/>
      <c r="IV56" s="943"/>
      <c r="IW56" s="943"/>
      <c r="IX56" s="943"/>
      <c r="IY56" s="943"/>
      <c r="IZ56" s="943"/>
      <c r="JA56" s="943"/>
      <c r="JB56" s="943"/>
      <c r="JC56" s="943"/>
      <c r="JD56" s="943"/>
      <c r="JE56" s="943"/>
      <c r="JF56" s="943"/>
      <c r="JG56" s="943"/>
      <c r="JH56" s="943"/>
      <c r="JI56" s="943"/>
      <c r="JJ56" s="943"/>
      <c r="JK56" s="943"/>
      <c r="JL56" s="1364"/>
      <c r="JM56" s="1364"/>
      <c r="JN56" s="1364"/>
      <c r="JO56" s="1383"/>
      <c r="JP56" s="1383"/>
      <c r="JQ56" s="1383"/>
      <c r="JR56" s="1383"/>
      <c r="JS56" s="1383"/>
      <c r="JT56" s="1383"/>
      <c r="JU56" s="943"/>
      <c r="JV56" s="943"/>
      <c r="JW56" s="943"/>
      <c r="JX56" s="943"/>
      <c r="JY56" s="943"/>
      <c r="JZ56" s="943"/>
      <c r="KA56" s="943"/>
      <c r="KB56" s="943"/>
      <c r="KC56" s="943"/>
      <c r="KD56" s="943"/>
      <c r="KE56" s="943"/>
      <c r="KF56" s="943"/>
      <c r="KG56" s="943"/>
      <c r="KH56" s="943"/>
      <c r="KI56" s="943"/>
      <c r="KJ56" s="943"/>
      <c r="KK56" s="943"/>
      <c r="KL56" s="943"/>
      <c r="KM56" s="943"/>
      <c r="KN56" s="943"/>
      <c r="KO56" s="943"/>
      <c r="KP56" s="943"/>
      <c r="KQ56" s="943"/>
      <c r="KR56" s="943"/>
      <c r="KS56" s="943"/>
      <c r="KT56" s="943"/>
      <c r="KU56" s="943"/>
      <c r="KV56" s="1364"/>
      <c r="KW56" s="1364"/>
      <c r="KX56" s="1364"/>
      <c r="KY56" s="1364"/>
      <c r="KZ56" s="1363"/>
      <c r="LA56" s="1363"/>
      <c r="LB56" s="1363"/>
      <c r="LC56" s="1363"/>
      <c r="LD56" s="1363"/>
      <c r="LE56" s="1363"/>
      <c r="LF56" s="943"/>
      <c r="LG56" s="943"/>
      <c r="LH56" s="943"/>
      <c r="LI56" s="943"/>
      <c r="LJ56" s="943"/>
      <c r="LK56" s="943"/>
      <c r="LL56" s="943"/>
      <c r="LM56" s="943"/>
      <c r="LN56" s="943"/>
      <c r="LO56" s="943"/>
      <c r="LP56" s="943"/>
      <c r="LQ56" s="943"/>
      <c r="LR56" s="943"/>
      <c r="LS56" s="943"/>
      <c r="LT56" s="943"/>
      <c r="LU56" s="943"/>
      <c r="LV56" s="943"/>
      <c r="LW56" s="943"/>
      <c r="LX56" s="943"/>
      <c r="LY56" s="943"/>
      <c r="LZ56" s="943"/>
      <c r="MA56" s="943"/>
      <c r="MB56" s="943"/>
      <c r="MC56" s="943"/>
      <c r="MD56" s="943"/>
      <c r="ME56" s="943"/>
      <c r="MF56" s="943"/>
      <c r="MG56" s="1364"/>
      <c r="MH56" s="1364"/>
      <c r="MI56" s="1364"/>
      <c r="MJ56" s="1364"/>
      <c r="MK56" s="1383"/>
      <c r="ML56" s="1383"/>
      <c r="MM56" s="1383"/>
      <c r="MN56" s="1383"/>
      <c r="MO56" s="1383"/>
      <c r="MP56" s="1383"/>
      <c r="MQ56" s="943"/>
      <c r="MR56" s="943"/>
      <c r="MS56" s="943"/>
      <c r="MT56" s="943"/>
      <c r="MU56" s="943"/>
      <c r="MV56" s="943"/>
      <c r="MW56" s="943"/>
      <c r="MX56" s="943"/>
      <c r="MY56" s="943"/>
      <c r="MZ56" s="943"/>
      <c r="NA56" s="943"/>
      <c r="NB56" s="943"/>
      <c r="NC56" s="943"/>
      <c r="ND56" s="943"/>
      <c r="NE56" s="943"/>
      <c r="NF56" s="943"/>
      <c r="NG56" s="943"/>
      <c r="NH56" s="943"/>
      <c r="NI56" s="943"/>
      <c r="NJ56" s="943"/>
      <c r="NK56" s="943"/>
      <c r="NL56" s="943"/>
      <c r="NM56" s="943"/>
      <c r="NN56" s="943"/>
      <c r="NO56" s="943"/>
      <c r="NP56" s="943"/>
      <c r="NQ56" s="943"/>
      <c r="NR56" s="1364"/>
      <c r="NS56" s="1364"/>
      <c r="NT56" s="1364"/>
      <c r="NU56" s="1363"/>
      <c r="NV56" s="1363"/>
      <c r="NW56" s="1363"/>
      <c r="NX56" s="1363"/>
      <c r="NY56" s="1363"/>
      <c r="NZ56" s="1363"/>
      <c r="OA56" s="943"/>
      <c r="OB56" s="943"/>
      <c r="OC56" s="943"/>
      <c r="OD56" s="943"/>
      <c r="OE56" s="943"/>
      <c r="OF56" s="943"/>
      <c r="OG56" s="943"/>
      <c r="OH56" s="943"/>
      <c r="OI56" s="943"/>
      <c r="OJ56" s="943"/>
      <c r="OK56" s="943"/>
      <c r="OL56" s="943"/>
      <c r="OM56" s="943"/>
      <c r="ON56" s="943"/>
      <c r="OO56" s="943"/>
      <c r="OP56" s="943"/>
      <c r="OQ56" s="943"/>
      <c r="OR56" s="943"/>
      <c r="OS56" s="943"/>
      <c r="OT56" s="943"/>
      <c r="OU56" s="943"/>
      <c r="OV56" s="943"/>
      <c r="OW56" s="943"/>
      <c r="OX56" s="943"/>
      <c r="OY56" s="943"/>
      <c r="OZ56" s="943"/>
      <c r="PA56" s="943"/>
      <c r="PB56" s="1364"/>
      <c r="PC56" s="1364"/>
      <c r="PD56" s="1364"/>
      <c r="PE56" s="1383"/>
      <c r="PF56" s="1383"/>
      <c r="PG56" s="1383"/>
      <c r="PH56" s="1383"/>
      <c r="PI56" s="1383"/>
      <c r="PJ56" s="1383"/>
      <c r="PK56" s="943"/>
      <c r="PL56" s="943"/>
      <c r="PM56" s="943"/>
      <c r="PN56" s="943"/>
      <c r="PO56" s="943"/>
      <c r="PP56" s="943"/>
      <c r="PQ56" s="943"/>
      <c r="PR56" s="943"/>
      <c r="PS56" s="943"/>
      <c r="PT56" s="943"/>
      <c r="PU56" s="943"/>
      <c r="PV56" s="943"/>
      <c r="PW56" s="943"/>
      <c r="PX56" s="943"/>
      <c r="PY56" s="943"/>
      <c r="PZ56" s="943"/>
      <c r="QA56" s="943"/>
      <c r="QB56" s="943"/>
      <c r="QC56" s="943"/>
      <c r="QD56" s="943"/>
      <c r="QE56" s="943"/>
      <c r="QF56" s="943"/>
      <c r="QG56" s="943"/>
      <c r="QH56" s="943"/>
      <c r="QI56" s="943"/>
      <c r="QJ56" s="943"/>
      <c r="QK56" s="943"/>
      <c r="QL56" s="1364"/>
      <c r="QM56" s="1364"/>
      <c r="QN56" s="1364"/>
      <c r="QO56" s="1363"/>
      <c r="QP56" s="1363"/>
      <c r="QQ56" s="1363"/>
      <c r="QR56" s="1363"/>
      <c r="QS56" s="1363"/>
      <c r="QT56" s="1363"/>
      <c r="QU56" s="1363"/>
      <c r="QV56" s="1363"/>
      <c r="QW56" s="1363"/>
      <c r="QX56" s="1363"/>
      <c r="QY56" s="1363"/>
      <c r="QZ56" s="1363"/>
      <c r="RA56" s="1363"/>
    </row>
    <row r="57" ht="14.25" customHeight="1">
      <c r="A57" s="1364">
        <v>8.0</v>
      </c>
      <c r="B57" s="943" t="s">
        <v>2881</v>
      </c>
      <c r="C57" s="943" t="s">
        <v>2789</v>
      </c>
      <c r="D57" s="1427" t="s">
        <v>2036</v>
      </c>
      <c r="E57" s="1440" t="s">
        <v>2035</v>
      </c>
      <c r="F57" s="1298">
        <v>2.9E7</v>
      </c>
      <c r="G57" s="1382">
        <v>1.50395E7</v>
      </c>
      <c r="H57" s="1382"/>
      <c r="I57" s="1383"/>
      <c r="J57" s="1383">
        <f t="shared" si="74"/>
        <v>0</v>
      </c>
      <c r="K57" s="1383">
        <v>31.0</v>
      </c>
      <c r="L57" s="1383">
        <f t="shared" si="75"/>
        <v>29966666.67</v>
      </c>
      <c r="M57" s="1383"/>
      <c r="N57" s="1383">
        <f t="shared" si="76"/>
        <v>0</v>
      </c>
      <c r="O57" s="1383"/>
      <c r="P57" s="1383">
        <f t="shared" si="77"/>
        <v>0</v>
      </c>
      <c r="Q57" s="1383"/>
      <c r="R57" s="1383"/>
      <c r="S57" s="1383"/>
      <c r="T57" s="1383">
        <f t="shared" si="78"/>
        <v>0</v>
      </c>
      <c r="U57" s="1383">
        <f t="shared" si="79"/>
        <v>29966666.67</v>
      </c>
      <c r="V57" s="1362"/>
      <c r="W57" s="1363">
        <f t="shared" si="80"/>
        <v>0</v>
      </c>
      <c r="X57" s="1362"/>
      <c r="Y57" s="1363">
        <f t="shared" si="81"/>
        <v>0</v>
      </c>
      <c r="Z57" s="1362"/>
      <c r="AA57" s="1363">
        <f t="shared" si="82"/>
        <v>0</v>
      </c>
      <c r="AB57" s="1362"/>
      <c r="AC57" s="1363">
        <f t="shared" si="83"/>
        <v>0</v>
      </c>
      <c r="AD57" s="1362"/>
      <c r="AE57" s="1362"/>
      <c r="AF57" s="1362"/>
      <c r="AG57" s="1363"/>
      <c r="AH57" s="1363">
        <f t="shared" si="84"/>
        <v>0</v>
      </c>
      <c r="AI57" s="1361">
        <v>30.0</v>
      </c>
      <c r="AJ57" s="1383">
        <f t="shared" si="94"/>
        <v>29000000</v>
      </c>
      <c r="AK57" s="1361"/>
      <c r="AL57" s="1361"/>
      <c r="AM57" s="1383">
        <f t="shared" si="85"/>
        <v>0</v>
      </c>
      <c r="AN57" s="1361"/>
      <c r="AO57" s="1383">
        <f t="shared" si="86"/>
        <v>0</v>
      </c>
      <c r="AP57" s="1361"/>
      <c r="AQ57" s="1383">
        <f t="shared" si="87"/>
        <v>0</v>
      </c>
      <c r="AR57" s="1361"/>
      <c r="AS57" s="1361"/>
      <c r="AT57" s="1383">
        <f t="shared" si="88"/>
        <v>29000000</v>
      </c>
      <c r="AU57" s="943" t="s">
        <v>2677</v>
      </c>
      <c r="AV57" s="943" t="s">
        <v>2677</v>
      </c>
      <c r="AW57" s="943" t="s">
        <v>2677</v>
      </c>
      <c r="AX57" s="943" t="s">
        <v>2688</v>
      </c>
      <c r="AY57" s="943" t="s">
        <v>2688</v>
      </c>
      <c r="AZ57" s="943" t="s">
        <v>2688</v>
      </c>
      <c r="BA57" s="943" t="s">
        <v>2688</v>
      </c>
      <c r="BB57" s="943" t="s">
        <v>2688</v>
      </c>
      <c r="BC57" s="943" t="s">
        <v>2688</v>
      </c>
      <c r="BD57" s="943" t="s">
        <v>2688</v>
      </c>
      <c r="BE57" s="943" t="s">
        <v>2688</v>
      </c>
      <c r="BF57" s="943" t="s">
        <v>2688</v>
      </c>
      <c r="BG57" s="943" t="s">
        <v>2688</v>
      </c>
      <c r="BH57" s="943" t="s">
        <v>2688</v>
      </c>
      <c r="BI57" s="943" t="s">
        <v>2688</v>
      </c>
      <c r="BJ57" s="943" t="s">
        <v>2688</v>
      </c>
      <c r="BK57" s="943" t="s">
        <v>2688</v>
      </c>
      <c r="BL57" s="943" t="s">
        <v>2688</v>
      </c>
      <c r="BM57" s="943" t="s">
        <v>2688</v>
      </c>
      <c r="BN57" s="943" t="s">
        <v>2688</v>
      </c>
      <c r="BO57" s="943" t="s">
        <v>2688</v>
      </c>
      <c r="BP57" s="943" t="s">
        <v>2688</v>
      </c>
      <c r="BQ57" s="1364" t="s">
        <v>2688</v>
      </c>
      <c r="BR57" s="1364" t="s">
        <v>2688</v>
      </c>
      <c r="BS57" s="1364" t="s">
        <v>2688</v>
      </c>
      <c r="BT57" s="1364" t="s">
        <v>2688</v>
      </c>
      <c r="BU57" s="1364" t="s">
        <v>2688</v>
      </c>
      <c r="BV57" s="1364" t="s">
        <v>2688</v>
      </c>
      <c r="BW57" s="1364" t="s">
        <v>2688</v>
      </c>
      <c r="BX57" s="1364" t="s">
        <v>2688</v>
      </c>
      <c r="BY57" s="1364" t="s">
        <v>2688</v>
      </c>
      <c r="BZ57" s="1363">
        <f t="shared" ref="BZ57:CJ57" si="182">COUNTIF($AU57:$BY57,BZ$4)*($F57/30)+COUNTIF($AU57:$BY57,BZ$5)*($F57/60)</f>
        <v>0</v>
      </c>
      <c r="CA57" s="1363">
        <f t="shared" si="182"/>
        <v>0</v>
      </c>
      <c r="CB57" s="1363">
        <f t="shared" si="182"/>
        <v>0</v>
      </c>
      <c r="CC57" s="1363">
        <f t="shared" si="182"/>
        <v>0</v>
      </c>
      <c r="CD57" s="1363">
        <f t="shared" si="182"/>
        <v>0</v>
      </c>
      <c r="CE57" s="1363">
        <f t="shared" si="182"/>
        <v>0</v>
      </c>
      <c r="CF57" s="1363">
        <f t="shared" si="182"/>
        <v>0</v>
      </c>
      <c r="CG57" s="1363">
        <f t="shared" si="182"/>
        <v>0</v>
      </c>
      <c r="CH57" s="1363">
        <f t="shared" si="182"/>
        <v>0</v>
      </c>
      <c r="CI57" s="1363">
        <f t="shared" si="182"/>
        <v>27066666.67</v>
      </c>
      <c r="CJ57" s="1363">
        <f t="shared" si="182"/>
        <v>0</v>
      </c>
      <c r="CK57" s="1363">
        <f t="shared" si="90"/>
        <v>2900000</v>
      </c>
      <c r="CL57" s="943" t="s">
        <v>2688</v>
      </c>
      <c r="CM57" s="943" t="s">
        <v>2688</v>
      </c>
      <c r="CN57" s="943" t="s">
        <v>2688</v>
      </c>
      <c r="CO57" s="943" t="s">
        <v>2688</v>
      </c>
      <c r="CP57" s="943" t="s">
        <v>2688</v>
      </c>
      <c r="CQ57" s="943" t="s">
        <v>2688</v>
      </c>
      <c r="CR57" s="943" t="s">
        <v>2688</v>
      </c>
      <c r="CS57" s="943" t="s">
        <v>2688</v>
      </c>
      <c r="CT57" s="943" t="s">
        <v>2688</v>
      </c>
      <c r="CU57" s="943" t="s">
        <v>2688</v>
      </c>
      <c r="CV57" s="943" t="s">
        <v>2688</v>
      </c>
      <c r="CW57" s="943" t="s">
        <v>2688</v>
      </c>
      <c r="CX57" s="943" t="s">
        <v>2688</v>
      </c>
      <c r="CY57" s="943" t="s">
        <v>2688</v>
      </c>
      <c r="CZ57" s="943" t="s">
        <v>2688</v>
      </c>
      <c r="DA57" s="943" t="s">
        <v>2688</v>
      </c>
      <c r="DB57" s="943" t="s">
        <v>2688</v>
      </c>
      <c r="DC57" s="943" t="s">
        <v>2688</v>
      </c>
      <c r="DD57" s="943" t="s">
        <v>2688</v>
      </c>
      <c r="DE57" s="943" t="s">
        <v>2688</v>
      </c>
      <c r="DF57" s="943" t="s">
        <v>2688</v>
      </c>
      <c r="DG57" s="943" t="s">
        <v>2688</v>
      </c>
      <c r="DH57" s="943" t="s">
        <v>2688</v>
      </c>
      <c r="DI57" s="943" t="s">
        <v>2688</v>
      </c>
      <c r="DJ57" s="943" t="s">
        <v>2688</v>
      </c>
      <c r="DK57" s="943" t="s">
        <v>2688</v>
      </c>
      <c r="DL57" s="943" t="s">
        <v>2688</v>
      </c>
      <c r="DM57" s="943" t="s">
        <v>2688</v>
      </c>
      <c r="DN57" s="1383">
        <f t="shared" ref="DN57:DW57" si="183">COUNTIF($CL57:$DM57,DN$4)*($F57/30)+COUNTIF($CL57:$DM57,DN$5)*($F57/60)</f>
        <v>0</v>
      </c>
      <c r="DO57" s="1383">
        <f t="shared" si="183"/>
        <v>0</v>
      </c>
      <c r="DP57" s="1383">
        <f t="shared" si="183"/>
        <v>0</v>
      </c>
      <c r="DQ57" s="1383">
        <f t="shared" si="183"/>
        <v>0</v>
      </c>
      <c r="DR57" s="1383">
        <f t="shared" si="183"/>
        <v>0</v>
      </c>
      <c r="DS57" s="1383">
        <f t="shared" si="183"/>
        <v>0</v>
      </c>
      <c r="DT57" s="1383">
        <f t="shared" si="183"/>
        <v>0</v>
      </c>
      <c r="DU57" s="1383">
        <f t="shared" si="183"/>
        <v>0</v>
      </c>
      <c r="DV57" s="1383">
        <f t="shared" si="183"/>
        <v>0</v>
      </c>
      <c r="DW57" s="1383">
        <f t="shared" si="183"/>
        <v>0</v>
      </c>
      <c r="DX57" s="1383">
        <f t="shared" si="92"/>
        <v>0</v>
      </c>
      <c r="DY57" s="943" t="s">
        <v>2678</v>
      </c>
      <c r="DZ57" s="943" t="s">
        <v>2678</v>
      </c>
      <c r="EA57" s="943" t="s">
        <v>2678</v>
      </c>
      <c r="EB57" s="943" t="s">
        <v>2678</v>
      </c>
      <c r="EC57" s="943" t="s">
        <v>2678</v>
      </c>
      <c r="ED57" s="943" t="s">
        <v>2678</v>
      </c>
      <c r="EE57" s="943" t="s">
        <v>2678</v>
      </c>
      <c r="EF57" s="943" t="s">
        <v>2678</v>
      </c>
      <c r="EG57" s="943" t="s">
        <v>2678</v>
      </c>
      <c r="EH57" s="943" t="s">
        <v>2678</v>
      </c>
      <c r="EI57" s="943" t="s">
        <v>2678</v>
      </c>
      <c r="EJ57" s="943" t="s">
        <v>2678</v>
      </c>
      <c r="EK57" s="943" t="s">
        <v>2678</v>
      </c>
      <c r="EL57" s="943" t="s">
        <v>2678</v>
      </c>
      <c r="EM57" s="943" t="s">
        <v>2678</v>
      </c>
      <c r="EN57" s="943" t="s">
        <v>2678</v>
      </c>
      <c r="EO57" s="943" t="s">
        <v>2678</v>
      </c>
      <c r="EP57" s="943" t="s">
        <v>2678</v>
      </c>
      <c r="EQ57" s="943" t="s">
        <v>2678</v>
      </c>
      <c r="ER57" s="943" t="s">
        <v>2678</v>
      </c>
      <c r="ES57" s="943" t="s">
        <v>2678</v>
      </c>
      <c r="ET57" s="943" t="s">
        <v>2678</v>
      </c>
      <c r="EU57" s="943" t="s">
        <v>2678</v>
      </c>
      <c r="EV57" s="943" t="s">
        <v>2678</v>
      </c>
      <c r="EW57" s="943" t="s">
        <v>2678</v>
      </c>
      <c r="EX57" s="943" t="s">
        <v>2678</v>
      </c>
      <c r="EY57" s="943" t="s">
        <v>2678</v>
      </c>
      <c r="EZ57" s="1364" t="s">
        <v>2677</v>
      </c>
      <c r="FA57" s="1364" t="s">
        <v>2677</v>
      </c>
      <c r="FB57" s="1015" t="s">
        <v>2677</v>
      </c>
      <c r="FC57" s="1364"/>
      <c r="FD57" s="1363">
        <f t="shared" ref="FD57:FP57" si="184">COUNTIF($DY57:$FC57,FD$4)*($F57/30)+COUNTIF($DY57:$FC57,FD$5)*($F57/60)</f>
        <v>0</v>
      </c>
      <c r="FE57" s="1363">
        <f t="shared" si="184"/>
        <v>0</v>
      </c>
      <c r="FF57" s="1363">
        <f t="shared" si="184"/>
        <v>0</v>
      </c>
      <c r="FG57" s="1363">
        <f t="shared" si="184"/>
        <v>26100000</v>
      </c>
      <c r="FH57" s="1363">
        <f t="shared" si="184"/>
        <v>0</v>
      </c>
      <c r="FI57" s="1363">
        <f t="shared" si="184"/>
        <v>0</v>
      </c>
      <c r="FJ57" s="1363">
        <f t="shared" si="184"/>
        <v>0</v>
      </c>
      <c r="FK57" s="1363">
        <f t="shared" si="184"/>
        <v>0</v>
      </c>
      <c r="FL57" s="1363">
        <f t="shared" si="184"/>
        <v>0</v>
      </c>
      <c r="FM57" s="1363">
        <f t="shared" si="184"/>
        <v>0</v>
      </c>
      <c r="FN57" s="1363">
        <f t="shared" si="184"/>
        <v>0</v>
      </c>
      <c r="FO57" s="1363">
        <f t="shared" si="184"/>
        <v>0</v>
      </c>
      <c r="FP57" s="1363">
        <f t="shared" si="184"/>
        <v>2900000</v>
      </c>
      <c r="FQ57" s="943"/>
      <c r="FR57" s="943"/>
      <c r="FS57" s="943"/>
      <c r="FT57" s="943"/>
      <c r="FU57" s="943"/>
      <c r="FV57" s="943"/>
      <c r="FW57" s="943"/>
      <c r="FX57" s="943"/>
      <c r="FY57" s="943"/>
      <c r="FZ57" s="943"/>
      <c r="GA57" s="943"/>
      <c r="GB57" s="943"/>
      <c r="GC57" s="943"/>
      <c r="GD57" s="943"/>
      <c r="GE57" s="943"/>
      <c r="GF57" s="943"/>
      <c r="GG57" s="943"/>
      <c r="GH57" s="943"/>
      <c r="GI57" s="943"/>
      <c r="GJ57" s="943"/>
      <c r="GK57" s="943"/>
      <c r="GL57" s="943"/>
      <c r="GM57" s="943"/>
      <c r="GN57" s="943"/>
      <c r="GO57" s="943"/>
      <c r="GP57" s="943"/>
      <c r="GQ57" s="943"/>
      <c r="GR57" s="1364"/>
      <c r="GS57" s="1364"/>
      <c r="GT57" s="1015"/>
      <c r="GU57" s="1383"/>
      <c r="GV57" s="1383"/>
      <c r="GW57" s="1383"/>
      <c r="GX57" s="1383"/>
      <c r="GY57" s="1383"/>
      <c r="GZ57" s="943"/>
      <c r="HA57" s="943"/>
      <c r="HB57" s="943"/>
      <c r="HC57" s="943"/>
      <c r="HD57" s="943"/>
      <c r="HE57" s="943"/>
      <c r="HF57" s="943"/>
      <c r="HG57" s="943"/>
      <c r="HH57" s="943"/>
      <c r="HI57" s="943"/>
      <c r="HJ57" s="943"/>
      <c r="HK57" s="943"/>
      <c r="HL57" s="943"/>
      <c r="HM57" s="943"/>
      <c r="HN57" s="943"/>
      <c r="HO57" s="943"/>
      <c r="HP57" s="943"/>
      <c r="HQ57" s="943"/>
      <c r="HR57" s="943"/>
      <c r="HS57" s="943"/>
      <c r="HT57" s="943"/>
      <c r="HU57" s="943"/>
      <c r="HV57" s="943"/>
      <c r="HW57" s="943"/>
      <c r="HX57" s="943"/>
      <c r="HY57" s="943"/>
      <c r="HZ57" s="943"/>
      <c r="IA57" s="1364"/>
      <c r="IB57" s="1364"/>
      <c r="IC57" s="1015"/>
      <c r="ID57" s="1015"/>
      <c r="IE57" s="1391"/>
      <c r="IF57" s="1391"/>
      <c r="IG57" s="1391"/>
      <c r="IH57" s="1391"/>
      <c r="II57" s="1391"/>
      <c r="IJ57" s="1391"/>
      <c r="IK57" s="943"/>
      <c r="IL57" s="943"/>
      <c r="IM57" s="943"/>
      <c r="IN57" s="943"/>
      <c r="IO57" s="943"/>
      <c r="IP57" s="943"/>
      <c r="IQ57" s="943"/>
      <c r="IR57" s="943"/>
      <c r="IS57" s="943"/>
      <c r="IT57" s="943"/>
      <c r="IU57" s="943"/>
      <c r="IV57" s="943"/>
      <c r="IW57" s="943"/>
      <c r="IX57" s="943"/>
      <c r="IY57" s="943"/>
      <c r="IZ57" s="943"/>
      <c r="JA57" s="943"/>
      <c r="JB57" s="943"/>
      <c r="JC57" s="943"/>
      <c r="JD57" s="943"/>
      <c r="JE57" s="943"/>
      <c r="JF57" s="943"/>
      <c r="JG57" s="943"/>
      <c r="JH57" s="943"/>
      <c r="JI57" s="943"/>
      <c r="JJ57" s="943"/>
      <c r="JK57" s="943"/>
      <c r="JL57" s="1364"/>
      <c r="JM57" s="1364"/>
      <c r="JN57" s="1015"/>
      <c r="JO57" s="1383"/>
      <c r="JP57" s="1383"/>
      <c r="JQ57" s="1383"/>
      <c r="JR57" s="1383"/>
      <c r="JS57" s="1383"/>
      <c r="JT57" s="1383"/>
      <c r="JU57" s="943"/>
      <c r="JV57" s="943"/>
      <c r="JW57" s="943"/>
      <c r="JX57" s="943"/>
      <c r="JY57" s="943"/>
      <c r="JZ57" s="943"/>
      <c r="KA57" s="943"/>
      <c r="KB57" s="943"/>
      <c r="KC57" s="943"/>
      <c r="KD57" s="943"/>
      <c r="KE57" s="943"/>
      <c r="KF57" s="943"/>
      <c r="KG57" s="943"/>
      <c r="KH57" s="943"/>
      <c r="KI57" s="943"/>
      <c r="KJ57" s="943"/>
      <c r="KK57" s="943"/>
      <c r="KL57" s="943"/>
      <c r="KM57" s="943"/>
      <c r="KN57" s="943"/>
      <c r="KO57" s="943"/>
      <c r="KP57" s="943"/>
      <c r="KQ57" s="943"/>
      <c r="KR57" s="943"/>
      <c r="KS57" s="943"/>
      <c r="KT57" s="943"/>
      <c r="KU57" s="943"/>
      <c r="KV57" s="1364"/>
      <c r="KW57" s="1364"/>
      <c r="KX57" s="1015"/>
      <c r="KY57" s="1015"/>
      <c r="KZ57" s="1363"/>
      <c r="LA57" s="1363"/>
      <c r="LB57" s="1363"/>
      <c r="LC57" s="1363"/>
      <c r="LD57" s="1363"/>
      <c r="LE57" s="1363"/>
      <c r="LF57" s="943"/>
      <c r="LG57" s="943"/>
      <c r="LH57" s="943"/>
      <c r="LI57" s="943"/>
      <c r="LJ57" s="943"/>
      <c r="LK57" s="943"/>
      <c r="LL57" s="943"/>
      <c r="LM57" s="943"/>
      <c r="LN57" s="943"/>
      <c r="LO57" s="943"/>
      <c r="LP57" s="943"/>
      <c r="LQ57" s="943"/>
      <c r="LR57" s="943"/>
      <c r="LS57" s="943"/>
      <c r="LT57" s="943"/>
      <c r="LU57" s="943"/>
      <c r="LV57" s="943"/>
      <c r="LW57" s="943"/>
      <c r="LX57" s="943"/>
      <c r="LY57" s="943"/>
      <c r="LZ57" s="943"/>
      <c r="MA57" s="943"/>
      <c r="MB57" s="943"/>
      <c r="MC57" s="943"/>
      <c r="MD57" s="943"/>
      <c r="ME57" s="943"/>
      <c r="MF57" s="943"/>
      <c r="MG57" s="1364"/>
      <c r="MH57" s="1364"/>
      <c r="MI57" s="1015"/>
      <c r="MJ57" s="1015"/>
      <c r="MK57" s="1383"/>
      <c r="ML57" s="1383"/>
      <c r="MM57" s="1383"/>
      <c r="MN57" s="1383"/>
      <c r="MO57" s="1383"/>
      <c r="MP57" s="1383"/>
      <c r="MQ57" s="943"/>
      <c r="MR57" s="943"/>
      <c r="MS57" s="943"/>
      <c r="MT57" s="943"/>
      <c r="MU57" s="943"/>
      <c r="MV57" s="943"/>
      <c r="MW57" s="943"/>
      <c r="MX57" s="943"/>
      <c r="MY57" s="943"/>
      <c r="MZ57" s="943"/>
      <c r="NA57" s="943"/>
      <c r="NB57" s="943"/>
      <c r="NC57" s="943"/>
      <c r="ND57" s="943"/>
      <c r="NE57" s="943"/>
      <c r="NF57" s="943"/>
      <c r="NG57" s="943"/>
      <c r="NH57" s="943"/>
      <c r="NI57" s="943"/>
      <c r="NJ57" s="943"/>
      <c r="NK57" s="943"/>
      <c r="NL57" s="943"/>
      <c r="NM57" s="943"/>
      <c r="NN57" s="943"/>
      <c r="NO57" s="943"/>
      <c r="NP57" s="943"/>
      <c r="NQ57" s="943"/>
      <c r="NR57" s="1364"/>
      <c r="NS57" s="1364"/>
      <c r="NT57" s="1015"/>
      <c r="NU57" s="1363"/>
      <c r="NV57" s="1363"/>
      <c r="NW57" s="1363"/>
      <c r="NX57" s="1363"/>
      <c r="NY57" s="1363"/>
      <c r="NZ57" s="1363"/>
      <c r="OA57" s="943"/>
      <c r="OB57" s="943"/>
      <c r="OC57" s="943"/>
      <c r="OD57" s="943"/>
      <c r="OE57" s="943"/>
      <c r="OF57" s="943"/>
      <c r="OG57" s="943"/>
      <c r="OH57" s="943"/>
      <c r="OI57" s="943"/>
      <c r="OJ57" s="943"/>
      <c r="OK57" s="943"/>
      <c r="OL57" s="943"/>
      <c r="OM57" s="943"/>
      <c r="ON57" s="943"/>
      <c r="OO57" s="943"/>
      <c r="OP57" s="943"/>
      <c r="OQ57" s="943"/>
      <c r="OR57" s="943"/>
      <c r="OS57" s="943"/>
      <c r="OT57" s="943"/>
      <c r="OU57" s="943"/>
      <c r="OV57" s="943"/>
      <c r="OW57" s="943"/>
      <c r="OX57" s="943"/>
      <c r="OY57" s="943"/>
      <c r="OZ57" s="943"/>
      <c r="PA57" s="943"/>
      <c r="PB57" s="1364"/>
      <c r="PC57" s="1364"/>
      <c r="PD57" s="1015"/>
      <c r="PE57" s="1383"/>
      <c r="PF57" s="1383"/>
      <c r="PG57" s="1383"/>
      <c r="PH57" s="1383"/>
      <c r="PI57" s="1383"/>
      <c r="PJ57" s="1383"/>
      <c r="PK57" s="943"/>
      <c r="PL57" s="943"/>
      <c r="PM57" s="943"/>
      <c r="PN57" s="943"/>
      <c r="PO57" s="943"/>
      <c r="PP57" s="943"/>
      <c r="PQ57" s="943"/>
      <c r="PR57" s="943"/>
      <c r="PS57" s="943"/>
      <c r="PT57" s="943"/>
      <c r="PU57" s="943"/>
      <c r="PV57" s="943"/>
      <c r="PW57" s="943"/>
      <c r="PX57" s="943"/>
      <c r="PY57" s="943"/>
      <c r="PZ57" s="943"/>
      <c r="QA57" s="943"/>
      <c r="QB57" s="943"/>
      <c r="QC57" s="943"/>
      <c r="QD57" s="943"/>
      <c r="QE57" s="943"/>
      <c r="QF57" s="943"/>
      <c r="QG57" s="943"/>
      <c r="QH57" s="943"/>
      <c r="QI57" s="943"/>
      <c r="QJ57" s="943"/>
      <c r="QK57" s="943"/>
      <c r="QL57" s="1364"/>
      <c r="QM57" s="1364"/>
      <c r="QN57" s="1015"/>
      <c r="QO57" s="1363"/>
      <c r="QP57" s="1363"/>
      <c r="QQ57" s="1363"/>
      <c r="QR57" s="1363"/>
      <c r="QS57" s="1363"/>
      <c r="QT57" s="1363"/>
      <c r="QU57" s="1363"/>
      <c r="QV57" s="1363"/>
      <c r="QW57" s="1363"/>
      <c r="QX57" s="1363"/>
      <c r="QY57" s="1363"/>
      <c r="QZ57" s="1363"/>
      <c r="RA57" s="1363"/>
    </row>
    <row r="58" ht="14.25" customHeight="1">
      <c r="A58" s="1364">
        <v>9.0</v>
      </c>
      <c r="B58" s="943" t="s">
        <v>2882</v>
      </c>
      <c r="C58" s="70" t="s">
        <v>2790</v>
      </c>
      <c r="D58" s="1427" t="s">
        <v>709</v>
      </c>
      <c r="E58" s="1440" t="s">
        <v>2883</v>
      </c>
      <c r="F58" s="1298">
        <v>2.9E7</v>
      </c>
      <c r="G58" s="1382">
        <v>2.3218E7</v>
      </c>
      <c r="H58" s="1382"/>
      <c r="I58" s="1383">
        <v>9.0</v>
      </c>
      <c r="J58" s="1383">
        <f t="shared" si="74"/>
        <v>8700000</v>
      </c>
      <c r="K58" s="1383"/>
      <c r="L58" s="1383">
        <f t="shared" si="75"/>
        <v>0</v>
      </c>
      <c r="M58" s="1383"/>
      <c r="N58" s="1383">
        <f t="shared" si="76"/>
        <v>0</v>
      </c>
      <c r="O58" s="1383">
        <v>30.0</v>
      </c>
      <c r="P58" s="1383">
        <f t="shared" si="77"/>
        <v>29000000</v>
      </c>
      <c r="Q58" s="1383"/>
      <c r="R58" s="1383"/>
      <c r="S58" s="1383"/>
      <c r="T58" s="1383">
        <f t="shared" si="78"/>
        <v>0</v>
      </c>
      <c r="U58" s="1383">
        <f t="shared" si="79"/>
        <v>37700000</v>
      </c>
      <c r="V58" s="1362"/>
      <c r="W58" s="1363">
        <f t="shared" si="80"/>
        <v>0</v>
      </c>
      <c r="X58" s="1362"/>
      <c r="Y58" s="1363">
        <f t="shared" si="81"/>
        <v>0</v>
      </c>
      <c r="Z58" s="1362"/>
      <c r="AA58" s="1363">
        <f t="shared" si="82"/>
        <v>0</v>
      </c>
      <c r="AB58" s="1362">
        <v>25.0</v>
      </c>
      <c r="AC58" s="1363">
        <f t="shared" si="83"/>
        <v>24166666.67</v>
      </c>
      <c r="AD58" s="1362"/>
      <c r="AE58" s="1362"/>
      <c r="AF58" s="1362"/>
      <c r="AG58" s="1363"/>
      <c r="AH58" s="1363">
        <f t="shared" si="84"/>
        <v>24166666.67</v>
      </c>
      <c r="AI58" s="1361"/>
      <c r="AJ58" s="1383">
        <f t="shared" si="94"/>
        <v>0</v>
      </c>
      <c r="AK58" s="1361"/>
      <c r="AL58" s="1361"/>
      <c r="AM58" s="1383">
        <f t="shared" si="85"/>
        <v>0</v>
      </c>
      <c r="AN58" s="1361">
        <v>19.0</v>
      </c>
      <c r="AO58" s="1383">
        <f t="shared" si="86"/>
        <v>18366666.67</v>
      </c>
      <c r="AP58" s="1361"/>
      <c r="AQ58" s="1383">
        <f t="shared" si="87"/>
        <v>0</v>
      </c>
      <c r="AR58" s="1361"/>
      <c r="AS58" s="1361"/>
      <c r="AT58" s="1383">
        <f t="shared" si="88"/>
        <v>18366666.67</v>
      </c>
      <c r="AU58" s="943" t="s">
        <v>2696</v>
      </c>
      <c r="AV58" s="943" t="s">
        <v>2696</v>
      </c>
      <c r="AW58" s="943" t="s">
        <v>2736</v>
      </c>
      <c r="AX58" s="943" t="s">
        <v>2736</v>
      </c>
      <c r="AY58" s="943" t="s">
        <v>2736</v>
      </c>
      <c r="AZ58" s="943" t="s">
        <v>2736</v>
      </c>
      <c r="BA58" s="943" t="s">
        <v>2736</v>
      </c>
      <c r="BB58" s="943" t="s">
        <v>2736</v>
      </c>
      <c r="BC58" s="943" t="s">
        <v>2736</v>
      </c>
      <c r="BD58" s="943" t="s">
        <v>2736</v>
      </c>
      <c r="BE58" s="943" t="s">
        <v>2736</v>
      </c>
      <c r="BF58" s="943" t="s">
        <v>2736</v>
      </c>
      <c r="BG58" s="943" t="s">
        <v>2736</v>
      </c>
      <c r="BH58" s="943" t="s">
        <v>2736</v>
      </c>
      <c r="BI58" s="943" t="s">
        <v>2736</v>
      </c>
      <c r="BJ58" s="943" t="s">
        <v>2736</v>
      </c>
      <c r="BK58" s="943" t="s">
        <v>2736</v>
      </c>
      <c r="BL58" s="943" t="s">
        <v>2736</v>
      </c>
      <c r="BM58" s="943" t="s">
        <v>2736</v>
      </c>
      <c r="BN58" s="943" t="s">
        <v>2736</v>
      </c>
      <c r="BO58" s="943" t="s">
        <v>2736</v>
      </c>
      <c r="BP58" s="943" t="s">
        <v>2736</v>
      </c>
      <c r="BQ58" s="1364" t="s">
        <v>2696</v>
      </c>
      <c r="BR58" s="1364" t="s">
        <v>2696</v>
      </c>
      <c r="BS58" s="1428"/>
      <c r="BT58" s="1428"/>
      <c r="BU58" s="1428"/>
      <c r="BV58" s="1428"/>
      <c r="BW58" s="1428"/>
      <c r="BX58" s="1428"/>
      <c r="BY58" s="1428"/>
      <c r="BZ58" s="1363">
        <f t="shared" ref="BZ58:CJ58" si="185">COUNTIF($AU58:$BY58,BZ$4)*($F58/30)+COUNTIF($AU58:$BY58,BZ$5)*($F58/60)</f>
        <v>0</v>
      </c>
      <c r="CA58" s="1363">
        <f t="shared" si="185"/>
        <v>0</v>
      </c>
      <c r="CB58" s="1363">
        <f t="shared" si="185"/>
        <v>21266666.67</v>
      </c>
      <c r="CC58" s="1363">
        <f t="shared" si="185"/>
        <v>0</v>
      </c>
      <c r="CD58" s="1363">
        <f t="shared" si="185"/>
        <v>0</v>
      </c>
      <c r="CE58" s="1363">
        <f t="shared" si="185"/>
        <v>0</v>
      </c>
      <c r="CF58" s="1363">
        <f t="shared" si="185"/>
        <v>0</v>
      </c>
      <c r="CG58" s="1363">
        <f t="shared" si="185"/>
        <v>0</v>
      </c>
      <c r="CH58" s="1363">
        <f t="shared" si="185"/>
        <v>0</v>
      </c>
      <c r="CI58" s="1363">
        <f t="shared" si="185"/>
        <v>0</v>
      </c>
      <c r="CJ58" s="1363">
        <f t="shared" si="185"/>
        <v>0</v>
      </c>
      <c r="CK58" s="1363">
        <f t="shared" si="90"/>
        <v>0</v>
      </c>
      <c r="CL58" s="943" t="s">
        <v>2687</v>
      </c>
      <c r="CM58" s="943" t="s">
        <v>2687</v>
      </c>
      <c r="CN58" s="943" t="s">
        <v>2687</v>
      </c>
      <c r="CO58" s="943" t="s">
        <v>2687</v>
      </c>
      <c r="CP58" s="943" t="s">
        <v>2687</v>
      </c>
      <c r="CQ58" s="943" t="s">
        <v>2687</v>
      </c>
      <c r="CR58" s="943" t="s">
        <v>2687</v>
      </c>
      <c r="CS58" s="943" t="s">
        <v>2687</v>
      </c>
      <c r="CT58" s="943" t="s">
        <v>2687</v>
      </c>
      <c r="CU58" s="943" t="s">
        <v>2687</v>
      </c>
      <c r="CV58" s="943" t="s">
        <v>2687</v>
      </c>
      <c r="CW58" s="943" t="s">
        <v>2687</v>
      </c>
      <c r="CX58" s="943" t="s">
        <v>2687</v>
      </c>
      <c r="CY58" s="943" t="s">
        <v>2687</v>
      </c>
      <c r="CZ58" s="943" t="s">
        <v>2687</v>
      </c>
      <c r="DA58" s="943" t="s">
        <v>2687</v>
      </c>
      <c r="DB58" s="943" t="s">
        <v>2687</v>
      </c>
      <c r="DC58" s="943" t="s">
        <v>2687</v>
      </c>
      <c r="DD58" s="943" t="s">
        <v>2687</v>
      </c>
      <c r="DE58" s="943" t="s">
        <v>2687</v>
      </c>
      <c r="DF58" s="943" t="s">
        <v>2687</v>
      </c>
      <c r="DG58" s="943" t="s">
        <v>2687</v>
      </c>
      <c r="DH58" s="943" t="s">
        <v>2687</v>
      </c>
      <c r="DI58" s="943" t="s">
        <v>2687</v>
      </c>
      <c r="DJ58" s="943" t="s">
        <v>2687</v>
      </c>
      <c r="DK58" s="943" t="s">
        <v>2687</v>
      </c>
      <c r="DL58" s="943" t="s">
        <v>2687</v>
      </c>
      <c r="DM58" s="943" t="s">
        <v>2687</v>
      </c>
      <c r="DN58" s="1383">
        <f t="shared" ref="DN58:DW58" si="186">COUNTIF($CL58:$DM58,DN$4)*($F58/30)+COUNTIF($CL58:$DM58,DN$5)*($F58/60)</f>
        <v>0</v>
      </c>
      <c r="DO58" s="1383">
        <f t="shared" si="186"/>
        <v>0</v>
      </c>
      <c r="DP58" s="1383">
        <f t="shared" si="186"/>
        <v>0</v>
      </c>
      <c r="DQ58" s="1383">
        <f t="shared" si="186"/>
        <v>0</v>
      </c>
      <c r="DR58" s="1383">
        <f t="shared" si="186"/>
        <v>0</v>
      </c>
      <c r="DS58" s="1383">
        <f t="shared" si="186"/>
        <v>0</v>
      </c>
      <c r="DT58" s="1383">
        <f t="shared" si="186"/>
        <v>0</v>
      </c>
      <c r="DU58" s="1383">
        <f t="shared" si="186"/>
        <v>0</v>
      </c>
      <c r="DV58" s="1383">
        <f t="shared" si="186"/>
        <v>27066666.67</v>
      </c>
      <c r="DW58" s="1383">
        <f t="shared" si="186"/>
        <v>0</v>
      </c>
      <c r="DX58" s="1383">
        <f t="shared" si="92"/>
        <v>0</v>
      </c>
      <c r="DY58" s="943" t="s">
        <v>2687</v>
      </c>
      <c r="DZ58" s="943" t="s">
        <v>2687</v>
      </c>
      <c r="EA58" s="943" t="s">
        <v>2687</v>
      </c>
      <c r="EB58" s="943" t="s">
        <v>2687</v>
      </c>
      <c r="EC58" s="943" t="s">
        <v>2687</v>
      </c>
      <c r="ED58" s="943" t="s">
        <v>2687</v>
      </c>
      <c r="EE58" s="943" t="s">
        <v>2687</v>
      </c>
      <c r="EF58" s="943" t="s">
        <v>2687</v>
      </c>
      <c r="EG58" s="943" t="s">
        <v>2687</v>
      </c>
      <c r="EH58" s="943" t="s">
        <v>2687</v>
      </c>
      <c r="EI58" s="943" t="s">
        <v>2687</v>
      </c>
      <c r="EJ58" s="943" t="s">
        <v>2687</v>
      </c>
      <c r="EK58" s="943" t="s">
        <v>2687</v>
      </c>
      <c r="EL58" s="943" t="s">
        <v>2687</v>
      </c>
      <c r="EM58" s="943" t="s">
        <v>2687</v>
      </c>
      <c r="EN58" s="943" t="s">
        <v>2687</v>
      </c>
      <c r="EO58" s="943" t="s">
        <v>2687</v>
      </c>
      <c r="EP58" s="943" t="s">
        <v>2687</v>
      </c>
      <c r="EQ58" s="943" t="s">
        <v>2687</v>
      </c>
      <c r="ER58" s="943" t="s">
        <v>2687</v>
      </c>
      <c r="ES58" s="943" t="s">
        <v>2687</v>
      </c>
      <c r="ET58" s="943" t="s">
        <v>2687</v>
      </c>
      <c r="EU58" s="943" t="s">
        <v>2687</v>
      </c>
      <c r="EV58" s="943" t="s">
        <v>2687</v>
      </c>
      <c r="EW58" s="943" t="s">
        <v>2684</v>
      </c>
      <c r="EX58" s="943" t="s">
        <v>2684</v>
      </c>
      <c r="EY58" s="943" t="s">
        <v>2684</v>
      </c>
      <c r="EZ58" s="1364"/>
      <c r="FA58" s="1364"/>
      <c r="FB58" s="1364"/>
      <c r="FC58" s="1364"/>
      <c r="FD58" s="1363">
        <f t="shared" ref="FD58:FP58" si="187">COUNTIF($DY58:$FC58,FD$4)*($F58/30)+COUNTIF($DY58:$FC58,FD$5)*($F58/60)</f>
        <v>0</v>
      </c>
      <c r="FE58" s="1363">
        <f t="shared" si="187"/>
        <v>0</v>
      </c>
      <c r="FF58" s="1363">
        <f t="shared" si="187"/>
        <v>0</v>
      </c>
      <c r="FG58" s="1363">
        <f t="shared" si="187"/>
        <v>0</v>
      </c>
      <c r="FH58" s="1363">
        <f t="shared" si="187"/>
        <v>0</v>
      </c>
      <c r="FI58" s="1363">
        <f t="shared" si="187"/>
        <v>0</v>
      </c>
      <c r="FJ58" s="1363">
        <f t="shared" si="187"/>
        <v>0</v>
      </c>
      <c r="FK58" s="1363">
        <f t="shared" si="187"/>
        <v>0</v>
      </c>
      <c r="FL58" s="1363">
        <f t="shared" si="187"/>
        <v>23200000</v>
      </c>
      <c r="FM58" s="1363">
        <f t="shared" si="187"/>
        <v>0</v>
      </c>
      <c r="FN58" s="1363">
        <f t="shared" si="187"/>
        <v>2900000</v>
      </c>
      <c r="FO58" s="1363">
        <f t="shared" si="187"/>
        <v>0</v>
      </c>
      <c r="FP58" s="1363">
        <f t="shared" si="187"/>
        <v>0</v>
      </c>
      <c r="FQ58" s="943"/>
      <c r="FR58" s="943"/>
      <c r="FS58" s="943"/>
      <c r="FT58" s="943"/>
      <c r="FU58" s="943"/>
      <c r="FV58" s="943"/>
      <c r="FW58" s="943"/>
      <c r="FX58" s="943"/>
      <c r="FY58" s="943"/>
      <c r="FZ58" s="943"/>
      <c r="GA58" s="943"/>
      <c r="GB58" s="943"/>
      <c r="GC58" s="943"/>
      <c r="GD58" s="943"/>
      <c r="GE58" s="943"/>
      <c r="GF58" s="943"/>
      <c r="GG58" s="943"/>
      <c r="GH58" s="943"/>
      <c r="GI58" s="943"/>
      <c r="GJ58" s="943"/>
      <c r="GK58" s="943"/>
      <c r="GL58" s="943"/>
      <c r="GM58" s="943"/>
      <c r="GN58" s="943"/>
      <c r="GO58" s="943"/>
      <c r="GP58" s="943"/>
      <c r="GQ58" s="943"/>
      <c r="GR58" s="1364"/>
      <c r="GS58" s="1364"/>
      <c r="GT58" s="1364"/>
      <c r="GU58" s="1383"/>
      <c r="GV58" s="1383"/>
      <c r="GW58" s="1383"/>
      <c r="GX58" s="1383"/>
      <c r="GY58" s="1383"/>
      <c r="GZ58" s="943"/>
      <c r="HA58" s="943"/>
      <c r="HB58" s="943"/>
      <c r="HC58" s="943"/>
      <c r="HD58" s="943"/>
      <c r="HE58" s="943"/>
      <c r="HF58" s="943"/>
      <c r="HG58" s="943"/>
      <c r="HH58" s="943"/>
      <c r="HI58" s="943"/>
      <c r="HJ58" s="943"/>
      <c r="HK58" s="943"/>
      <c r="HL58" s="943"/>
      <c r="HM58" s="943"/>
      <c r="HN58" s="943"/>
      <c r="HO58" s="943"/>
      <c r="HP58" s="943"/>
      <c r="HQ58" s="943"/>
      <c r="HR58" s="943"/>
      <c r="HS58" s="943"/>
      <c r="HT58" s="943"/>
      <c r="HU58" s="943"/>
      <c r="HV58" s="943"/>
      <c r="HW58" s="943"/>
      <c r="HX58" s="943"/>
      <c r="HY58" s="943"/>
      <c r="HZ58" s="943"/>
      <c r="IA58" s="1364"/>
      <c r="IB58" s="1364"/>
      <c r="IC58" s="1364"/>
      <c r="ID58" s="1364"/>
      <c r="IE58" s="1391"/>
      <c r="IF58" s="1391"/>
      <c r="IG58" s="1391"/>
      <c r="IH58" s="1391"/>
      <c r="II58" s="1391"/>
      <c r="IJ58" s="1391"/>
      <c r="IK58" s="943"/>
      <c r="IL58" s="943"/>
      <c r="IM58" s="943"/>
      <c r="IN58" s="943"/>
      <c r="IO58" s="943"/>
      <c r="IP58" s="943"/>
      <c r="IQ58" s="943"/>
      <c r="IR58" s="943"/>
      <c r="IS58" s="943"/>
      <c r="IT58" s="943"/>
      <c r="IU58" s="943"/>
      <c r="IV58" s="943"/>
      <c r="IW58" s="943"/>
      <c r="IX58" s="943"/>
      <c r="IY58" s="943"/>
      <c r="IZ58" s="943"/>
      <c r="JA58" s="943"/>
      <c r="JB58" s="943"/>
      <c r="JC58" s="943"/>
      <c r="JD58" s="943"/>
      <c r="JE58" s="943"/>
      <c r="JF58" s="943"/>
      <c r="JG58" s="943"/>
      <c r="JH58" s="943"/>
      <c r="JI58" s="943"/>
      <c r="JJ58" s="943"/>
      <c r="JK58" s="943"/>
      <c r="JL58" s="1364"/>
      <c r="JM58" s="1364"/>
      <c r="JN58" s="1364"/>
      <c r="JO58" s="1383"/>
      <c r="JP58" s="1383"/>
      <c r="JQ58" s="1383"/>
      <c r="JR58" s="1383"/>
      <c r="JS58" s="1383"/>
      <c r="JT58" s="1383"/>
      <c r="JU58" s="943"/>
      <c r="JV58" s="943"/>
      <c r="JW58" s="943"/>
      <c r="JX58" s="943"/>
      <c r="JY58" s="943"/>
      <c r="JZ58" s="943"/>
      <c r="KA58" s="943"/>
      <c r="KB58" s="943"/>
      <c r="KC58" s="943"/>
      <c r="KD58" s="943"/>
      <c r="KE58" s="943"/>
      <c r="KF58" s="943"/>
      <c r="KG58" s="943"/>
      <c r="KH58" s="943"/>
      <c r="KI58" s="943"/>
      <c r="KJ58" s="943"/>
      <c r="KK58" s="943"/>
      <c r="KL58" s="943"/>
      <c r="KM58" s="943"/>
      <c r="KN58" s="943"/>
      <c r="KO58" s="943"/>
      <c r="KP58" s="943"/>
      <c r="KQ58" s="943"/>
      <c r="KR58" s="943"/>
      <c r="KS58" s="943"/>
      <c r="KT58" s="943"/>
      <c r="KU58" s="943"/>
      <c r="KV58" s="1364"/>
      <c r="KW58" s="1364"/>
      <c r="KX58" s="1364"/>
      <c r="KY58" s="1364"/>
      <c r="KZ58" s="1363"/>
      <c r="LA58" s="1363"/>
      <c r="LB58" s="1363"/>
      <c r="LC58" s="1363"/>
      <c r="LD58" s="1363"/>
      <c r="LE58" s="1363"/>
      <c r="LF58" s="943"/>
      <c r="LG58" s="943"/>
      <c r="LH58" s="943"/>
      <c r="LI58" s="943"/>
      <c r="LJ58" s="943"/>
      <c r="LK58" s="943"/>
      <c r="LL58" s="943"/>
      <c r="LM58" s="943"/>
      <c r="LN58" s="943"/>
      <c r="LO58" s="943"/>
      <c r="LP58" s="943"/>
      <c r="LQ58" s="943"/>
      <c r="LR58" s="943"/>
      <c r="LS58" s="943"/>
      <c r="LT58" s="943"/>
      <c r="LU58" s="943"/>
      <c r="LV58" s="943"/>
      <c r="LW58" s="943"/>
      <c r="LX58" s="943"/>
      <c r="LY58" s="943"/>
      <c r="LZ58" s="943"/>
      <c r="MA58" s="943"/>
      <c r="MB58" s="943"/>
      <c r="MC58" s="943"/>
      <c r="MD58" s="943"/>
      <c r="ME58" s="943"/>
      <c r="MF58" s="943"/>
      <c r="MG58" s="1364"/>
      <c r="MH58" s="1364"/>
      <c r="MI58" s="1364"/>
      <c r="MJ58" s="1364"/>
      <c r="MK58" s="1383"/>
      <c r="ML58" s="1383"/>
      <c r="MM58" s="1383"/>
      <c r="MN58" s="1383"/>
      <c r="MO58" s="1383"/>
      <c r="MP58" s="1383"/>
      <c r="MQ58" s="943"/>
      <c r="MR58" s="943"/>
      <c r="MS58" s="943"/>
      <c r="MT58" s="943"/>
      <c r="MU58" s="943"/>
      <c r="MV58" s="943"/>
      <c r="MW58" s="943"/>
      <c r="MX58" s="943"/>
      <c r="MY58" s="943"/>
      <c r="MZ58" s="943"/>
      <c r="NA58" s="943"/>
      <c r="NB58" s="943"/>
      <c r="NC58" s="943"/>
      <c r="ND58" s="943"/>
      <c r="NE58" s="943"/>
      <c r="NF58" s="943"/>
      <c r="NG58" s="943"/>
      <c r="NH58" s="943"/>
      <c r="NI58" s="943"/>
      <c r="NJ58" s="943"/>
      <c r="NK58" s="943"/>
      <c r="NL58" s="943"/>
      <c r="NM58" s="943"/>
      <c r="NN58" s="943"/>
      <c r="NO58" s="943"/>
      <c r="NP58" s="943"/>
      <c r="NQ58" s="943"/>
      <c r="NR58" s="1364"/>
      <c r="NS58" s="1364"/>
      <c r="NT58" s="1364"/>
      <c r="NU58" s="1363"/>
      <c r="NV58" s="1363"/>
      <c r="NW58" s="1363"/>
      <c r="NX58" s="1363"/>
      <c r="NY58" s="1363"/>
      <c r="NZ58" s="1363"/>
      <c r="OA58" s="943"/>
      <c r="OB58" s="943"/>
      <c r="OC58" s="943"/>
      <c r="OD58" s="943"/>
      <c r="OE58" s="943"/>
      <c r="OF58" s="943"/>
      <c r="OG58" s="943"/>
      <c r="OH58" s="943"/>
      <c r="OI58" s="943"/>
      <c r="OJ58" s="943"/>
      <c r="OK58" s="943"/>
      <c r="OL58" s="943"/>
      <c r="OM58" s="943"/>
      <c r="ON58" s="943"/>
      <c r="OO58" s="943"/>
      <c r="OP58" s="943"/>
      <c r="OQ58" s="943"/>
      <c r="OR58" s="943"/>
      <c r="OS58" s="943"/>
      <c r="OT58" s="943"/>
      <c r="OU58" s="943"/>
      <c r="OV58" s="943"/>
      <c r="OW58" s="943"/>
      <c r="OX58" s="943"/>
      <c r="OY58" s="943"/>
      <c r="OZ58" s="943"/>
      <c r="PA58" s="943"/>
      <c r="PB58" s="1364"/>
      <c r="PC58" s="1364"/>
      <c r="PD58" s="1364"/>
      <c r="PE58" s="1383"/>
      <c r="PF58" s="1383"/>
      <c r="PG58" s="1383"/>
      <c r="PH58" s="1383"/>
      <c r="PI58" s="1383"/>
      <c r="PJ58" s="1383"/>
      <c r="PK58" s="943"/>
      <c r="PL58" s="943"/>
      <c r="PM58" s="943"/>
      <c r="PN58" s="943"/>
      <c r="PO58" s="943"/>
      <c r="PP58" s="943"/>
      <c r="PQ58" s="943"/>
      <c r="PR58" s="943"/>
      <c r="PS58" s="943"/>
      <c r="PT58" s="943"/>
      <c r="PU58" s="943"/>
      <c r="PV58" s="943"/>
      <c r="PW58" s="943"/>
      <c r="PX58" s="943"/>
      <c r="PY58" s="943"/>
      <c r="PZ58" s="943"/>
      <c r="QA58" s="943"/>
      <c r="QB58" s="943"/>
      <c r="QC58" s="943"/>
      <c r="QD58" s="943"/>
      <c r="QE58" s="943"/>
      <c r="QF58" s="943"/>
      <c r="QG58" s="943"/>
      <c r="QH58" s="943"/>
      <c r="QI58" s="943"/>
      <c r="QJ58" s="943"/>
      <c r="QK58" s="943"/>
      <c r="QL58" s="1364"/>
      <c r="QM58" s="1364"/>
      <c r="QN58" s="1364"/>
      <c r="QO58" s="1363"/>
      <c r="QP58" s="1363"/>
      <c r="QQ58" s="1363"/>
      <c r="QR58" s="1363"/>
      <c r="QS58" s="1363"/>
      <c r="QT58" s="1363"/>
      <c r="QU58" s="1363"/>
      <c r="QV58" s="1363"/>
      <c r="QW58" s="1363"/>
      <c r="QX58" s="1363"/>
      <c r="QY58" s="1363"/>
      <c r="QZ58" s="1363"/>
      <c r="RA58" s="1363"/>
    </row>
    <row r="59" ht="14.25" customHeight="1">
      <c r="A59" s="1364">
        <v>10.0</v>
      </c>
      <c r="B59" s="943" t="s">
        <v>2884</v>
      </c>
      <c r="C59" s="943" t="s">
        <v>2791</v>
      </c>
      <c r="D59" s="1427" t="s">
        <v>2885</v>
      </c>
      <c r="E59" s="1440" t="s">
        <v>2886</v>
      </c>
      <c r="F59" s="1298">
        <v>2.9E7</v>
      </c>
      <c r="G59" s="1382">
        <v>2.3218E7</v>
      </c>
      <c r="H59" s="1382"/>
      <c r="I59" s="1383">
        <v>10.0</v>
      </c>
      <c r="J59" s="1383">
        <f t="shared" si="74"/>
        <v>9666666.667</v>
      </c>
      <c r="K59" s="1383"/>
      <c r="L59" s="1383">
        <f t="shared" si="75"/>
        <v>0</v>
      </c>
      <c r="M59" s="1383"/>
      <c r="N59" s="1383">
        <f t="shared" si="76"/>
        <v>0</v>
      </c>
      <c r="O59" s="1383">
        <v>28.0</v>
      </c>
      <c r="P59" s="1383">
        <f t="shared" si="77"/>
        <v>27066666.67</v>
      </c>
      <c r="Q59" s="1383"/>
      <c r="R59" s="1383"/>
      <c r="S59" s="1383"/>
      <c r="T59" s="1383">
        <f t="shared" si="78"/>
        <v>0</v>
      </c>
      <c r="U59" s="1383">
        <f t="shared" si="79"/>
        <v>36733333.33</v>
      </c>
      <c r="V59" s="1362"/>
      <c r="W59" s="1363">
        <f t="shared" si="80"/>
        <v>0</v>
      </c>
      <c r="X59" s="1362"/>
      <c r="Y59" s="1363">
        <f t="shared" si="81"/>
        <v>0</v>
      </c>
      <c r="Z59" s="1362"/>
      <c r="AA59" s="1363">
        <f t="shared" si="82"/>
        <v>0</v>
      </c>
      <c r="AB59" s="1362">
        <v>20.0</v>
      </c>
      <c r="AC59" s="1363">
        <f t="shared" si="83"/>
        <v>19333333.33</v>
      </c>
      <c r="AD59" s="1362"/>
      <c r="AE59" s="1362"/>
      <c r="AF59" s="1362"/>
      <c r="AG59" s="1363"/>
      <c r="AH59" s="1363">
        <f t="shared" si="84"/>
        <v>19333333.33</v>
      </c>
      <c r="AI59" s="1361"/>
      <c r="AJ59" s="1383">
        <f t="shared" si="94"/>
        <v>0</v>
      </c>
      <c r="AK59" s="1361"/>
      <c r="AL59" s="1361"/>
      <c r="AM59" s="1383">
        <f t="shared" si="85"/>
        <v>0</v>
      </c>
      <c r="AN59" s="1361">
        <v>19.0</v>
      </c>
      <c r="AO59" s="1383">
        <f t="shared" si="86"/>
        <v>18366666.67</v>
      </c>
      <c r="AP59" s="1361">
        <v>11.0</v>
      </c>
      <c r="AQ59" s="1383">
        <f t="shared" si="87"/>
        <v>10633333.33</v>
      </c>
      <c r="AR59" s="1361"/>
      <c r="AS59" s="1361"/>
      <c r="AT59" s="1383">
        <f t="shared" si="88"/>
        <v>29000000</v>
      </c>
      <c r="AU59" s="943" t="s">
        <v>2678</v>
      </c>
      <c r="AV59" s="943" t="s">
        <v>2677</v>
      </c>
      <c r="AW59" s="943" t="s">
        <v>2677</v>
      </c>
      <c r="AX59" s="943" t="s">
        <v>2678</v>
      </c>
      <c r="AY59" s="943" t="s">
        <v>2678</v>
      </c>
      <c r="AZ59" s="943" t="s">
        <v>2678</v>
      </c>
      <c r="BA59" s="943" t="s">
        <v>2678</v>
      </c>
      <c r="BB59" s="943" t="s">
        <v>2678</v>
      </c>
      <c r="BC59" s="943" t="s">
        <v>2678</v>
      </c>
      <c r="BD59" s="943" t="s">
        <v>2678</v>
      </c>
      <c r="BE59" s="943" t="s">
        <v>2678</v>
      </c>
      <c r="BF59" s="943" t="s">
        <v>2678</v>
      </c>
      <c r="BG59" s="943" t="s">
        <v>2678</v>
      </c>
      <c r="BH59" s="943" t="s">
        <v>2678</v>
      </c>
      <c r="BI59" s="943" t="s">
        <v>2678</v>
      </c>
      <c r="BJ59" s="943" t="s">
        <v>2678</v>
      </c>
      <c r="BK59" s="943" t="s">
        <v>2678</v>
      </c>
      <c r="BL59" s="943" t="s">
        <v>2678</v>
      </c>
      <c r="BM59" s="943" t="s">
        <v>2678</v>
      </c>
      <c r="BN59" s="943" t="s">
        <v>2678</v>
      </c>
      <c r="BO59" s="943" t="s">
        <v>2678</v>
      </c>
      <c r="BP59" s="943" t="s">
        <v>2678</v>
      </c>
      <c r="BQ59" s="1364" t="s">
        <v>2678</v>
      </c>
      <c r="BR59" s="1364" t="s">
        <v>2678</v>
      </c>
      <c r="BS59" s="943" t="s">
        <v>2678</v>
      </c>
      <c r="BT59" s="1364" t="s">
        <v>2678</v>
      </c>
      <c r="BU59" s="1364" t="s">
        <v>2678</v>
      </c>
      <c r="BV59" s="1364" t="s">
        <v>2678</v>
      </c>
      <c r="BW59" s="1364" t="s">
        <v>2678</v>
      </c>
      <c r="BX59" s="1364" t="s">
        <v>2678</v>
      </c>
      <c r="BY59" s="1364" t="s">
        <v>2678</v>
      </c>
      <c r="BZ59" s="1363">
        <f t="shared" ref="BZ59:CJ59" si="188">COUNTIF($AU59:$BY59,BZ$4)*($F59/30)+COUNTIF($AU59:$BY59,BZ$5)*($F59/60)</f>
        <v>0</v>
      </c>
      <c r="CA59" s="1363">
        <f t="shared" si="188"/>
        <v>0</v>
      </c>
      <c r="CB59" s="1363">
        <f t="shared" si="188"/>
        <v>0</v>
      </c>
      <c r="CC59" s="1363">
        <f t="shared" si="188"/>
        <v>28033333.33</v>
      </c>
      <c r="CD59" s="1363">
        <f t="shared" si="188"/>
        <v>0</v>
      </c>
      <c r="CE59" s="1363">
        <f t="shared" si="188"/>
        <v>0</v>
      </c>
      <c r="CF59" s="1363">
        <f t="shared" si="188"/>
        <v>0</v>
      </c>
      <c r="CG59" s="1363">
        <f t="shared" si="188"/>
        <v>0</v>
      </c>
      <c r="CH59" s="1363">
        <f t="shared" si="188"/>
        <v>0</v>
      </c>
      <c r="CI59" s="1363">
        <f t="shared" si="188"/>
        <v>0</v>
      </c>
      <c r="CJ59" s="1363">
        <f t="shared" si="188"/>
        <v>0</v>
      </c>
      <c r="CK59" s="1363">
        <f t="shared" si="90"/>
        <v>1933333.333</v>
      </c>
      <c r="CL59" s="943" t="s">
        <v>2678</v>
      </c>
      <c r="CM59" s="943" t="s">
        <v>2678</v>
      </c>
      <c r="CN59" s="943" t="s">
        <v>2678</v>
      </c>
      <c r="CO59" s="943" t="s">
        <v>2678</v>
      </c>
      <c r="CP59" s="943" t="s">
        <v>2678</v>
      </c>
      <c r="CQ59" s="943" t="s">
        <v>2678</v>
      </c>
      <c r="CR59" s="943" t="s">
        <v>2678</v>
      </c>
      <c r="CS59" s="943" t="s">
        <v>2677</v>
      </c>
      <c r="CT59" s="943" t="s">
        <v>2677</v>
      </c>
      <c r="CU59" s="943" t="s">
        <v>2677</v>
      </c>
      <c r="CV59" s="943" t="s">
        <v>2677</v>
      </c>
      <c r="CW59" s="943" t="s">
        <v>2677</v>
      </c>
      <c r="CX59" s="943" t="s">
        <v>2677</v>
      </c>
      <c r="CY59" s="943" t="s">
        <v>2677</v>
      </c>
      <c r="CZ59" s="943" t="s">
        <v>2677</v>
      </c>
      <c r="DA59" s="943" t="s">
        <v>2677</v>
      </c>
      <c r="DB59" s="943" t="s">
        <v>2677</v>
      </c>
      <c r="DC59" s="943" t="s">
        <v>2677</v>
      </c>
      <c r="DD59" s="943" t="s">
        <v>2677</v>
      </c>
      <c r="DE59" s="943" t="s">
        <v>2677</v>
      </c>
      <c r="DF59" s="943" t="s">
        <v>2677</v>
      </c>
      <c r="DG59" s="943" t="s">
        <v>2677</v>
      </c>
      <c r="DH59" s="943" t="s">
        <v>2677</v>
      </c>
      <c r="DI59" s="943" t="s">
        <v>2677</v>
      </c>
      <c r="DJ59" s="943" t="s">
        <v>2677</v>
      </c>
      <c r="DK59" s="943" t="s">
        <v>2677</v>
      </c>
      <c r="DL59" s="943" t="s">
        <v>2678</v>
      </c>
      <c r="DM59" s="943" t="s">
        <v>2678</v>
      </c>
      <c r="DN59" s="1383">
        <f t="shared" ref="DN59:DW59" si="189">COUNTIF($CL59:$DM59,DN$4)*($F59/30)+COUNTIF($CL59:$DM59,DN$5)*($F59/60)</f>
        <v>0</v>
      </c>
      <c r="DO59" s="1383">
        <f t="shared" si="189"/>
        <v>0</v>
      </c>
      <c r="DP59" s="1383">
        <f t="shared" si="189"/>
        <v>0</v>
      </c>
      <c r="DQ59" s="1383">
        <f t="shared" si="189"/>
        <v>8700000</v>
      </c>
      <c r="DR59" s="1383">
        <f t="shared" si="189"/>
        <v>0</v>
      </c>
      <c r="DS59" s="1383">
        <f t="shared" si="189"/>
        <v>0</v>
      </c>
      <c r="DT59" s="1383">
        <f t="shared" si="189"/>
        <v>0</v>
      </c>
      <c r="DU59" s="1383">
        <f t="shared" si="189"/>
        <v>0</v>
      </c>
      <c r="DV59" s="1383">
        <f t="shared" si="189"/>
        <v>0</v>
      </c>
      <c r="DW59" s="1383">
        <f t="shared" si="189"/>
        <v>0</v>
      </c>
      <c r="DX59" s="1383">
        <f t="shared" si="92"/>
        <v>28500000</v>
      </c>
      <c r="DY59" s="943" t="s">
        <v>2685</v>
      </c>
      <c r="DZ59" s="943" t="s">
        <v>2685</v>
      </c>
      <c r="EA59" s="943" t="s">
        <v>2685</v>
      </c>
      <c r="EB59" s="943" t="s">
        <v>2685</v>
      </c>
      <c r="EC59" s="943" t="s">
        <v>2685</v>
      </c>
      <c r="ED59" s="943" t="s">
        <v>2685</v>
      </c>
      <c r="EE59" s="943" t="s">
        <v>2685</v>
      </c>
      <c r="EF59" s="943" t="s">
        <v>2685</v>
      </c>
      <c r="EG59" s="943" t="s">
        <v>2685</v>
      </c>
      <c r="EH59" s="943" t="s">
        <v>2685</v>
      </c>
      <c r="EI59" s="943" t="s">
        <v>2685</v>
      </c>
      <c r="EJ59" s="943" t="s">
        <v>2685</v>
      </c>
      <c r="EK59" s="943" t="s">
        <v>2685</v>
      </c>
      <c r="EL59" s="943" t="s">
        <v>2685</v>
      </c>
      <c r="EM59" s="943" t="s">
        <v>2685</v>
      </c>
      <c r="EN59" s="943" t="s">
        <v>2685</v>
      </c>
      <c r="EO59" s="943" t="s">
        <v>2685</v>
      </c>
      <c r="EP59" s="943" t="s">
        <v>2685</v>
      </c>
      <c r="EQ59" s="943" t="s">
        <v>2685</v>
      </c>
      <c r="ER59" s="943" t="s">
        <v>2685</v>
      </c>
      <c r="ES59" s="943" t="s">
        <v>2685</v>
      </c>
      <c r="ET59" s="943" t="s">
        <v>2685</v>
      </c>
      <c r="EU59" s="943" t="s">
        <v>2685</v>
      </c>
      <c r="EV59" s="943" t="s">
        <v>2685</v>
      </c>
      <c r="EW59" s="1364" t="s">
        <v>2685</v>
      </c>
      <c r="EX59" s="1364" t="s">
        <v>2685</v>
      </c>
      <c r="EY59" s="1364" t="s">
        <v>2685</v>
      </c>
      <c r="EZ59" s="1364"/>
      <c r="FA59" s="1364"/>
      <c r="FB59" s="1364"/>
      <c r="FC59" s="1364"/>
      <c r="FD59" s="1363">
        <f t="shared" ref="FD59:FP59" si="190">COUNTIF($DY59:$FC59,FD$4)*($F59/30)+COUNTIF($DY59:$FC59,FD$5)*($F59/60)</f>
        <v>0</v>
      </c>
      <c r="FE59" s="1363">
        <f t="shared" si="190"/>
        <v>0</v>
      </c>
      <c r="FF59" s="1363">
        <f t="shared" si="190"/>
        <v>0</v>
      </c>
      <c r="FG59" s="1363">
        <f t="shared" si="190"/>
        <v>0</v>
      </c>
      <c r="FH59" s="1363">
        <f t="shared" si="190"/>
        <v>0</v>
      </c>
      <c r="FI59" s="1363">
        <f t="shared" si="190"/>
        <v>0</v>
      </c>
      <c r="FJ59" s="1363">
        <f t="shared" si="190"/>
        <v>0</v>
      </c>
      <c r="FK59" s="1363">
        <f t="shared" si="190"/>
        <v>26100000</v>
      </c>
      <c r="FL59" s="1363">
        <f t="shared" si="190"/>
        <v>0</v>
      </c>
      <c r="FM59" s="1363">
        <f t="shared" si="190"/>
        <v>0</v>
      </c>
      <c r="FN59" s="1363">
        <f t="shared" si="190"/>
        <v>0</v>
      </c>
      <c r="FO59" s="1363">
        <f t="shared" si="190"/>
        <v>0</v>
      </c>
      <c r="FP59" s="1363">
        <f t="shared" si="190"/>
        <v>0</v>
      </c>
      <c r="FQ59" s="943"/>
      <c r="FR59" s="943"/>
      <c r="FS59" s="943"/>
      <c r="FT59" s="943"/>
      <c r="FU59" s="943"/>
      <c r="FV59" s="943"/>
      <c r="FW59" s="943"/>
      <c r="FX59" s="943"/>
      <c r="FY59" s="943"/>
      <c r="FZ59" s="943"/>
      <c r="GA59" s="943"/>
      <c r="GB59" s="943"/>
      <c r="GC59" s="943"/>
      <c r="GD59" s="943"/>
      <c r="GE59" s="943"/>
      <c r="GF59" s="943"/>
      <c r="GG59" s="943"/>
      <c r="GH59" s="943"/>
      <c r="GI59" s="943"/>
      <c r="GJ59" s="943"/>
      <c r="GK59" s="943"/>
      <c r="GL59" s="943"/>
      <c r="GM59" s="943"/>
      <c r="GN59" s="943"/>
      <c r="GO59" s="1364"/>
      <c r="GP59" s="1364"/>
      <c r="GQ59" s="1364"/>
      <c r="GR59" s="1364"/>
      <c r="GS59" s="1364"/>
      <c r="GT59" s="1364"/>
      <c r="GU59" s="1383"/>
      <c r="GV59" s="1383"/>
      <c r="GW59" s="1383"/>
      <c r="GX59" s="1383"/>
      <c r="GY59" s="1383"/>
      <c r="GZ59" s="943"/>
      <c r="HA59" s="943"/>
      <c r="HB59" s="943"/>
      <c r="HC59" s="943"/>
      <c r="HD59" s="943"/>
      <c r="HE59" s="943"/>
      <c r="HF59" s="943"/>
      <c r="HG59" s="943"/>
      <c r="HH59" s="943"/>
      <c r="HI59" s="943"/>
      <c r="HJ59" s="943"/>
      <c r="HK59" s="943"/>
      <c r="HL59" s="943"/>
      <c r="HM59" s="943"/>
      <c r="HN59" s="943"/>
      <c r="HO59" s="943"/>
      <c r="HP59" s="943"/>
      <c r="HQ59" s="943"/>
      <c r="HR59" s="943"/>
      <c r="HS59" s="943"/>
      <c r="HT59" s="943"/>
      <c r="HU59" s="943"/>
      <c r="HV59" s="943"/>
      <c r="HW59" s="943"/>
      <c r="HX59" s="1364"/>
      <c r="HY59" s="1364"/>
      <c r="HZ59" s="1364"/>
      <c r="IA59" s="1364"/>
      <c r="IB59" s="1364"/>
      <c r="IC59" s="1364"/>
      <c r="ID59" s="1364"/>
      <c r="IE59" s="1391"/>
      <c r="IF59" s="1391"/>
      <c r="IG59" s="1391"/>
      <c r="IH59" s="1391"/>
      <c r="II59" s="1391"/>
      <c r="IJ59" s="1391"/>
      <c r="IK59" s="943"/>
      <c r="IL59" s="943"/>
      <c r="IM59" s="943"/>
      <c r="IN59" s="943"/>
      <c r="IO59" s="943"/>
      <c r="IP59" s="943"/>
      <c r="IQ59" s="943"/>
      <c r="IR59" s="943"/>
      <c r="IS59" s="943"/>
      <c r="IT59" s="943"/>
      <c r="IU59" s="943"/>
      <c r="IV59" s="943"/>
      <c r="IW59" s="943"/>
      <c r="IX59" s="943"/>
      <c r="IY59" s="943"/>
      <c r="IZ59" s="943"/>
      <c r="JA59" s="943"/>
      <c r="JB59" s="943"/>
      <c r="JC59" s="943"/>
      <c r="JD59" s="943"/>
      <c r="JE59" s="943"/>
      <c r="JF59" s="943"/>
      <c r="JG59" s="943"/>
      <c r="JH59" s="943"/>
      <c r="JI59" s="1364"/>
      <c r="JJ59" s="1364"/>
      <c r="JK59" s="1364"/>
      <c r="JL59" s="1364"/>
      <c r="JM59" s="1364"/>
      <c r="JN59" s="1364"/>
      <c r="JO59" s="1383"/>
      <c r="JP59" s="1383"/>
      <c r="JQ59" s="1383"/>
      <c r="JR59" s="1383"/>
      <c r="JS59" s="1383"/>
      <c r="JT59" s="1383"/>
      <c r="JU59" s="943"/>
      <c r="JV59" s="943"/>
      <c r="JW59" s="943"/>
      <c r="JX59" s="943"/>
      <c r="JY59" s="943"/>
      <c r="JZ59" s="943"/>
      <c r="KA59" s="943"/>
      <c r="KB59" s="943"/>
      <c r="KC59" s="943"/>
      <c r="KD59" s="943"/>
      <c r="KE59" s="943"/>
      <c r="KF59" s="943"/>
      <c r="KG59" s="943"/>
      <c r="KH59" s="943"/>
      <c r="KI59" s="943"/>
      <c r="KJ59" s="943"/>
      <c r="KK59" s="943"/>
      <c r="KL59" s="943"/>
      <c r="KM59" s="943"/>
      <c r="KN59" s="943"/>
      <c r="KO59" s="943"/>
      <c r="KP59" s="943"/>
      <c r="KQ59" s="943"/>
      <c r="KR59" s="943"/>
      <c r="KS59" s="1364"/>
      <c r="KT59" s="1364"/>
      <c r="KU59" s="1364"/>
      <c r="KV59" s="1364"/>
      <c r="KW59" s="1364"/>
      <c r="KX59" s="1364"/>
      <c r="KY59" s="1364"/>
      <c r="KZ59" s="1363"/>
      <c r="LA59" s="1363"/>
      <c r="LB59" s="1363"/>
      <c r="LC59" s="1363"/>
      <c r="LD59" s="1363"/>
      <c r="LE59" s="1363"/>
      <c r="LF59" s="943"/>
      <c r="LG59" s="943"/>
      <c r="LH59" s="943"/>
      <c r="LI59" s="943"/>
      <c r="LJ59" s="943"/>
      <c r="LK59" s="943"/>
      <c r="LL59" s="943"/>
      <c r="LM59" s="943"/>
      <c r="LN59" s="943"/>
      <c r="LO59" s="943"/>
      <c r="LP59" s="943"/>
      <c r="LQ59" s="943"/>
      <c r="LR59" s="943"/>
      <c r="LS59" s="943"/>
      <c r="LT59" s="943"/>
      <c r="LU59" s="943"/>
      <c r="LV59" s="943"/>
      <c r="LW59" s="943"/>
      <c r="LX59" s="943"/>
      <c r="LY59" s="943"/>
      <c r="LZ59" s="943"/>
      <c r="MA59" s="943"/>
      <c r="MB59" s="943"/>
      <c r="MC59" s="943"/>
      <c r="MD59" s="1364"/>
      <c r="ME59" s="1364"/>
      <c r="MF59" s="1364"/>
      <c r="MG59" s="1364"/>
      <c r="MH59" s="1364"/>
      <c r="MI59" s="1364"/>
      <c r="MJ59" s="1364"/>
      <c r="MK59" s="1383"/>
      <c r="ML59" s="1383"/>
      <c r="MM59" s="1383"/>
      <c r="MN59" s="1383"/>
      <c r="MO59" s="1383"/>
      <c r="MP59" s="1383"/>
      <c r="MQ59" s="943"/>
      <c r="MR59" s="943"/>
      <c r="MS59" s="943"/>
      <c r="MT59" s="943"/>
      <c r="MU59" s="943"/>
      <c r="MV59" s="943"/>
      <c r="MW59" s="943"/>
      <c r="MX59" s="943"/>
      <c r="MY59" s="943"/>
      <c r="MZ59" s="943"/>
      <c r="NA59" s="943"/>
      <c r="NB59" s="943"/>
      <c r="NC59" s="943"/>
      <c r="ND59" s="943"/>
      <c r="NE59" s="943"/>
      <c r="NF59" s="943"/>
      <c r="NG59" s="943"/>
      <c r="NH59" s="943"/>
      <c r="NI59" s="943"/>
      <c r="NJ59" s="943"/>
      <c r="NK59" s="943"/>
      <c r="NL59" s="943"/>
      <c r="NM59" s="943"/>
      <c r="NN59" s="943"/>
      <c r="NO59" s="1364"/>
      <c r="NP59" s="1364"/>
      <c r="NQ59" s="1364"/>
      <c r="NR59" s="1364"/>
      <c r="NS59" s="1364"/>
      <c r="NT59" s="1364"/>
      <c r="NU59" s="1363"/>
      <c r="NV59" s="1363"/>
      <c r="NW59" s="1363"/>
      <c r="NX59" s="1363"/>
      <c r="NY59" s="1363"/>
      <c r="NZ59" s="1363"/>
      <c r="OA59" s="943"/>
      <c r="OB59" s="943"/>
      <c r="OC59" s="943"/>
      <c r="OD59" s="943"/>
      <c r="OE59" s="943"/>
      <c r="OF59" s="943"/>
      <c r="OG59" s="943"/>
      <c r="OH59" s="943"/>
      <c r="OI59" s="943"/>
      <c r="OJ59" s="943"/>
      <c r="OK59" s="943"/>
      <c r="OL59" s="943"/>
      <c r="OM59" s="943"/>
      <c r="ON59" s="943"/>
      <c r="OO59" s="943"/>
      <c r="OP59" s="943"/>
      <c r="OQ59" s="943"/>
      <c r="OR59" s="943"/>
      <c r="OS59" s="943"/>
      <c r="OT59" s="943"/>
      <c r="OU59" s="943"/>
      <c r="OV59" s="943"/>
      <c r="OW59" s="943"/>
      <c r="OX59" s="943"/>
      <c r="OY59" s="1364"/>
      <c r="OZ59" s="1364"/>
      <c r="PA59" s="1364"/>
      <c r="PB59" s="1364"/>
      <c r="PC59" s="1364"/>
      <c r="PD59" s="1364"/>
      <c r="PE59" s="1383"/>
      <c r="PF59" s="1383"/>
      <c r="PG59" s="1383"/>
      <c r="PH59" s="1383"/>
      <c r="PI59" s="1383"/>
      <c r="PJ59" s="1383"/>
      <c r="PK59" s="943"/>
      <c r="PL59" s="943"/>
      <c r="PM59" s="943"/>
      <c r="PN59" s="943"/>
      <c r="PO59" s="943"/>
      <c r="PP59" s="943"/>
      <c r="PQ59" s="943"/>
      <c r="PR59" s="943"/>
      <c r="PS59" s="943"/>
      <c r="PT59" s="943"/>
      <c r="PU59" s="943"/>
      <c r="PV59" s="943"/>
      <c r="PW59" s="943"/>
      <c r="PX59" s="943"/>
      <c r="PY59" s="943"/>
      <c r="PZ59" s="943"/>
      <c r="QA59" s="943"/>
      <c r="QB59" s="943"/>
      <c r="QC59" s="943"/>
      <c r="QD59" s="943"/>
      <c r="QE59" s="943"/>
      <c r="QF59" s="943"/>
      <c r="QG59" s="943"/>
      <c r="QH59" s="943"/>
      <c r="QI59" s="1364"/>
      <c r="QJ59" s="1364"/>
      <c r="QK59" s="1364"/>
      <c r="QL59" s="1364"/>
      <c r="QM59" s="1364"/>
      <c r="QN59" s="1364"/>
      <c r="QO59" s="1363"/>
      <c r="QP59" s="1363"/>
      <c r="QQ59" s="1363"/>
      <c r="QR59" s="1363"/>
      <c r="QS59" s="1363"/>
      <c r="QT59" s="1363"/>
      <c r="QU59" s="1363"/>
      <c r="QV59" s="1363"/>
      <c r="QW59" s="1363"/>
      <c r="QX59" s="1363"/>
      <c r="QY59" s="1363"/>
      <c r="QZ59" s="1363"/>
      <c r="RA59" s="1363"/>
    </row>
    <row r="60" ht="14.25" customHeight="1">
      <c r="A60" s="1364">
        <v>11.0</v>
      </c>
      <c r="B60" s="943" t="s">
        <v>2887</v>
      </c>
      <c r="C60" s="70" t="s">
        <v>2792</v>
      </c>
      <c r="D60" s="1427" t="s">
        <v>718</v>
      </c>
      <c r="E60" s="1440" t="s">
        <v>2888</v>
      </c>
      <c r="F60" s="1298">
        <v>2.9E7</v>
      </c>
      <c r="G60" s="1382">
        <v>2.3218E7</v>
      </c>
      <c r="H60" s="1382"/>
      <c r="I60" s="1383"/>
      <c r="J60" s="1383">
        <f t="shared" si="74"/>
        <v>0</v>
      </c>
      <c r="K60" s="1383">
        <v>29.0</v>
      </c>
      <c r="L60" s="1383">
        <f t="shared" si="75"/>
        <v>28033333.33</v>
      </c>
      <c r="M60" s="1383"/>
      <c r="N60" s="1383">
        <f t="shared" si="76"/>
        <v>0</v>
      </c>
      <c r="O60" s="1383"/>
      <c r="P60" s="1383">
        <f t="shared" si="77"/>
        <v>0</v>
      </c>
      <c r="Q60" s="1383"/>
      <c r="R60" s="1383"/>
      <c r="S60" s="1383"/>
      <c r="T60" s="1383">
        <f t="shared" si="78"/>
        <v>0</v>
      </c>
      <c r="U60" s="1383">
        <f t="shared" si="79"/>
        <v>28033333.33</v>
      </c>
      <c r="V60" s="1362">
        <v>25.0</v>
      </c>
      <c r="W60" s="1363">
        <f t="shared" si="80"/>
        <v>24166666.67</v>
      </c>
      <c r="X60" s="1362"/>
      <c r="Y60" s="1363">
        <f t="shared" si="81"/>
        <v>0</v>
      </c>
      <c r="Z60" s="1362"/>
      <c r="AA60" s="1363">
        <f t="shared" si="82"/>
        <v>0</v>
      </c>
      <c r="AB60" s="1362"/>
      <c r="AC60" s="1363">
        <f t="shared" si="83"/>
        <v>0</v>
      </c>
      <c r="AD60" s="1362"/>
      <c r="AE60" s="1362"/>
      <c r="AF60" s="1362"/>
      <c r="AG60" s="1363"/>
      <c r="AH60" s="1363">
        <f t="shared" si="84"/>
        <v>24166666.67</v>
      </c>
      <c r="AI60" s="1361">
        <v>19.0</v>
      </c>
      <c r="AJ60" s="1383">
        <f t="shared" si="94"/>
        <v>18366666.67</v>
      </c>
      <c r="AK60" s="1361"/>
      <c r="AL60" s="1361"/>
      <c r="AM60" s="1383">
        <f t="shared" si="85"/>
        <v>0</v>
      </c>
      <c r="AN60" s="1361"/>
      <c r="AO60" s="1383">
        <f t="shared" si="86"/>
        <v>0</v>
      </c>
      <c r="AP60" s="1361">
        <v>11.0</v>
      </c>
      <c r="AQ60" s="1383">
        <f t="shared" si="87"/>
        <v>10633333.33</v>
      </c>
      <c r="AR60" s="1361"/>
      <c r="AS60" s="1361"/>
      <c r="AT60" s="1383">
        <f t="shared" si="88"/>
        <v>29000000</v>
      </c>
      <c r="AU60" s="943" t="s">
        <v>2696</v>
      </c>
      <c r="AV60" s="943" t="s">
        <v>2696</v>
      </c>
      <c r="AW60" s="943" t="s">
        <v>2736</v>
      </c>
      <c r="AX60" s="943" t="s">
        <v>2736</v>
      </c>
      <c r="AY60" s="943" t="s">
        <v>2736</v>
      </c>
      <c r="AZ60" s="943" t="s">
        <v>2736</v>
      </c>
      <c r="BA60" s="943" t="s">
        <v>2736</v>
      </c>
      <c r="BB60" s="943" t="s">
        <v>2736</v>
      </c>
      <c r="BC60" s="943" t="s">
        <v>2736</v>
      </c>
      <c r="BD60" s="943" t="s">
        <v>2736</v>
      </c>
      <c r="BE60" s="943" t="s">
        <v>2736</v>
      </c>
      <c r="BF60" s="943" t="s">
        <v>2736</v>
      </c>
      <c r="BG60" s="943" t="s">
        <v>2736</v>
      </c>
      <c r="BH60" s="943" t="s">
        <v>2736</v>
      </c>
      <c r="BI60" s="943" t="s">
        <v>2736</v>
      </c>
      <c r="BJ60" s="943" t="s">
        <v>2736</v>
      </c>
      <c r="BK60" s="943" t="s">
        <v>2736</v>
      </c>
      <c r="BL60" s="943" t="s">
        <v>2736</v>
      </c>
      <c r="BM60" s="943" t="s">
        <v>2736</v>
      </c>
      <c r="BN60" s="943" t="s">
        <v>2736</v>
      </c>
      <c r="BO60" s="943" t="s">
        <v>2736</v>
      </c>
      <c r="BP60" s="943" t="s">
        <v>2736</v>
      </c>
      <c r="BQ60" s="1364" t="s">
        <v>2696</v>
      </c>
      <c r="BR60" s="1364" t="s">
        <v>2696</v>
      </c>
      <c r="BS60" s="1428"/>
      <c r="BT60" s="1428"/>
      <c r="BU60" s="1428"/>
      <c r="BV60" s="1428"/>
      <c r="BW60" s="1428"/>
      <c r="BX60" s="1428"/>
      <c r="BY60" s="1428"/>
      <c r="BZ60" s="1363">
        <f t="shared" ref="BZ60:CJ60" si="191">COUNTIF($AU60:$BY60,BZ$4)*($F60/30)+COUNTIF($AU60:$BY60,BZ$5)*($F60/60)</f>
        <v>0</v>
      </c>
      <c r="CA60" s="1363">
        <f t="shared" si="191"/>
        <v>0</v>
      </c>
      <c r="CB60" s="1363">
        <f t="shared" si="191"/>
        <v>21266666.67</v>
      </c>
      <c r="CC60" s="1363">
        <f t="shared" si="191"/>
        <v>0</v>
      </c>
      <c r="CD60" s="1363">
        <f t="shared" si="191"/>
        <v>0</v>
      </c>
      <c r="CE60" s="1363">
        <f t="shared" si="191"/>
        <v>0</v>
      </c>
      <c r="CF60" s="1363">
        <f t="shared" si="191"/>
        <v>0</v>
      </c>
      <c r="CG60" s="1363">
        <f t="shared" si="191"/>
        <v>0</v>
      </c>
      <c r="CH60" s="1363">
        <f t="shared" si="191"/>
        <v>0</v>
      </c>
      <c r="CI60" s="1363">
        <f t="shared" si="191"/>
        <v>0</v>
      </c>
      <c r="CJ60" s="1363">
        <f t="shared" si="191"/>
        <v>0</v>
      </c>
      <c r="CK60" s="1363">
        <f t="shared" si="90"/>
        <v>0</v>
      </c>
      <c r="CL60" s="943" t="s">
        <v>2687</v>
      </c>
      <c r="CM60" s="943" t="s">
        <v>2687</v>
      </c>
      <c r="CN60" s="943" t="s">
        <v>2687</v>
      </c>
      <c r="CO60" s="943" t="s">
        <v>2687</v>
      </c>
      <c r="CP60" s="943" t="s">
        <v>2687</v>
      </c>
      <c r="CQ60" s="943" t="s">
        <v>2687</v>
      </c>
      <c r="CR60" s="943" t="s">
        <v>2687</v>
      </c>
      <c r="CS60" s="943" t="s">
        <v>2687</v>
      </c>
      <c r="CT60" s="943" t="s">
        <v>2687</v>
      </c>
      <c r="CU60" s="943" t="s">
        <v>2687</v>
      </c>
      <c r="CV60" s="943" t="s">
        <v>2687</v>
      </c>
      <c r="CW60" s="943" t="s">
        <v>2687</v>
      </c>
      <c r="CX60" s="943" t="s">
        <v>2687</v>
      </c>
      <c r="CY60" s="943" t="s">
        <v>2687</v>
      </c>
      <c r="CZ60" s="943" t="s">
        <v>2687</v>
      </c>
      <c r="DA60" s="943" t="s">
        <v>2687</v>
      </c>
      <c r="DB60" s="943" t="s">
        <v>2687</v>
      </c>
      <c r="DC60" s="943" t="s">
        <v>2687</v>
      </c>
      <c r="DD60" s="943" t="s">
        <v>2687</v>
      </c>
      <c r="DE60" s="943" t="s">
        <v>2687</v>
      </c>
      <c r="DF60" s="943" t="s">
        <v>2687</v>
      </c>
      <c r="DG60" s="943" t="s">
        <v>2687</v>
      </c>
      <c r="DH60" s="943" t="s">
        <v>2687</v>
      </c>
      <c r="DI60" s="943" t="s">
        <v>2687</v>
      </c>
      <c r="DJ60" s="943" t="s">
        <v>2687</v>
      </c>
      <c r="DK60" s="943" t="s">
        <v>2687</v>
      </c>
      <c r="DL60" s="943" t="s">
        <v>2687</v>
      </c>
      <c r="DM60" s="943" t="s">
        <v>2677</v>
      </c>
      <c r="DN60" s="1383">
        <f t="shared" ref="DN60:DW60" si="192">COUNTIF($CL60:$DM60,DN$4)*($F60/30)+COUNTIF($CL60:$DM60,DN$5)*($F60/60)</f>
        <v>0</v>
      </c>
      <c r="DO60" s="1383">
        <f t="shared" si="192"/>
        <v>0</v>
      </c>
      <c r="DP60" s="1383">
        <f t="shared" si="192"/>
        <v>0</v>
      </c>
      <c r="DQ60" s="1383">
        <f t="shared" si="192"/>
        <v>0</v>
      </c>
      <c r="DR60" s="1383">
        <f t="shared" si="192"/>
        <v>0</v>
      </c>
      <c r="DS60" s="1383">
        <f t="shared" si="192"/>
        <v>0</v>
      </c>
      <c r="DT60" s="1383">
        <f t="shared" si="192"/>
        <v>0</v>
      </c>
      <c r="DU60" s="1383">
        <f t="shared" si="192"/>
        <v>0</v>
      </c>
      <c r="DV60" s="1383">
        <f t="shared" si="192"/>
        <v>26100000</v>
      </c>
      <c r="DW60" s="1383">
        <f t="shared" si="192"/>
        <v>0</v>
      </c>
      <c r="DX60" s="1383">
        <f t="shared" si="92"/>
        <v>1500000</v>
      </c>
      <c r="DY60" s="943" t="s">
        <v>2687</v>
      </c>
      <c r="DZ60" s="943" t="s">
        <v>2687</v>
      </c>
      <c r="EA60" s="943" t="s">
        <v>2687</v>
      </c>
      <c r="EB60" s="943" t="s">
        <v>2687</v>
      </c>
      <c r="EC60" s="943" t="s">
        <v>2687</v>
      </c>
      <c r="ED60" s="943" t="s">
        <v>2687</v>
      </c>
      <c r="EE60" s="943" t="s">
        <v>2687</v>
      </c>
      <c r="EF60" s="943" t="s">
        <v>2687</v>
      </c>
      <c r="EG60" s="943" t="s">
        <v>2687</v>
      </c>
      <c r="EH60" s="943" t="s">
        <v>2687</v>
      </c>
      <c r="EI60" s="943" t="s">
        <v>2687</v>
      </c>
      <c r="EJ60" s="943" t="s">
        <v>2687</v>
      </c>
      <c r="EK60" s="943" t="s">
        <v>2687</v>
      </c>
      <c r="EL60" s="943" t="s">
        <v>2677</v>
      </c>
      <c r="EM60" s="943" t="s">
        <v>2687</v>
      </c>
      <c r="EN60" s="943" t="s">
        <v>2677</v>
      </c>
      <c r="EO60" s="943" t="s">
        <v>2687</v>
      </c>
      <c r="EP60" s="943" t="s">
        <v>2687</v>
      </c>
      <c r="EQ60" s="943" t="s">
        <v>2687</v>
      </c>
      <c r="ER60" s="943" t="s">
        <v>2687</v>
      </c>
      <c r="ES60" s="943" t="s">
        <v>2687</v>
      </c>
      <c r="ET60" s="943" t="s">
        <v>2687</v>
      </c>
      <c r="EU60" s="943" t="s">
        <v>2687</v>
      </c>
      <c r="EV60" s="943" t="s">
        <v>2687</v>
      </c>
      <c r="EW60" s="943" t="s">
        <v>2684</v>
      </c>
      <c r="EX60" s="943" t="s">
        <v>2684</v>
      </c>
      <c r="EY60" s="943" t="s">
        <v>2684</v>
      </c>
      <c r="EZ60" s="1364"/>
      <c r="FA60" s="1364"/>
      <c r="FB60" s="1364"/>
      <c r="FC60" s="1364"/>
      <c r="FD60" s="1363">
        <f t="shared" ref="FD60:FP60" si="193">COUNTIF($DY60:$FC60,FD$4)*($F60/30)+COUNTIF($DY60:$FC60,FD$5)*($F60/60)</f>
        <v>0</v>
      </c>
      <c r="FE60" s="1363">
        <f t="shared" si="193"/>
        <v>0</v>
      </c>
      <c r="FF60" s="1363">
        <f t="shared" si="193"/>
        <v>0</v>
      </c>
      <c r="FG60" s="1363">
        <f t="shared" si="193"/>
        <v>0</v>
      </c>
      <c r="FH60" s="1363">
        <f t="shared" si="193"/>
        <v>0</v>
      </c>
      <c r="FI60" s="1363">
        <f t="shared" si="193"/>
        <v>0</v>
      </c>
      <c r="FJ60" s="1363">
        <f t="shared" si="193"/>
        <v>0</v>
      </c>
      <c r="FK60" s="1363">
        <f t="shared" si="193"/>
        <v>0</v>
      </c>
      <c r="FL60" s="1363">
        <f t="shared" si="193"/>
        <v>21266666.67</v>
      </c>
      <c r="FM60" s="1363">
        <f t="shared" si="193"/>
        <v>0</v>
      </c>
      <c r="FN60" s="1363">
        <f t="shared" si="193"/>
        <v>2900000</v>
      </c>
      <c r="FO60" s="1363">
        <f t="shared" si="193"/>
        <v>0</v>
      </c>
      <c r="FP60" s="1363">
        <f t="shared" si="193"/>
        <v>1933333.333</v>
      </c>
      <c r="FQ60" s="943"/>
      <c r="FR60" s="943"/>
      <c r="FS60" s="943"/>
      <c r="FT60" s="943"/>
      <c r="FU60" s="943"/>
      <c r="FV60" s="943"/>
      <c r="FW60" s="943"/>
      <c r="FX60" s="943"/>
      <c r="FY60" s="943"/>
      <c r="FZ60" s="943"/>
      <c r="GA60" s="943"/>
      <c r="GB60" s="943"/>
      <c r="GC60" s="943"/>
      <c r="GD60" s="943"/>
      <c r="GE60" s="943"/>
      <c r="GF60" s="943"/>
      <c r="GG60" s="943"/>
      <c r="GH60" s="943"/>
      <c r="GI60" s="943"/>
      <c r="GJ60" s="943"/>
      <c r="GK60" s="943"/>
      <c r="GL60" s="943"/>
      <c r="GM60" s="943"/>
      <c r="GN60" s="943"/>
      <c r="GO60" s="943"/>
      <c r="GP60" s="943"/>
      <c r="GQ60" s="943"/>
      <c r="GR60" s="1364"/>
      <c r="GS60" s="1364"/>
      <c r="GT60" s="1364"/>
      <c r="GU60" s="1383"/>
      <c r="GV60" s="1383"/>
      <c r="GW60" s="1383"/>
      <c r="GX60" s="1383"/>
      <c r="GY60" s="1383"/>
      <c r="GZ60" s="943"/>
      <c r="HA60" s="943"/>
      <c r="HB60" s="943"/>
      <c r="HC60" s="943"/>
      <c r="HD60" s="943"/>
      <c r="HE60" s="943"/>
      <c r="HF60" s="943"/>
      <c r="HG60" s="943"/>
      <c r="HH60" s="943"/>
      <c r="HI60" s="943"/>
      <c r="HJ60" s="943"/>
      <c r="HK60" s="943"/>
      <c r="HL60" s="943"/>
      <c r="HM60" s="943"/>
      <c r="HN60" s="943"/>
      <c r="HO60" s="943"/>
      <c r="HP60" s="943"/>
      <c r="HQ60" s="943"/>
      <c r="HR60" s="943"/>
      <c r="HS60" s="943"/>
      <c r="HT60" s="943"/>
      <c r="HU60" s="943"/>
      <c r="HV60" s="943"/>
      <c r="HW60" s="943"/>
      <c r="HX60" s="943"/>
      <c r="HY60" s="943"/>
      <c r="HZ60" s="943"/>
      <c r="IA60" s="1364"/>
      <c r="IB60" s="1364"/>
      <c r="IC60" s="1364"/>
      <c r="ID60" s="1364"/>
      <c r="IE60" s="1391"/>
      <c r="IF60" s="1391"/>
      <c r="IG60" s="1391"/>
      <c r="IH60" s="1391"/>
      <c r="II60" s="1391"/>
      <c r="IJ60" s="1391"/>
      <c r="IK60" s="943"/>
      <c r="IL60" s="943"/>
      <c r="IM60" s="943"/>
      <c r="IN60" s="943"/>
      <c r="IO60" s="943"/>
      <c r="IP60" s="943"/>
      <c r="IQ60" s="943"/>
      <c r="IR60" s="943"/>
      <c r="IS60" s="943"/>
      <c r="IT60" s="943"/>
      <c r="IU60" s="943"/>
      <c r="IV60" s="943"/>
      <c r="IW60" s="943"/>
      <c r="IX60" s="943"/>
      <c r="IY60" s="943"/>
      <c r="IZ60" s="943"/>
      <c r="JA60" s="943"/>
      <c r="JB60" s="943"/>
      <c r="JC60" s="943"/>
      <c r="JD60" s="943"/>
      <c r="JE60" s="943"/>
      <c r="JF60" s="943"/>
      <c r="JG60" s="943"/>
      <c r="JH60" s="943"/>
      <c r="JI60" s="943"/>
      <c r="JJ60" s="943"/>
      <c r="JK60" s="943"/>
      <c r="JL60" s="1364"/>
      <c r="JM60" s="1364"/>
      <c r="JN60" s="1364"/>
      <c r="JO60" s="1383"/>
      <c r="JP60" s="1383"/>
      <c r="JQ60" s="1383"/>
      <c r="JR60" s="1383"/>
      <c r="JS60" s="1383"/>
      <c r="JT60" s="1383"/>
      <c r="JU60" s="943"/>
      <c r="JV60" s="943"/>
      <c r="JW60" s="943"/>
      <c r="JX60" s="943"/>
      <c r="JY60" s="943"/>
      <c r="JZ60" s="943"/>
      <c r="KA60" s="943"/>
      <c r="KB60" s="943"/>
      <c r="KC60" s="943"/>
      <c r="KD60" s="943"/>
      <c r="KE60" s="943"/>
      <c r="KF60" s="943"/>
      <c r="KG60" s="943"/>
      <c r="KH60" s="943"/>
      <c r="KI60" s="943"/>
      <c r="KJ60" s="943"/>
      <c r="KK60" s="943"/>
      <c r="KL60" s="943"/>
      <c r="KM60" s="943"/>
      <c r="KN60" s="943"/>
      <c r="KO60" s="943"/>
      <c r="KP60" s="943"/>
      <c r="KQ60" s="943"/>
      <c r="KR60" s="943"/>
      <c r="KS60" s="943"/>
      <c r="KT60" s="943"/>
      <c r="KU60" s="943"/>
      <c r="KV60" s="1364"/>
      <c r="KW60" s="1364"/>
      <c r="KX60" s="1364"/>
      <c r="KY60" s="1364"/>
      <c r="KZ60" s="1363"/>
      <c r="LA60" s="1363"/>
      <c r="LB60" s="1363"/>
      <c r="LC60" s="1363"/>
      <c r="LD60" s="1363"/>
      <c r="LE60" s="1363"/>
      <c r="LF60" s="943"/>
      <c r="LG60" s="943"/>
      <c r="LH60" s="943"/>
      <c r="LI60" s="943"/>
      <c r="LJ60" s="943"/>
      <c r="LK60" s="943"/>
      <c r="LL60" s="943"/>
      <c r="LM60" s="943"/>
      <c r="LN60" s="943"/>
      <c r="LO60" s="943"/>
      <c r="LP60" s="943"/>
      <c r="LQ60" s="943"/>
      <c r="LR60" s="943"/>
      <c r="LS60" s="943"/>
      <c r="LT60" s="943"/>
      <c r="LU60" s="943"/>
      <c r="LV60" s="943"/>
      <c r="LW60" s="943"/>
      <c r="LX60" s="943"/>
      <c r="LY60" s="943"/>
      <c r="LZ60" s="943"/>
      <c r="MA60" s="943"/>
      <c r="MB60" s="943"/>
      <c r="MC60" s="943"/>
      <c r="MD60" s="943"/>
      <c r="ME60" s="943"/>
      <c r="MF60" s="943"/>
      <c r="MG60" s="1364"/>
      <c r="MH60" s="1364"/>
      <c r="MI60" s="1364"/>
      <c r="MJ60" s="1364"/>
      <c r="MK60" s="1383"/>
      <c r="ML60" s="1383"/>
      <c r="MM60" s="1383"/>
      <c r="MN60" s="1383"/>
      <c r="MO60" s="1383"/>
      <c r="MP60" s="1383"/>
      <c r="MQ60" s="943"/>
      <c r="MR60" s="943"/>
      <c r="MS60" s="943"/>
      <c r="MT60" s="943"/>
      <c r="MU60" s="943"/>
      <c r="MV60" s="943"/>
      <c r="MW60" s="943"/>
      <c r="MX60" s="943"/>
      <c r="MY60" s="943"/>
      <c r="MZ60" s="943"/>
      <c r="NA60" s="943"/>
      <c r="NB60" s="943"/>
      <c r="NC60" s="943"/>
      <c r="ND60" s="943"/>
      <c r="NE60" s="943"/>
      <c r="NF60" s="943"/>
      <c r="NG60" s="943"/>
      <c r="NH60" s="943"/>
      <c r="NI60" s="943"/>
      <c r="NJ60" s="943"/>
      <c r="NK60" s="943"/>
      <c r="NL60" s="943"/>
      <c r="NM60" s="943"/>
      <c r="NN60" s="943"/>
      <c r="NO60" s="943"/>
      <c r="NP60" s="943"/>
      <c r="NQ60" s="943"/>
      <c r="NR60" s="1364"/>
      <c r="NS60" s="1364"/>
      <c r="NT60" s="1364"/>
      <c r="NU60" s="1363"/>
      <c r="NV60" s="1363"/>
      <c r="NW60" s="1363"/>
      <c r="NX60" s="1363"/>
      <c r="NY60" s="1363"/>
      <c r="NZ60" s="1363"/>
      <c r="OA60" s="943"/>
      <c r="OB60" s="943"/>
      <c r="OC60" s="943"/>
      <c r="OD60" s="943"/>
      <c r="OE60" s="943"/>
      <c r="OF60" s="943"/>
      <c r="OG60" s="943"/>
      <c r="OH60" s="943"/>
      <c r="OI60" s="943"/>
      <c r="OJ60" s="943"/>
      <c r="OK60" s="943"/>
      <c r="OL60" s="943"/>
      <c r="OM60" s="943"/>
      <c r="ON60" s="943"/>
      <c r="OO60" s="943"/>
      <c r="OP60" s="943"/>
      <c r="OQ60" s="943"/>
      <c r="OR60" s="943"/>
      <c r="OS60" s="943"/>
      <c r="OT60" s="943"/>
      <c r="OU60" s="943"/>
      <c r="OV60" s="943"/>
      <c r="OW60" s="943"/>
      <c r="OX60" s="943"/>
      <c r="OY60" s="943"/>
      <c r="OZ60" s="943"/>
      <c r="PA60" s="943"/>
      <c r="PB60" s="1364"/>
      <c r="PC60" s="1364"/>
      <c r="PD60" s="1364"/>
      <c r="PE60" s="1383"/>
      <c r="PF60" s="1383"/>
      <c r="PG60" s="1383"/>
      <c r="PH60" s="1383"/>
      <c r="PI60" s="1383"/>
      <c r="PJ60" s="1383"/>
      <c r="PK60" s="943"/>
      <c r="PL60" s="943"/>
      <c r="PM60" s="943"/>
      <c r="PN60" s="943"/>
      <c r="PO60" s="943"/>
      <c r="PP60" s="943"/>
      <c r="PQ60" s="943"/>
      <c r="PR60" s="943"/>
      <c r="PS60" s="943"/>
      <c r="PT60" s="943"/>
      <c r="PU60" s="943"/>
      <c r="PV60" s="943"/>
      <c r="PW60" s="943"/>
      <c r="PX60" s="943"/>
      <c r="PY60" s="943"/>
      <c r="PZ60" s="943"/>
      <c r="QA60" s="943"/>
      <c r="QB60" s="943"/>
      <c r="QC60" s="943"/>
      <c r="QD60" s="943"/>
      <c r="QE60" s="943"/>
      <c r="QF60" s="943"/>
      <c r="QG60" s="943"/>
      <c r="QH60" s="943"/>
      <c r="QI60" s="943"/>
      <c r="QJ60" s="943"/>
      <c r="QK60" s="943"/>
      <c r="QL60" s="1364"/>
      <c r="QM60" s="1364"/>
      <c r="QN60" s="1364"/>
      <c r="QO60" s="1363"/>
      <c r="QP60" s="1363"/>
      <c r="QQ60" s="1363"/>
      <c r="QR60" s="1363"/>
      <c r="QS60" s="1363"/>
      <c r="QT60" s="1363"/>
      <c r="QU60" s="1363"/>
      <c r="QV60" s="1363"/>
      <c r="QW60" s="1363"/>
      <c r="QX60" s="1363"/>
      <c r="QY60" s="1363"/>
      <c r="QZ60" s="1363"/>
      <c r="RA60" s="1363"/>
    </row>
    <row r="61" ht="14.25" customHeight="1">
      <c r="A61" s="1364">
        <v>12.0</v>
      </c>
      <c r="B61" s="943" t="s">
        <v>2889</v>
      </c>
      <c r="C61" s="70" t="s">
        <v>2794</v>
      </c>
      <c r="D61" s="1427" t="s">
        <v>738</v>
      </c>
      <c r="E61" s="1440" t="s">
        <v>2890</v>
      </c>
      <c r="F61" s="1298">
        <v>2.9E7</v>
      </c>
      <c r="G61" s="1382">
        <v>2.3218E7</v>
      </c>
      <c r="H61" s="1382"/>
      <c r="I61" s="1383">
        <v>1.0</v>
      </c>
      <c r="J61" s="1383">
        <f t="shared" si="74"/>
        <v>966666.6667</v>
      </c>
      <c r="K61" s="1383">
        <v>31.0</v>
      </c>
      <c r="L61" s="1383">
        <f t="shared" si="75"/>
        <v>29966666.67</v>
      </c>
      <c r="M61" s="1383"/>
      <c r="N61" s="1383">
        <f t="shared" si="76"/>
        <v>0</v>
      </c>
      <c r="O61" s="1383"/>
      <c r="P61" s="1383">
        <f t="shared" si="77"/>
        <v>0</v>
      </c>
      <c r="Q61" s="1383"/>
      <c r="R61" s="1383"/>
      <c r="S61" s="1383"/>
      <c r="T61" s="1383">
        <f t="shared" si="78"/>
        <v>0</v>
      </c>
      <c r="U61" s="1383">
        <f t="shared" si="79"/>
        <v>30933333.33</v>
      </c>
      <c r="V61" s="1362">
        <v>17.0</v>
      </c>
      <c r="W61" s="1363">
        <f t="shared" si="80"/>
        <v>16433333.33</v>
      </c>
      <c r="X61" s="1362"/>
      <c r="Y61" s="1363">
        <f t="shared" si="81"/>
        <v>0</v>
      </c>
      <c r="Z61" s="1362"/>
      <c r="AA61" s="1363">
        <f t="shared" si="82"/>
        <v>0</v>
      </c>
      <c r="AB61" s="1362"/>
      <c r="AC61" s="1363">
        <f t="shared" si="83"/>
        <v>0</v>
      </c>
      <c r="AD61" s="1362"/>
      <c r="AE61" s="1362"/>
      <c r="AF61" s="1362"/>
      <c r="AG61" s="1363"/>
      <c r="AH61" s="1363">
        <f t="shared" si="84"/>
        <v>16433333.33</v>
      </c>
      <c r="AI61" s="1361">
        <v>21.0</v>
      </c>
      <c r="AJ61" s="1383">
        <f t="shared" si="94"/>
        <v>20300000</v>
      </c>
      <c r="AK61" s="1361"/>
      <c r="AL61" s="1361"/>
      <c r="AM61" s="1383">
        <f t="shared" si="85"/>
        <v>0</v>
      </c>
      <c r="AN61" s="1361"/>
      <c r="AO61" s="1383">
        <f t="shared" si="86"/>
        <v>0</v>
      </c>
      <c r="AP61" s="1361">
        <v>9.0</v>
      </c>
      <c r="AQ61" s="1383">
        <f t="shared" si="87"/>
        <v>8700000</v>
      </c>
      <c r="AR61" s="1361"/>
      <c r="AS61" s="1361"/>
      <c r="AT61" s="1383">
        <f t="shared" si="88"/>
        <v>29000000</v>
      </c>
      <c r="AU61" s="943" t="s">
        <v>2696</v>
      </c>
      <c r="AV61" s="943" t="s">
        <v>2696</v>
      </c>
      <c r="AW61" s="943" t="s">
        <v>2736</v>
      </c>
      <c r="AX61" s="943" t="s">
        <v>2736</v>
      </c>
      <c r="AY61" s="943" t="s">
        <v>2736</v>
      </c>
      <c r="AZ61" s="943" t="s">
        <v>2736</v>
      </c>
      <c r="BA61" s="943" t="s">
        <v>2736</v>
      </c>
      <c r="BB61" s="943" t="s">
        <v>2736</v>
      </c>
      <c r="BC61" s="943" t="s">
        <v>2736</v>
      </c>
      <c r="BD61" s="943" t="s">
        <v>2736</v>
      </c>
      <c r="BE61" s="943" t="s">
        <v>2736</v>
      </c>
      <c r="BF61" s="943" t="s">
        <v>2736</v>
      </c>
      <c r="BG61" s="943" t="s">
        <v>2736</v>
      </c>
      <c r="BH61" s="943" t="s">
        <v>2736</v>
      </c>
      <c r="BI61" s="943" t="s">
        <v>2736</v>
      </c>
      <c r="BJ61" s="943" t="s">
        <v>2736</v>
      </c>
      <c r="BK61" s="943" t="s">
        <v>2736</v>
      </c>
      <c r="BL61" s="943" t="s">
        <v>2736</v>
      </c>
      <c r="BM61" s="943" t="s">
        <v>2736</v>
      </c>
      <c r="BN61" s="943" t="s">
        <v>2736</v>
      </c>
      <c r="BO61" s="943" t="s">
        <v>2736</v>
      </c>
      <c r="BP61" s="943" t="s">
        <v>2736</v>
      </c>
      <c r="BQ61" s="1364" t="s">
        <v>2696</v>
      </c>
      <c r="BR61" s="1364" t="s">
        <v>2696</v>
      </c>
      <c r="BS61" s="1428"/>
      <c r="BT61" s="1428"/>
      <c r="BU61" s="1428"/>
      <c r="BV61" s="1428"/>
      <c r="BW61" s="1428"/>
      <c r="BX61" s="1428"/>
      <c r="BY61" s="1428"/>
      <c r="BZ61" s="1363">
        <f t="shared" ref="BZ61:CJ61" si="194">COUNTIF($AU61:$BY61,BZ$4)*($F61/30)+COUNTIF($AU61:$BY61,BZ$5)*($F61/60)</f>
        <v>0</v>
      </c>
      <c r="CA61" s="1363">
        <f t="shared" si="194"/>
        <v>0</v>
      </c>
      <c r="CB61" s="1363">
        <f t="shared" si="194"/>
        <v>21266666.67</v>
      </c>
      <c r="CC61" s="1363">
        <f t="shared" si="194"/>
        <v>0</v>
      </c>
      <c r="CD61" s="1363">
        <f t="shared" si="194"/>
        <v>0</v>
      </c>
      <c r="CE61" s="1363">
        <f t="shared" si="194"/>
        <v>0</v>
      </c>
      <c r="CF61" s="1363">
        <f t="shared" si="194"/>
        <v>0</v>
      </c>
      <c r="CG61" s="1363">
        <f t="shared" si="194"/>
        <v>0</v>
      </c>
      <c r="CH61" s="1363">
        <f t="shared" si="194"/>
        <v>0</v>
      </c>
      <c r="CI61" s="1363">
        <f t="shared" si="194"/>
        <v>0</v>
      </c>
      <c r="CJ61" s="1363">
        <f t="shared" si="194"/>
        <v>0</v>
      </c>
      <c r="CK61" s="1363">
        <f t="shared" si="90"/>
        <v>0</v>
      </c>
      <c r="CL61" s="943" t="s">
        <v>2687</v>
      </c>
      <c r="CM61" s="943" t="s">
        <v>2687</v>
      </c>
      <c r="CN61" s="943" t="s">
        <v>2687</v>
      </c>
      <c r="CO61" s="943" t="s">
        <v>2687</v>
      </c>
      <c r="CP61" s="943" t="s">
        <v>2687</v>
      </c>
      <c r="CQ61" s="943" t="s">
        <v>2687</v>
      </c>
      <c r="CR61" s="943" t="s">
        <v>2687</v>
      </c>
      <c r="CS61" s="943" t="s">
        <v>2687</v>
      </c>
      <c r="CT61" s="943" t="s">
        <v>2687</v>
      </c>
      <c r="CU61" s="943" t="s">
        <v>2687</v>
      </c>
      <c r="CV61" s="943" t="s">
        <v>2687</v>
      </c>
      <c r="CW61" s="943" t="s">
        <v>2687</v>
      </c>
      <c r="CX61" s="943" t="s">
        <v>2687</v>
      </c>
      <c r="CY61" s="943" t="s">
        <v>2677</v>
      </c>
      <c r="CZ61" s="943" t="s">
        <v>2677</v>
      </c>
      <c r="DA61" s="943" t="s">
        <v>2677</v>
      </c>
      <c r="DB61" s="943" t="s">
        <v>2677</v>
      </c>
      <c r="DC61" s="943" t="s">
        <v>2678</v>
      </c>
      <c r="DD61" s="943" t="s">
        <v>2677</v>
      </c>
      <c r="DE61" s="943" t="s">
        <v>2678</v>
      </c>
      <c r="DF61" s="943" t="s">
        <v>2678</v>
      </c>
      <c r="DG61" s="943" t="s">
        <v>2678</v>
      </c>
      <c r="DH61" s="943" t="s">
        <v>2678</v>
      </c>
      <c r="DI61" s="943" t="s">
        <v>2678</v>
      </c>
      <c r="DJ61" s="943" t="s">
        <v>2678</v>
      </c>
      <c r="DK61" s="943" t="s">
        <v>2678</v>
      </c>
      <c r="DL61" s="943" t="s">
        <v>2678</v>
      </c>
      <c r="DM61" s="943" t="s">
        <v>2678</v>
      </c>
      <c r="DN61" s="1383">
        <f t="shared" ref="DN61:DW61" si="195">COUNTIF($CL61:$DM61,DN$4)*($F61/30)+COUNTIF($CL61:$DM61,DN$5)*($F61/60)</f>
        <v>0</v>
      </c>
      <c r="DO61" s="1383">
        <f t="shared" si="195"/>
        <v>0</v>
      </c>
      <c r="DP61" s="1383">
        <f t="shared" si="195"/>
        <v>0</v>
      </c>
      <c r="DQ61" s="1383">
        <f t="shared" si="195"/>
        <v>9666666.667</v>
      </c>
      <c r="DR61" s="1383">
        <f t="shared" si="195"/>
        <v>0</v>
      </c>
      <c r="DS61" s="1383">
        <f t="shared" si="195"/>
        <v>0</v>
      </c>
      <c r="DT61" s="1383">
        <f t="shared" si="195"/>
        <v>0</v>
      </c>
      <c r="DU61" s="1383">
        <f t="shared" si="195"/>
        <v>0</v>
      </c>
      <c r="DV61" s="1383">
        <f t="shared" si="195"/>
        <v>12566666.67</v>
      </c>
      <c r="DW61" s="1383">
        <f t="shared" si="195"/>
        <v>0</v>
      </c>
      <c r="DX61" s="1383">
        <f t="shared" si="92"/>
        <v>7500000</v>
      </c>
      <c r="DY61" s="943" t="s">
        <v>2687</v>
      </c>
      <c r="DZ61" s="943" t="s">
        <v>2687</v>
      </c>
      <c r="EA61" s="943" t="s">
        <v>2687</v>
      </c>
      <c r="EB61" s="943" t="s">
        <v>2687</v>
      </c>
      <c r="EC61" s="943" t="s">
        <v>2687</v>
      </c>
      <c r="ED61" s="943" t="s">
        <v>2687</v>
      </c>
      <c r="EE61" s="943" t="s">
        <v>2687</v>
      </c>
      <c r="EF61" s="943" t="s">
        <v>2687</v>
      </c>
      <c r="EG61" s="943" t="s">
        <v>2687</v>
      </c>
      <c r="EH61" s="943" t="s">
        <v>2687</v>
      </c>
      <c r="EI61" s="943" t="s">
        <v>2687</v>
      </c>
      <c r="EJ61" s="943" t="s">
        <v>2687</v>
      </c>
      <c r="EK61" s="943" t="s">
        <v>2687</v>
      </c>
      <c r="EL61" s="943" t="s">
        <v>2687</v>
      </c>
      <c r="EM61" s="943" t="s">
        <v>2687</v>
      </c>
      <c r="EN61" s="943" t="s">
        <v>2687</v>
      </c>
      <c r="EO61" s="943" t="s">
        <v>2687</v>
      </c>
      <c r="EP61" s="943" t="s">
        <v>2687</v>
      </c>
      <c r="EQ61" s="943" t="s">
        <v>2687</v>
      </c>
      <c r="ER61" s="943" t="s">
        <v>2687</v>
      </c>
      <c r="ES61" s="943" t="s">
        <v>2687</v>
      </c>
      <c r="ET61" s="943" t="s">
        <v>2687</v>
      </c>
      <c r="EU61" s="943" t="s">
        <v>2687</v>
      </c>
      <c r="EV61" s="943" t="s">
        <v>2687</v>
      </c>
      <c r="EW61" s="943" t="s">
        <v>2687</v>
      </c>
      <c r="EX61" s="943" t="s">
        <v>2687</v>
      </c>
      <c r="EY61" s="943" t="s">
        <v>2687</v>
      </c>
      <c r="EZ61" s="1364"/>
      <c r="FA61" s="1364"/>
      <c r="FB61" s="1364"/>
      <c r="FC61" s="1364"/>
      <c r="FD61" s="1363">
        <f t="shared" ref="FD61:FP61" si="196">COUNTIF($DY61:$FC61,FD$4)*($F61/30)+COUNTIF($DY61:$FC61,FD$5)*($F61/60)</f>
        <v>0</v>
      </c>
      <c r="FE61" s="1363">
        <f t="shared" si="196"/>
        <v>0</v>
      </c>
      <c r="FF61" s="1363">
        <f t="shared" si="196"/>
        <v>0</v>
      </c>
      <c r="FG61" s="1363">
        <f t="shared" si="196"/>
        <v>0</v>
      </c>
      <c r="FH61" s="1363">
        <f t="shared" si="196"/>
        <v>0</v>
      </c>
      <c r="FI61" s="1363">
        <f t="shared" si="196"/>
        <v>0</v>
      </c>
      <c r="FJ61" s="1363">
        <f t="shared" si="196"/>
        <v>0</v>
      </c>
      <c r="FK61" s="1363">
        <f t="shared" si="196"/>
        <v>0</v>
      </c>
      <c r="FL61" s="1363">
        <f t="shared" si="196"/>
        <v>26100000</v>
      </c>
      <c r="FM61" s="1363">
        <f t="shared" si="196"/>
        <v>0</v>
      </c>
      <c r="FN61" s="1363">
        <f t="shared" si="196"/>
        <v>0</v>
      </c>
      <c r="FO61" s="1363">
        <f t="shared" si="196"/>
        <v>0</v>
      </c>
      <c r="FP61" s="1363">
        <f t="shared" si="196"/>
        <v>0</v>
      </c>
      <c r="FQ61" s="943"/>
      <c r="FR61" s="943"/>
      <c r="FS61" s="943"/>
      <c r="FT61" s="943"/>
      <c r="FU61" s="943"/>
      <c r="FV61" s="943"/>
      <c r="FW61" s="943"/>
      <c r="FX61" s="943"/>
      <c r="FY61" s="943"/>
      <c r="FZ61" s="943"/>
      <c r="GA61" s="943"/>
      <c r="GB61" s="943"/>
      <c r="GC61" s="943"/>
      <c r="GD61" s="943"/>
      <c r="GE61" s="943"/>
      <c r="GF61" s="943"/>
      <c r="GG61" s="943"/>
      <c r="GH61" s="943"/>
      <c r="GI61" s="943"/>
      <c r="GJ61" s="943"/>
      <c r="GK61" s="943"/>
      <c r="GL61" s="943"/>
      <c r="GM61" s="943"/>
      <c r="GN61" s="943"/>
      <c r="GO61" s="943"/>
      <c r="GP61" s="943"/>
      <c r="GQ61" s="943"/>
      <c r="GR61" s="1364"/>
      <c r="GS61" s="1364"/>
      <c r="GT61" s="1364"/>
      <c r="GU61" s="1383"/>
      <c r="GV61" s="1383"/>
      <c r="GW61" s="1383"/>
      <c r="GX61" s="1383"/>
      <c r="GY61" s="1383"/>
      <c r="GZ61" s="943"/>
      <c r="HA61" s="943"/>
      <c r="HB61" s="943"/>
      <c r="HC61" s="943"/>
      <c r="HD61" s="943"/>
      <c r="HE61" s="943"/>
      <c r="HF61" s="943"/>
      <c r="HG61" s="943"/>
      <c r="HH61" s="943"/>
      <c r="HI61" s="943"/>
      <c r="HJ61" s="943"/>
      <c r="HK61" s="943"/>
      <c r="HL61" s="943"/>
      <c r="HM61" s="943"/>
      <c r="HN61" s="943"/>
      <c r="HO61" s="943"/>
      <c r="HP61" s="943"/>
      <c r="HQ61" s="943"/>
      <c r="HR61" s="943"/>
      <c r="HS61" s="943"/>
      <c r="HT61" s="943"/>
      <c r="HU61" s="943"/>
      <c r="HV61" s="943"/>
      <c r="HW61" s="943"/>
      <c r="HX61" s="943"/>
      <c r="HY61" s="943"/>
      <c r="HZ61" s="943"/>
      <c r="IA61" s="1364"/>
      <c r="IB61" s="1364"/>
      <c r="IC61" s="1364"/>
      <c r="ID61" s="1364"/>
      <c r="IE61" s="1391"/>
      <c r="IF61" s="1391"/>
      <c r="IG61" s="1391"/>
      <c r="IH61" s="1391"/>
      <c r="II61" s="1391"/>
      <c r="IJ61" s="1391"/>
      <c r="IK61" s="943"/>
      <c r="IL61" s="943"/>
      <c r="IM61" s="943"/>
      <c r="IN61" s="943"/>
      <c r="IO61" s="943"/>
      <c r="IP61" s="943"/>
      <c r="IQ61" s="943"/>
      <c r="IR61" s="943"/>
      <c r="IS61" s="943"/>
      <c r="IT61" s="943"/>
      <c r="IU61" s="943"/>
      <c r="IV61" s="943"/>
      <c r="IW61" s="943"/>
      <c r="IX61" s="943"/>
      <c r="IY61" s="943"/>
      <c r="IZ61" s="943"/>
      <c r="JA61" s="943"/>
      <c r="JB61" s="943"/>
      <c r="JC61" s="943"/>
      <c r="JD61" s="943"/>
      <c r="JE61" s="943"/>
      <c r="JF61" s="943"/>
      <c r="JG61" s="943"/>
      <c r="JH61" s="943"/>
      <c r="JI61" s="943"/>
      <c r="JJ61" s="943"/>
      <c r="JK61" s="943"/>
      <c r="JL61" s="1364"/>
      <c r="JM61" s="1364"/>
      <c r="JN61" s="1364"/>
      <c r="JO61" s="1383"/>
      <c r="JP61" s="1383"/>
      <c r="JQ61" s="1383"/>
      <c r="JR61" s="1383"/>
      <c r="JS61" s="1383"/>
      <c r="JT61" s="1383"/>
      <c r="JU61" s="943"/>
      <c r="JV61" s="943"/>
      <c r="JW61" s="943"/>
      <c r="JX61" s="943"/>
      <c r="JY61" s="943"/>
      <c r="JZ61" s="943"/>
      <c r="KA61" s="943"/>
      <c r="KB61" s="943"/>
      <c r="KC61" s="943"/>
      <c r="KD61" s="943"/>
      <c r="KE61" s="943"/>
      <c r="KF61" s="943"/>
      <c r="KG61" s="943"/>
      <c r="KH61" s="943"/>
      <c r="KI61" s="943"/>
      <c r="KJ61" s="943"/>
      <c r="KK61" s="943"/>
      <c r="KL61" s="943"/>
      <c r="KM61" s="943"/>
      <c r="KN61" s="943"/>
      <c r="KO61" s="943"/>
      <c r="KP61" s="943"/>
      <c r="KQ61" s="943"/>
      <c r="KR61" s="943"/>
      <c r="KS61" s="943"/>
      <c r="KT61" s="943"/>
      <c r="KU61" s="943"/>
      <c r="KV61" s="1364"/>
      <c r="KW61" s="1364"/>
      <c r="KX61" s="1364"/>
      <c r="KY61" s="1364"/>
      <c r="KZ61" s="1363"/>
      <c r="LA61" s="1363"/>
      <c r="LB61" s="1363"/>
      <c r="LC61" s="1363"/>
      <c r="LD61" s="1363"/>
      <c r="LE61" s="1363"/>
      <c r="LF61" s="943"/>
      <c r="LG61" s="943"/>
      <c r="LH61" s="943"/>
      <c r="LI61" s="943"/>
      <c r="LJ61" s="943"/>
      <c r="LK61" s="943"/>
      <c r="LL61" s="943"/>
      <c r="LM61" s="943"/>
      <c r="LN61" s="943"/>
      <c r="LO61" s="943"/>
      <c r="LP61" s="943"/>
      <c r="LQ61" s="943"/>
      <c r="LR61" s="943"/>
      <c r="LS61" s="943"/>
      <c r="LT61" s="943"/>
      <c r="LU61" s="943"/>
      <c r="LV61" s="943"/>
      <c r="LW61" s="943"/>
      <c r="LX61" s="943"/>
      <c r="LY61" s="943"/>
      <c r="LZ61" s="943"/>
      <c r="MA61" s="943"/>
      <c r="MB61" s="943"/>
      <c r="MC61" s="943"/>
      <c r="MD61" s="943"/>
      <c r="ME61" s="943"/>
      <c r="MF61" s="943"/>
      <c r="MG61" s="1364"/>
      <c r="MH61" s="1364"/>
      <c r="MI61" s="1364"/>
      <c r="MJ61" s="1364"/>
      <c r="MK61" s="1383"/>
      <c r="ML61" s="1383"/>
      <c r="MM61" s="1383"/>
      <c r="MN61" s="1383"/>
      <c r="MO61" s="1383"/>
      <c r="MP61" s="1383"/>
      <c r="MQ61" s="943"/>
      <c r="MR61" s="943"/>
      <c r="MS61" s="943"/>
      <c r="MT61" s="943"/>
      <c r="MU61" s="943"/>
      <c r="MV61" s="943"/>
      <c r="MW61" s="943"/>
      <c r="MX61" s="943"/>
      <c r="MY61" s="943"/>
      <c r="MZ61" s="943"/>
      <c r="NA61" s="943"/>
      <c r="NB61" s="943"/>
      <c r="NC61" s="943"/>
      <c r="ND61" s="943"/>
      <c r="NE61" s="943"/>
      <c r="NF61" s="943"/>
      <c r="NG61" s="943"/>
      <c r="NH61" s="943"/>
      <c r="NI61" s="943"/>
      <c r="NJ61" s="943"/>
      <c r="NK61" s="943"/>
      <c r="NL61" s="943"/>
      <c r="NM61" s="943"/>
      <c r="NN61" s="943"/>
      <c r="NO61" s="943"/>
      <c r="NP61" s="943"/>
      <c r="NQ61" s="943"/>
      <c r="NR61" s="1364"/>
      <c r="NS61" s="1364"/>
      <c r="NT61" s="1364"/>
      <c r="NU61" s="1363"/>
      <c r="NV61" s="1363"/>
      <c r="NW61" s="1363"/>
      <c r="NX61" s="1363"/>
      <c r="NY61" s="1363"/>
      <c r="NZ61" s="1363"/>
      <c r="OA61" s="943"/>
      <c r="OB61" s="943"/>
      <c r="OC61" s="943"/>
      <c r="OD61" s="943"/>
      <c r="OE61" s="943"/>
      <c r="OF61" s="943"/>
      <c r="OG61" s="943"/>
      <c r="OH61" s="943"/>
      <c r="OI61" s="943"/>
      <c r="OJ61" s="943"/>
      <c r="OK61" s="943"/>
      <c r="OL61" s="943"/>
      <c r="OM61" s="943"/>
      <c r="ON61" s="943"/>
      <c r="OO61" s="943"/>
      <c r="OP61" s="943"/>
      <c r="OQ61" s="943"/>
      <c r="OR61" s="943"/>
      <c r="OS61" s="943"/>
      <c r="OT61" s="943"/>
      <c r="OU61" s="943"/>
      <c r="OV61" s="943"/>
      <c r="OW61" s="943"/>
      <c r="OX61" s="943"/>
      <c r="OY61" s="943"/>
      <c r="OZ61" s="943"/>
      <c r="PA61" s="943"/>
      <c r="PB61" s="1364"/>
      <c r="PC61" s="1364"/>
      <c r="PD61" s="1364"/>
      <c r="PE61" s="1383"/>
      <c r="PF61" s="1383"/>
      <c r="PG61" s="1383"/>
      <c r="PH61" s="1383"/>
      <c r="PI61" s="1383"/>
      <c r="PJ61" s="1383"/>
      <c r="PK61" s="943"/>
      <c r="PL61" s="943"/>
      <c r="PM61" s="943"/>
      <c r="PN61" s="943"/>
      <c r="PO61" s="943"/>
      <c r="PP61" s="943"/>
      <c r="PQ61" s="943"/>
      <c r="PR61" s="943"/>
      <c r="PS61" s="943"/>
      <c r="PT61" s="943"/>
      <c r="PU61" s="943"/>
      <c r="PV61" s="943"/>
      <c r="PW61" s="943"/>
      <c r="PX61" s="943"/>
      <c r="PY61" s="943"/>
      <c r="PZ61" s="943"/>
      <c r="QA61" s="943"/>
      <c r="QB61" s="943"/>
      <c r="QC61" s="943"/>
      <c r="QD61" s="943"/>
      <c r="QE61" s="943"/>
      <c r="QF61" s="943"/>
      <c r="QG61" s="943"/>
      <c r="QH61" s="943"/>
      <c r="QI61" s="943"/>
      <c r="QJ61" s="943"/>
      <c r="QK61" s="943"/>
      <c r="QL61" s="1364"/>
      <c r="QM61" s="1364"/>
      <c r="QN61" s="1364"/>
      <c r="QO61" s="1363"/>
      <c r="QP61" s="1363"/>
      <c r="QQ61" s="1363"/>
      <c r="QR61" s="1363"/>
      <c r="QS61" s="1363"/>
      <c r="QT61" s="1363"/>
      <c r="QU61" s="1363"/>
      <c r="QV61" s="1363"/>
      <c r="QW61" s="1363"/>
      <c r="QX61" s="1363"/>
      <c r="QY61" s="1363"/>
      <c r="QZ61" s="1363"/>
      <c r="RA61" s="1363"/>
    </row>
    <row r="62" ht="14.25" customHeight="1">
      <c r="A62" s="1364">
        <v>13.0</v>
      </c>
      <c r="B62" s="943" t="s">
        <v>2891</v>
      </c>
      <c r="C62" s="70" t="s">
        <v>2795</v>
      </c>
      <c r="D62" s="1427" t="s">
        <v>2040</v>
      </c>
      <c r="E62" s="1440" t="s">
        <v>2039</v>
      </c>
      <c r="F62" s="1298">
        <v>2.9E7</v>
      </c>
      <c r="G62" s="943">
        <v>0.0</v>
      </c>
      <c r="H62" s="943"/>
      <c r="I62" s="1383"/>
      <c r="J62" s="1383">
        <f t="shared" si="74"/>
        <v>0</v>
      </c>
      <c r="K62" s="1383">
        <v>28.0</v>
      </c>
      <c r="L62" s="1383">
        <f t="shared" si="75"/>
        <v>27066666.67</v>
      </c>
      <c r="M62" s="1383"/>
      <c r="N62" s="1383">
        <f t="shared" si="76"/>
        <v>0</v>
      </c>
      <c r="O62" s="1383"/>
      <c r="P62" s="1383">
        <f t="shared" si="77"/>
        <v>0</v>
      </c>
      <c r="Q62" s="1383"/>
      <c r="R62" s="1383"/>
      <c r="S62" s="1383"/>
      <c r="T62" s="1383">
        <f t="shared" si="78"/>
        <v>0</v>
      </c>
      <c r="U62" s="1383">
        <f t="shared" si="79"/>
        <v>27066666.67</v>
      </c>
      <c r="V62" s="1362">
        <v>25.0</v>
      </c>
      <c r="W62" s="1363">
        <f t="shared" si="80"/>
        <v>24166666.67</v>
      </c>
      <c r="X62" s="1362"/>
      <c r="Y62" s="1363">
        <f t="shared" si="81"/>
        <v>0</v>
      </c>
      <c r="Z62" s="1362"/>
      <c r="AA62" s="1363">
        <f t="shared" si="82"/>
        <v>0</v>
      </c>
      <c r="AB62" s="1362"/>
      <c r="AC62" s="1363">
        <f t="shared" si="83"/>
        <v>0</v>
      </c>
      <c r="AD62" s="1362"/>
      <c r="AE62" s="1362"/>
      <c r="AF62" s="1362"/>
      <c r="AG62" s="1363"/>
      <c r="AH62" s="1363">
        <f t="shared" si="84"/>
        <v>24166666.67</v>
      </c>
      <c r="AI62" s="1361">
        <v>30.0</v>
      </c>
      <c r="AJ62" s="1383">
        <f t="shared" si="94"/>
        <v>29000000</v>
      </c>
      <c r="AK62" s="1361"/>
      <c r="AL62" s="1361"/>
      <c r="AM62" s="1383">
        <f t="shared" si="85"/>
        <v>0</v>
      </c>
      <c r="AN62" s="1361"/>
      <c r="AO62" s="1383">
        <f t="shared" si="86"/>
        <v>0</v>
      </c>
      <c r="AP62" s="1361"/>
      <c r="AQ62" s="1383">
        <f t="shared" si="87"/>
        <v>0</v>
      </c>
      <c r="AR62" s="1361"/>
      <c r="AS62" s="1361"/>
      <c r="AT62" s="1383">
        <f t="shared" si="88"/>
        <v>29000000</v>
      </c>
      <c r="AU62" s="943" t="s">
        <v>2683</v>
      </c>
      <c r="AV62" s="943" t="s">
        <v>2677</v>
      </c>
      <c r="AW62" s="943" t="s">
        <v>2677</v>
      </c>
      <c r="AX62" s="943" t="s">
        <v>2677</v>
      </c>
      <c r="AY62" s="943" t="s">
        <v>2677</v>
      </c>
      <c r="AZ62" s="943" t="s">
        <v>2677</v>
      </c>
      <c r="BA62" s="943" t="s">
        <v>2677</v>
      </c>
      <c r="BB62" s="943" t="s">
        <v>2677</v>
      </c>
      <c r="BC62" s="943" t="s">
        <v>2677</v>
      </c>
      <c r="BD62" s="943" t="s">
        <v>2677</v>
      </c>
      <c r="BE62" s="943" t="s">
        <v>2677</v>
      </c>
      <c r="BF62" s="943" t="s">
        <v>2677</v>
      </c>
      <c r="BG62" s="943" t="s">
        <v>2677</v>
      </c>
      <c r="BH62" s="943" t="s">
        <v>2677</v>
      </c>
      <c r="BI62" s="943" t="s">
        <v>2677</v>
      </c>
      <c r="BJ62" s="943" t="s">
        <v>2677</v>
      </c>
      <c r="BK62" s="943" t="s">
        <v>2677</v>
      </c>
      <c r="BL62" s="943" t="s">
        <v>2677</v>
      </c>
      <c r="BM62" s="943" t="s">
        <v>2677</v>
      </c>
      <c r="BN62" s="943" t="s">
        <v>2677</v>
      </c>
      <c r="BO62" s="943" t="s">
        <v>2677</v>
      </c>
      <c r="BP62" s="943" t="s">
        <v>2677</v>
      </c>
      <c r="BQ62" s="943" t="s">
        <v>2677</v>
      </c>
      <c r="BR62" s="943" t="s">
        <v>2677</v>
      </c>
      <c r="BS62" s="943" t="s">
        <v>2683</v>
      </c>
      <c r="BT62" s="1364" t="s">
        <v>2683</v>
      </c>
      <c r="BU62" s="1364" t="s">
        <v>2683</v>
      </c>
      <c r="BV62" s="1364" t="s">
        <v>2683</v>
      </c>
      <c r="BW62" s="1364" t="s">
        <v>2678</v>
      </c>
      <c r="BX62" s="1364" t="s">
        <v>2678</v>
      </c>
      <c r="BY62" s="1364" t="s">
        <v>2678</v>
      </c>
      <c r="BZ62" s="1363">
        <f t="shared" ref="BZ62:CJ62" si="197">COUNTIF($AU62:$BY62,BZ$4)*($F62/30)+COUNTIF($AU62:$BY62,BZ$5)*($F62/60)</f>
        <v>4833333.333</v>
      </c>
      <c r="CA62" s="1363">
        <f t="shared" si="197"/>
        <v>0</v>
      </c>
      <c r="CB62" s="1363">
        <f t="shared" si="197"/>
        <v>0</v>
      </c>
      <c r="CC62" s="1363">
        <f t="shared" si="197"/>
        <v>2900000</v>
      </c>
      <c r="CD62" s="1363">
        <f t="shared" si="197"/>
        <v>0</v>
      </c>
      <c r="CE62" s="1363">
        <f t="shared" si="197"/>
        <v>0</v>
      </c>
      <c r="CF62" s="1363">
        <f t="shared" si="197"/>
        <v>0</v>
      </c>
      <c r="CG62" s="1363">
        <f t="shared" si="197"/>
        <v>0</v>
      </c>
      <c r="CH62" s="1363">
        <f t="shared" si="197"/>
        <v>0</v>
      </c>
      <c r="CI62" s="1363">
        <f t="shared" si="197"/>
        <v>0</v>
      </c>
      <c r="CJ62" s="1363">
        <f t="shared" si="197"/>
        <v>0</v>
      </c>
      <c r="CK62" s="1363">
        <f t="shared" si="90"/>
        <v>22233333.33</v>
      </c>
      <c r="CL62" s="943" t="s">
        <v>2678</v>
      </c>
      <c r="CM62" s="943" t="s">
        <v>2678</v>
      </c>
      <c r="CN62" s="943" t="s">
        <v>2677</v>
      </c>
      <c r="CO62" s="943" t="s">
        <v>2678</v>
      </c>
      <c r="CP62" s="943" t="s">
        <v>2678</v>
      </c>
      <c r="CQ62" s="943" t="s">
        <v>2678</v>
      </c>
      <c r="CR62" s="943" t="s">
        <v>2678</v>
      </c>
      <c r="CS62" s="943" t="s">
        <v>2678</v>
      </c>
      <c r="CT62" s="943" t="s">
        <v>2678</v>
      </c>
      <c r="CU62" s="943" t="s">
        <v>2678</v>
      </c>
      <c r="CV62" s="943" t="s">
        <v>2678</v>
      </c>
      <c r="CW62" s="943" t="s">
        <v>2678</v>
      </c>
      <c r="CX62" s="943" t="s">
        <v>2678</v>
      </c>
      <c r="CY62" s="943" t="s">
        <v>2678</v>
      </c>
      <c r="CZ62" s="943" t="s">
        <v>2678</v>
      </c>
      <c r="DA62" s="943" t="s">
        <v>2678</v>
      </c>
      <c r="DB62" s="943" t="s">
        <v>2678</v>
      </c>
      <c r="DC62" s="943" t="s">
        <v>2678</v>
      </c>
      <c r="DD62" s="943" t="s">
        <v>2678</v>
      </c>
      <c r="DE62" s="943" t="s">
        <v>2677</v>
      </c>
      <c r="DF62" s="943" t="s">
        <v>2678</v>
      </c>
      <c r="DG62" s="943" t="s">
        <v>2677</v>
      </c>
      <c r="DH62" s="943" t="s">
        <v>2677</v>
      </c>
      <c r="DI62" s="943" t="s">
        <v>2678</v>
      </c>
      <c r="DJ62" s="943" t="s">
        <v>2678</v>
      </c>
      <c r="DK62" s="943" t="s">
        <v>2678</v>
      </c>
      <c r="DL62" s="943" t="s">
        <v>2678</v>
      </c>
      <c r="DM62" s="943" t="s">
        <v>2678</v>
      </c>
      <c r="DN62" s="1383">
        <f t="shared" ref="DN62:DW62" si="198">COUNTIF($CL62:$DM62,DN$4)*($F62/30)+COUNTIF($CL62:$DM62,DN$5)*($F62/60)</f>
        <v>0</v>
      </c>
      <c r="DO62" s="1383">
        <f t="shared" si="198"/>
        <v>0</v>
      </c>
      <c r="DP62" s="1383">
        <f t="shared" si="198"/>
        <v>0</v>
      </c>
      <c r="DQ62" s="1383">
        <f t="shared" si="198"/>
        <v>23200000</v>
      </c>
      <c r="DR62" s="1383">
        <f t="shared" si="198"/>
        <v>0</v>
      </c>
      <c r="DS62" s="1383">
        <f t="shared" si="198"/>
        <v>0</v>
      </c>
      <c r="DT62" s="1383">
        <f t="shared" si="198"/>
        <v>0</v>
      </c>
      <c r="DU62" s="1383">
        <f t="shared" si="198"/>
        <v>0</v>
      </c>
      <c r="DV62" s="1383">
        <f t="shared" si="198"/>
        <v>0</v>
      </c>
      <c r="DW62" s="1383">
        <f t="shared" si="198"/>
        <v>0</v>
      </c>
      <c r="DX62" s="1383">
        <f t="shared" si="92"/>
        <v>6000000</v>
      </c>
      <c r="DY62" s="943" t="s">
        <v>2678</v>
      </c>
      <c r="DZ62" s="943" t="s">
        <v>2678</v>
      </c>
      <c r="EA62" s="943" t="s">
        <v>2678</v>
      </c>
      <c r="EB62" s="943" t="s">
        <v>2678</v>
      </c>
      <c r="EC62" s="943" t="s">
        <v>2678</v>
      </c>
      <c r="ED62" s="943" t="s">
        <v>2678</v>
      </c>
      <c r="EE62" s="943" t="s">
        <v>2678</v>
      </c>
      <c r="EF62" s="943" t="s">
        <v>2678</v>
      </c>
      <c r="EG62" s="943" t="s">
        <v>2678</v>
      </c>
      <c r="EH62" s="943" t="s">
        <v>2678</v>
      </c>
      <c r="EI62" s="943" t="s">
        <v>2678</v>
      </c>
      <c r="EJ62" s="943" t="s">
        <v>2678</v>
      </c>
      <c r="EK62" s="943" t="s">
        <v>2678</v>
      </c>
      <c r="EL62" s="943" t="s">
        <v>2678</v>
      </c>
      <c r="EM62" s="943" t="s">
        <v>2678</v>
      </c>
      <c r="EN62" s="943" t="s">
        <v>2678</v>
      </c>
      <c r="EO62" s="943" t="s">
        <v>2678</v>
      </c>
      <c r="EP62" s="943" t="s">
        <v>2678</v>
      </c>
      <c r="EQ62" s="943" t="s">
        <v>2678</v>
      </c>
      <c r="ER62" s="943" t="s">
        <v>2678</v>
      </c>
      <c r="ES62" s="943" t="s">
        <v>2678</v>
      </c>
      <c r="ET62" s="943" t="s">
        <v>2678</v>
      </c>
      <c r="EU62" s="943" t="s">
        <v>2678</v>
      </c>
      <c r="EV62" s="943" t="s">
        <v>2678</v>
      </c>
      <c r="EW62" s="943" t="s">
        <v>2678</v>
      </c>
      <c r="EX62" s="943" t="s">
        <v>2678</v>
      </c>
      <c r="EY62" s="943" t="s">
        <v>2678</v>
      </c>
      <c r="EZ62" s="1364"/>
      <c r="FA62" s="1364"/>
      <c r="FB62" s="1364"/>
      <c r="FC62" s="1364"/>
      <c r="FD62" s="1363">
        <f t="shared" ref="FD62:FP62" si="199">COUNTIF($DY62:$FC62,FD$4)*($F62/30)+COUNTIF($DY62:$FC62,FD$5)*($F62/60)</f>
        <v>0</v>
      </c>
      <c r="FE62" s="1363">
        <f t="shared" si="199"/>
        <v>0</v>
      </c>
      <c r="FF62" s="1363">
        <f t="shared" si="199"/>
        <v>0</v>
      </c>
      <c r="FG62" s="1363">
        <f t="shared" si="199"/>
        <v>26100000</v>
      </c>
      <c r="FH62" s="1363">
        <f t="shared" si="199"/>
        <v>0</v>
      </c>
      <c r="FI62" s="1363">
        <f t="shared" si="199"/>
        <v>0</v>
      </c>
      <c r="FJ62" s="1363">
        <f t="shared" si="199"/>
        <v>0</v>
      </c>
      <c r="FK62" s="1363">
        <f t="shared" si="199"/>
        <v>0</v>
      </c>
      <c r="FL62" s="1363">
        <f t="shared" si="199"/>
        <v>0</v>
      </c>
      <c r="FM62" s="1363">
        <f t="shared" si="199"/>
        <v>0</v>
      </c>
      <c r="FN62" s="1363">
        <f t="shared" si="199"/>
        <v>0</v>
      </c>
      <c r="FO62" s="1363">
        <f t="shared" si="199"/>
        <v>0</v>
      </c>
      <c r="FP62" s="1363">
        <f t="shared" si="199"/>
        <v>0</v>
      </c>
      <c r="FQ62" s="943"/>
      <c r="FR62" s="943"/>
      <c r="FS62" s="943"/>
      <c r="FT62" s="943"/>
      <c r="FU62" s="943"/>
      <c r="FV62" s="943"/>
      <c r="FW62" s="943"/>
      <c r="FX62" s="943"/>
      <c r="FY62" s="943"/>
      <c r="FZ62" s="943"/>
      <c r="GA62" s="943"/>
      <c r="GB62" s="943"/>
      <c r="GC62" s="943"/>
      <c r="GD62" s="943"/>
      <c r="GE62" s="943"/>
      <c r="GF62" s="943"/>
      <c r="GG62" s="943"/>
      <c r="GH62" s="943"/>
      <c r="GI62" s="943"/>
      <c r="GJ62" s="943"/>
      <c r="GK62" s="943"/>
      <c r="GL62" s="943"/>
      <c r="GM62" s="943"/>
      <c r="GN62" s="943"/>
      <c r="GO62" s="943"/>
      <c r="GP62" s="943"/>
      <c r="GQ62" s="943"/>
      <c r="GR62" s="1364"/>
      <c r="GS62" s="1364"/>
      <c r="GT62" s="1364"/>
      <c r="GU62" s="1383"/>
      <c r="GV62" s="1383"/>
      <c r="GW62" s="1383"/>
      <c r="GX62" s="1383"/>
      <c r="GY62" s="1383"/>
      <c r="GZ62" s="943"/>
      <c r="HA62" s="943"/>
      <c r="HB62" s="943"/>
      <c r="HC62" s="943"/>
      <c r="HD62" s="943"/>
      <c r="HE62" s="943"/>
      <c r="HF62" s="943"/>
      <c r="HG62" s="943"/>
      <c r="HH62" s="943"/>
      <c r="HI62" s="943"/>
      <c r="HJ62" s="943"/>
      <c r="HK62" s="943"/>
      <c r="HL62" s="943"/>
      <c r="HM62" s="943"/>
      <c r="HN62" s="943"/>
      <c r="HO62" s="943"/>
      <c r="HP62" s="943"/>
      <c r="HQ62" s="943"/>
      <c r="HR62" s="943"/>
      <c r="HS62" s="943"/>
      <c r="HT62" s="943"/>
      <c r="HU62" s="943"/>
      <c r="HV62" s="943"/>
      <c r="HW62" s="943"/>
      <c r="HX62" s="943"/>
      <c r="HY62" s="943"/>
      <c r="HZ62" s="943"/>
      <c r="IA62" s="1364"/>
      <c r="IB62" s="1364"/>
      <c r="IC62" s="1364"/>
      <c r="ID62" s="1364"/>
      <c r="IE62" s="1391"/>
      <c r="IF62" s="1391"/>
      <c r="IG62" s="1391"/>
      <c r="IH62" s="1391"/>
      <c r="II62" s="1391"/>
      <c r="IJ62" s="1391"/>
      <c r="IK62" s="943"/>
      <c r="IL62" s="943"/>
      <c r="IM62" s="943"/>
      <c r="IN62" s="943"/>
      <c r="IO62" s="943"/>
      <c r="IP62" s="943"/>
      <c r="IQ62" s="943"/>
      <c r="IR62" s="943"/>
      <c r="IS62" s="943"/>
      <c r="IT62" s="943"/>
      <c r="IU62" s="943"/>
      <c r="IV62" s="943"/>
      <c r="IW62" s="943"/>
      <c r="IX62" s="943"/>
      <c r="IY62" s="943"/>
      <c r="IZ62" s="943"/>
      <c r="JA62" s="943"/>
      <c r="JB62" s="943"/>
      <c r="JC62" s="943"/>
      <c r="JD62" s="943"/>
      <c r="JE62" s="943"/>
      <c r="JF62" s="943"/>
      <c r="JG62" s="943"/>
      <c r="JH62" s="943"/>
      <c r="JI62" s="943"/>
      <c r="JJ62" s="943"/>
      <c r="JK62" s="943"/>
      <c r="JL62" s="1364"/>
      <c r="JM62" s="1364"/>
      <c r="JN62" s="1364"/>
      <c r="JO62" s="1383"/>
      <c r="JP62" s="1383"/>
      <c r="JQ62" s="1383"/>
      <c r="JR62" s="1383"/>
      <c r="JS62" s="1383"/>
      <c r="JT62" s="1383"/>
      <c r="JU62" s="943"/>
      <c r="JV62" s="943"/>
      <c r="JW62" s="943"/>
      <c r="JX62" s="943"/>
      <c r="JY62" s="943"/>
      <c r="JZ62" s="943"/>
      <c r="KA62" s="943"/>
      <c r="KB62" s="943"/>
      <c r="KC62" s="943"/>
      <c r="KD62" s="943"/>
      <c r="KE62" s="943"/>
      <c r="KF62" s="943"/>
      <c r="KG62" s="943"/>
      <c r="KH62" s="943"/>
      <c r="KI62" s="943"/>
      <c r="KJ62" s="943"/>
      <c r="KK62" s="943"/>
      <c r="KL62" s="943"/>
      <c r="KM62" s="943"/>
      <c r="KN62" s="943"/>
      <c r="KO62" s="943"/>
      <c r="KP62" s="943"/>
      <c r="KQ62" s="943"/>
      <c r="KR62" s="943"/>
      <c r="KS62" s="943"/>
      <c r="KT62" s="943"/>
      <c r="KU62" s="943"/>
      <c r="KV62" s="1364"/>
      <c r="KW62" s="1364"/>
      <c r="KX62" s="1364"/>
      <c r="KY62" s="1364"/>
      <c r="KZ62" s="1363"/>
      <c r="LA62" s="1363"/>
      <c r="LB62" s="1363"/>
      <c r="LC62" s="1363"/>
      <c r="LD62" s="1363"/>
      <c r="LE62" s="1363"/>
      <c r="LF62" s="943"/>
      <c r="LG62" s="943"/>
      <c r="LH62" s="943"/>
      <c r="LI62" s="943"/>
      <c r="LJ62" s="943"/>
      <c r="LK62" s="943"/>
      <c r="LL62" s="943"/>
      <c r="LM62" s="943"/>
      <c r="LN62" s="943"/>
      <c r="LO62" s="943"/>
      <c r="LP62" s="943"/>
      <c r="LQ62" s="943"/>
      <c r="LR62" s="943"/>
      <c r="LS62" s="943"/>
      <c r="LT62" s="943"/>
      <c r="LU62" s="943"/>
      <c r="LV62" s="943"/>
      <c r="LW62" s="943"/>
      <c r="LX62" s="943"/>
      <c r="LY62" s="943"/>
      <c r="LZ62" s="943"/>
      <c r="MA62" s="943"/>
      <c r="MB62" s="943"/>
      <c r="MC62" s="943"/>
      <c r="MD62" s="943"/>
      <c r="ME62" s="943"/>
      <c r="MF62" s="943"/>
      <c r="MG62" s="1364"/>
      <c r="MH62" s="1364"/>
      <c r="MI62" s="1364"/>
      <c r="MJ62" s="1364"/>
      <c r="MK62" s="1383"/>
      <c r="ML62" s="1383"/>
      <c r="MM62" s="1383"/>
      <c r="MN62" s="1383"/>
      <c r="MO62" s="1383"/>
      <c r="MP62" s="1383"/>
      <c r="MQ62" s="943"/>
      <c r="MR62" s="943"/>
      <c r="MS62" s="943"/>
      <c r="MT62" s="943"/>
      <c r="MU62" s="943"/>
      <c r="MV62" s="943"/>
      <c r="MW62" s="943"/>
      <c r="MX62" s="943"/>
      <c r="MY62" s="943"/>
      <c r="MZ62" s="943"/>
      <c r="NA62" s="943"/>
      <c r="NB62" s="943"/>
      <c r="NC62" s="943"/>
      <c r="ND62" s="943"/>
      <c r="NE62" s="943"/>
      <c r="NF62" s="943"/>
      <c r="NG62" s="943"/>
      <c r="NH62" s="943"/>
      <c r="NI62" s="943"/>
      <c r="NJ62" s="943"/>
      <c r="NK62" s="943"/>
      <c r="NL62" s="943"/>
      <c r="NM62" s="943"/>
      <c r="NN62" s="943"/>
      <c r="NO62" s="943"/>
      <c r="NP62" s="943"/>
      <c r="NQ62" s="943"/>
      <c r="NR62" s="1364"/>
      <c r="NS62" s="1364"/>
      <c r="NT62" s="1364"/>
      <c r="NU62" s="1363"/>
      <c r="NV62" s="1363"/>
      <c r="NW62" s="1363"/>
      <c r="NX62" s="1363"/>
      <c r="NY62" s="1363"/>
      <c r="NZ62" s="1363"/>
      <c r="OA62" s="943"/>
      <c r="OB62" s="943"/>
      <c r="OC62" s="943"/>
      <c r="OD62" s="943"/>
      <c r="OE62" s="943"/>
      <c r="OF62" s="943"/>
      <c r="OG62" s="943"/>
      <c r="OH62" s="943"/>
      <c r="OI62" s="943"/>
      <c r="OJ62" s="943"/>
      <c r="OK62" s="943"/>
      <c r="OL62" s="943"/>
      <c r="OM62" s="943"/>
      <c r="ON62" s="943"/>
      <c r="OO62" s="943"/>
      <c r="OP62" s="943"/>
      <c r="OQ62" s="943"/>
      <c r="OR62" s="943"/>
      <c r="OS62" s="943"/>
      <c r="OT62" s="943"/>
      <c r="OU62" s="943"/>
      <c r="OV62" s="943"/>
      <c r="OW62" s="943"/>
      <c r="OX62" s="943"/>
      <c r="OY62" s="943"/>
      <c r="OZ62" s="943"/>
      <c r="PA62" s="943"/>
      <c r="PB62" s="1364"/>
      <c r="PC62" s="1364"/>
      <c r="PD62" s="1364"/>
      <c r="PE62" s="1383"/>
      <c r="PF62" s="1383"/>
      <c r="PG62" s="1383"/>
      <c r="PH62" s="1383"/>
      <c r="PI62" s="1383"/>
      <c r="PJ62" s="1383"/>
      <c r="PK62" s="943"/>
      <c r="PL62" s="943"/>
      <c r="PM62" s="943"/>
      <c r="PN62" s="943"/>
      <c r="PO62" s="943"/>
      <c r="PP62" s="943"/>
      <c r="PQ62" s="943"/>
      <c r="PR62" s="943"/>
      <c r="PS62" s="943"/>
      <c r="PT62" s="943"/>
      <c r="PU62" s="943"/>
      <c r="PV62" s="943"/>
      <c r="PW62" s="943"/>
      <c r="PX62" s="943"/>
      <c r="PY62" s="943"/>
      <c r="PZ62" s="943"/>
      <c r="QA62" s="943"/>
      <c r="QB62" s="943"/>
      <c r="QC62" s="943"/>
      <c r="QD62" s="943"/>
      <c r="QE62" s="943"/>
      <c r="QF62" s="943"/>
      <c r="QG62" s="943"/>
      <c r="QH62" s="943"/>
      <c r="QI62" s="943"/>
      <c r="QJ62" s="943"/>
      <c r="QK62" s="943"/>
      <c r="QL62" s="1364"/>
      <c r="QM62" s="1364"/>
      <c r="QN62" s="1364"/>
      <c r="QO62" s="1363"/>
      <c r="QP62" s="1363"/>
      <c r="QQ62" s="1363"/>
      <c r="QR62" s="1363"/>
      <c r="QS62" s="1363"/>
      <c r="QT62" s="1363"/>
      <c r="QU62" s="1363"/>
      <c r="QV62" s="1363"/>
      <c r="QW62" s="1363"/>
      <c r="QX62" s="1363"/>
      <c r="QY62" s="1363"/>
      <c r="QZ62" s="1363"/>
      <c r="RA62" s="1363"/>
    </row>
    <row r="63" ht="14.25" customHeight="1">
      <c r="A63" s="1364">
        <v>14.0</v>
      </c>
      <c r="B63" s="943" t="s">
        <v>2892</v>
      </c>
      <c r="C63" s="70" t="s">
        <v>2796</v>
      </c>
      <c r="D63" s="1427" t="s">
        <v>1035</v>
      </c>
      <c r="E63" s="1440" t="s">
        <v>490</v>
      </c>
      <c r="F63" s="1298">
        <v>2.9E7</v>
      </c>
      <c r="G63" s="1382">
        <v>2.2856E7</v>
      </c>
      <c r="H63" s="1382"/>
      <c r="I63" s="1383"/>
      <c r="J63" s="1383">
        <f t="shared" si="74"/>
        <v>0</v>
      </c>
      <c r="K63" s="1383">
        <v>31.0</v>
      </c>
      <c r="L63" s="1383">
        <f t="shared" si="75"/>
        <v>29966666.67</v>
      </c>
      <c r="M63" s="1383"/>
      <c r="N63" s="1383">
        <f t="shared" si="76"/>
        <v>0</v>
      </c>
      <c r="O63" s="1383"/>
      <c r="P63" s="1383">
        <f t="shared" si="77"/>
        <v>0</v>
      </c>
      <c r="Q63" s="1383"/>
      <c r="R63" s="1383"/>
      <c r="S63" s="1383"/>
      <c r="T63" s="1383">
        <f t="shared" si="78"/>
        <v>0</v>
      </c>
      <c r="U63" s="1383">
        <f t="shared" si="79"/>
        <v>29966666.67</v>
      </c>
      <c r="V63" s="1362">
        <v>20.0</v>
      </c>
      <c r="W63" s="1363">
        <f t="shared" si="80"/>
        <v>19333333.33</v>
      </c>
      <c r="X63" s="1362">
        <v>5.0</v>
      </c>
      <c r="Y63" s="1363">
        <f t="shared" si="81"/>
        <v>4833333.333</v>
      </c>
      <c r="Z63" s="1362"/>
      <c r="AA63" s="1363">
        <f t="shared" si="82"/>
        <v>0</v>
      </c>
      <c r="AB63" s="1362"/>
      <c r="AC63" s="1363">
        <f t="shared" si="83"/>
        <v>0</v>
      </c>
      <c r="AD63" s="1362"/>
      <c r="AE63" s="1362"/>
      <c r="AF63" s="1362"/>
      <c r="AG63" s="1363"/>
      <c r="AH63" s="1363">
        <f t="shared" si="84"/>
        <v>24166666.67</v>
      </c>
      <c r="AI63" s="1361">
        <v>30.0</v>
      </c>
      <c r="AJ63" s="1383">
        <f t="shared" si="94"/>
        <v>29000000</v>
      </c>
      <c r="AK63" s="1361"/>
      <c r="AL63" s="1361"/>
      <c r="AM63" s="1383">
        <f t="shared" si="85"/>
        <v>0</v>
      </c>
      <c r="AN63" s="1361"/>
      <c r="AO63" s="1383">
        <f t="shared" si="86"/>
        <v>0</v>
      </c>
      <c r="AP63" s="1361"/>
      <c r="AQ63" s="1383">
        <f t="shared" si="87"/>
        <v>0</v>
      </c>
      <c r="AR63" s="1361"/>
      <c r="AS63" s="1361"/>
      <c r="AT63" s="1383">
        <f t="shared" si="88"/>
        <v>29000000</v>
      </c>
      <c r="AU63" s="943" t="s">
        <v>2683</v>
      </c>
      <c r="AV63" s="943" t="s">
        <v>2683</v>
      </c>
      <c r="AW63" s="943" t="s">
        <v>2683</v>
      </c>
      <c r="AX63" s="943" t="s">
        <v>2683</v>
      </c>
      <c r="AY63" s="943" t="s">
        <v>2683</v>
      </c>
      <c r="AZ63" s="943" t="s">
        <v>2683</v>
      </c>
      <c r="BA63" s="943" t="s">
        <v>2683</v>
      </c>
      <c r="BB63" s="943" t="s">
        <v>2683</v>
      </c>
      <c r="BC63" s="943" t="s">
        <v>2683</v>
      </c>
      <c r="BD63" s="943" t="s">
        <v>2678</v>
      </c>
      <c r="BE63" s="943" t="s">
        <v>2678</v>
      </c>
      <c r="BF63" s="943" t="s">
        <v>2678</v>
      </c>
      <c r="BG63" s="943" t="s">
        <v>2678</v>
      </c>
      <c r="BH63" s="943" t="s">
        <v>2683</v>
      </c>
      <c r="BI63" s="943" t="s">
        <v>2683</v>
      </c>
      <c r="BJ63" s="943" t="s">
        <v>2683</v>
      </c>
      <c r="BK63" s="943" t="s">
        <v>2677</v>
      </c>
      <c r="BL63" s="943" t="s">
        <v>2677</v>
      </c>
      <c r="BM63" s="943" t="s">
        <v>2678</v>
      </c>
      <c r="BN63" s="943" t="s">
        <v>2678</v>
      </c>
      <c r="BO63" s="943" t="s">
        <v>2678</v>
      </c>
      <c r="BP63" s="943" t="s">
        <v>2678</v>
      </c>
      <c r="BQ63" s="943" t="s">
        <v>2678</v>
      </c>
      <c r="BR63" s="943" t="s">
        <v>2678</v>
      </c>
      <c r="BS63" s="943" t="s">
        <v>2678</v>
      </c>
      <c r="BT63" s="1364" t="s">
        <v>2678</v>
      </c>
      <c r="BU63" s="1364" t="s">
        <v>2678</v>
      </c>
      <c r="BV63" s="1364" t="s">
        <v>2678</v>
      </c>
      <c r="BW63" s="1364" t="s">
        <v>2678</v>
      </c>
      <c r="BX63" s="1364" t="s">
        <v>2678</v>
      </c>
      <c r="BY63" s="1364" t="s">
        <v>2678</v>
      </c>
      <c r="BZ63" s="1363">
        <f t="shared" ref="BZ63:CJ63" si="200">COUNTIF($AU63:$BY63,BZ$4)*($F63/30)+COUNTIF($AU63:$BY63,BZ$5)*($F63/60)</f>
        <v>11600000</v>
      </c>
      <c r="CA63" s="1363">
        <f t="shared" si="200"/>
        <v>0</v>
      </c>
      <c r="CB63" s="1363">
        <f t="shared" si="200"/>
        <v>0</v>
      </c>
      <c r="CC63" s="1363">
        <f t="shared" si="200"/>
        <v>16433333.33</v>
      </c>
      <c r="CD63" s="1363">
        <f t="shared" si="200"/>
        <v>0</v>
      </c>
      <c r="CE63" s="1363">
        <f t="shared" si="200"/>
        <v>0</v>
      </c>
      <c r="CF63" s="1363">
        <f t="shared" si="200"/>
        <v>0</v>
      </c>
      <c r="CG63" s="1363">
        <f t="shared" si="200"/>
        <v>0</v>
      </c>
      <c r="CH63" s="1363">
        <f t="shared" si="200"/>
        <v>0</v>
      </c>
      <c r="CI63" s="1363">
        <f t="shared" si="200"/>
        <v>0</v>
      </c>
      <c r="CJ63" s="1363">
        <f t="shared" si="200"/>
        <v>0</v>
      </c>
      <c r="CK63" s="1363">
        <f t="shared" si="90"/>
        <v>1933333.333</v>
      </c>
      <c r="CL63" s="943" t="s">
        <v>2678</v>
      </c>
      <c r="CM63" s="943" t="s">
        <v>2678</v>
      </c>
      <c r="CN63" s="943" t="s">
        <v>2677</v>
      </c>
      <c r="CO63" s="943" t="s">
        <v>2678</v>
      </c>
      <c r="CP63" s="943" t="s">
        <v>2678</v>
      </c>
      <c r="CQ63" s="943" t="s">
        <v>2678</v>
      </c>
      <c r="CR63" s="943" t="s">
        <v>2678</v>
      </c>
      <c r="CS63" s="943" t="s">
        <v>2678</v>
      </c>
      <c r="CT63" s="943" t="s">
        <v>2678</v>
      </c>
      <c r="CU63" s="943" t="s">
        <v>2678</v>
      </c>
      <c r="CV63" s="943" t="s">
        <v>2678</v>
      </c>
      <c r="CW63" s="943" t="s">
        <v>2678</v>
      </c>
      <c r="CX63" s="943" t="s">
        <v>2678</v>
      </c>
      <c r="CY63" s="943" t="s">
        <v>2678</v>
      </c>
      <c r="CZ63" s="943" t="s">
        <v>2678</v>
      </c>
      <c r="DA63" s="943" t="s">
        <v>2678</v>
      </c>
      <c r="DB63" s="943" t="s">
        <v>2678</v>
      </c>
      <c r="DC63" s="943" t="s">
        <v>2678</v>
      </c>
      <c r="DD63" s="943" t="s">
        <v>2678</v>
      </c>
      <c r="DE63" s="943" t="s">
        <v>2678</v>
      </c>
      <c r="DF63" s="943" t="s">
        <v>2678</v>
      </c>
      <c r="DG63" s="943" t="s">
        <v>2678</v>
      </c>
      <c r="DH63" s="943" t="s">
        <v>2678</v>
      </c>
      <c r="DI63" s="943" t="s">
        <v>2678</v>
      </c>
      <c r="DJ63" s="943" t="s">
        <v>2678</v>
      </c>
      <c r="DK63" s="943" t="s">
        <v>2678</v>
      </c>
      <c r="DL63" s="943" t="s">
        <v>2678</v>
      </c>
      <c r="DM63" s="943" t="s">
        <v>2678</v>
      </c>
      <c r="DN63" s="1383">
        <f t="shared" ref="DN63:DW63" si="201">COUNTIF($CL63:$DM63,DN$4)*($F63/30)+COUNTIF($CL63:$DM63,DN$5)*($F63/60)</f>
        <v>0</v>
      </c>
      <c r="DO63" s="1383">
        <f t="shared" si="201"/>
        <v>0</v>
      </c>
      <c r="DP63" s="1383">
        <f t="shared" si="201"/>
        <v>0</v>
      </c>
      <c r="DQ63" s="1383">
        <f t="shared" si="201"/>
        <v>26100000</v>
      </c>
      <c r="DR63" s="1383">
        <f t="shared" si="201"/>
        <v>0</v>
      </c>
      <c r="DS63" s="1383">
        <f t="shared" si="201"/>
        <v>0</v>
      </c>
      <c r="DT63" s="1383">
        <f t="shared" si="201"/>
        <v>0</v>
      </c>
      <c r="DU63" s="1383">
        <f t="shared" si="201"/>
        <v>0</v>
      </c>
      <c r="DV63" s="1383">
        <f t="shared" si="201"/>
        <v>0</v>
      </c>
      <c r="DW63" s="1383">
        <f t="shared" si="201"/>
        <v>0</v>
      </c>
      <c r="DX63" s="1383">
        <f t="shared" si="92"/>
        <v>1500000</v>
      </c>
      <c r="DY63" s="943" t="s">
        <v>2678</v>
      </c>
      <c r="DZ63" s="943" t="s">
        <v>2678</v>
      </c>
      <c r="EA63" s="943" t="s">
        <v>2678</v>
      </c>
      <c r="EB63" s="943" t="s">
        <v>2678</v>
      </c>
      <c r="EC63" s="943" t="s">
        <v>2678</v>
      </c>
      <c r="ED63" s="943" t="s">
        <v>2678</v>
      </c>
      <c r="EE63" s="943" t="s">
        <v>2678</v>
      </c>
      <c r="EF63" s="943" t="s">
        <v>2678</v>
      </c>
      <c r="EG63" s="943" t="s">
        <v>2678</v>
      </c>
      <c r="EH63" s="943" t="s">
        <v>2678</v>
      </c>
      <c r="EI63" s="943" t="s">
        <v>2678</v>
      </c>
      <c r="EJ63" s="943" t="s">
        <v>2678</v>
      </c>
      <c r="EK63" s="943" t="s">
        <v>2678</v>
      </c>
      <c r="EL63" s="943" t="s">
        <v>2678</v>
      </c>
      <c r="EM63" s="943" t="s">
        <v>2678</v>
      </c>
      <c r="EN63" s="943" t="s">
        <v>2678</v>
      </c>
      <c r="EO63" s="943" t="s">
        <v>2678</v>
      </c>
      <c r="EP63" s="943" t="s">
        <v>2678</v>
      </c>
      <c r="EQ63" s="943" t="s">
        <v>2678</v>
      </c>
      <c r="ER63" s="943" t="s">
        <v>2678</v>
      </c>
      <c r="ES63" s="943" t="s">
        <v>2678</v>
      </c>
      <c r="ET63" s="943" t="s">
        <v>2678</v>
      </c>
      <c r="EU63" s="943" t="s">
        <v>2678</v>
      </c>
      <c r="EV63" s="943" t="s">
        <v>2678</v>
      </c>
      <c r="EW63" s="943" t="s">
        <v>2678</v>
      </c>
      <c r="EX63" s="943" t="s">
        <v>2678</v>
      </c>
      <c r="EY63" s="943" t="s">
        <v>2678</v>
      </c>
      <c r="EZ63" s="1364"/>
      <c r="FA63" s="1364"/>
      <c r="FB63" s="1364"/>
      <c r="FC63" s="1364"/>
      <c r="FD63" s="1363">
        <f t="shared" ref="FD63:FP63" si="202">COUNTIF($DY63:$FC63,FD$4)*($F63/30)+COUNTIF($DY63:$FC63,FD$5)*($F63/60)</f>
        <v>0</v>
      </c>
      <c r="FE63" s="1363">
        <f t="shared" si="202"/>
        <v>0</v>
      </c>
      <c r="FF63" s="1363">
        <f t="shared" si="202"/>
        <v>0</v>
      </c>
      <c r="FG63" s="1363">
        <f t="shared" si="202"/>
        <v>26100000</v>
      </c>
      <c r="FH63" s="1363">
        <f t="shared" si="202"/>
        <v>0</v>
      </c>
      <c r="FI63" s="1363">
        <f t="shared" si="202"/>
        <v>0</v>
      </c>
      <c r="FJ63" s="1363">
        <f t="shared" si="202"/>
        <v>0</v>
      </c>
      <c r="FK63" s="1363">
        <f t="shared" si="202"/>
        <v>0</v>
      </c>
      <c r="FL63" s="1363">
        <f t="shared" si="202"/>
        <v>0</v>
      </c>
      <c r="FM63" s="1363">
        <f t="shared" si="202"/>
        <v>0</v>
      </c>
      <c r="FN63" s="1363">
        <f t="shared" si="202"/>
        <v>0</v>
      </c>
      <c r="FO63" s="1363">
        <f t="shared" si="202"/>
        <v>0</v>
      </c>
      <c r="FP63" s="1363">
        <f t="shared" si="202"/>
        <v>0</v>
      </c>
      <c r="FQ63" s="943"/>
      <c r="FR63" s="943"/>
      <c r="FS63" s="943"/>
      <c r="FT63" s="943"/>
      <c r="FU63" s="943"/>
      <c r="FV63" s="943"/>
      <c r="FW63" s="943"/>
      <c r="FX63" s="943"/>
      <c r="FY63" s="943"/>
      <c r="FZ63" s="943"/>
      <c r="GA63" s="943"/>
      <c r="GB63" s="943"/>
      <c r="GC63" s="943"/>
      <c r="GD63" s="943"/>
      <c r="GE63" s="943"/>
      <c r="GF63" s="943"/>
      <c r="GG63" s="943"/>
      <c r="GH63" s="943"/>
      <c r="GI63" s="943"/>
      <c r="GJ63" s="943"/>
      <c r="GK63" s="943"/>
      <c r="GL63" s="943"/>
      <c r="GM63" s="943"/>
      <c r="GN63" s="943"/>
      <c r="GO63" s="943"/>
      <c r="GP63" s="943"/>
      <c r="GQ63" s="943"/>
      <c r="GR63" s="1364"/>
      <c r="GS63" s="1364"/>
      <c r="GT63" s="1364"/>
      <c r="GU63" s="1383"/>
      <c r="GV63" s="1383"/>
      <c r="GW63" s="1383"/>
      <c r="GX63" s="1383"/>
      <c r="GY63" s="1383"/>
      <c r="GZ63" s="943"/>
      <c r="HA63" s="943"/>
      <c r="HB63" s="943"/>
      <c r="HC63" s="943"/>
      <c r="HD63" s="943"/>
      <c r="HE63" s="943"/>
      <c r="HF63" s="943"/>
      <c r="HG63" s="943"/>
      <c r="HH63" s="943"/>
      <c r="HI63" s="943"/>
      <c r="HJ63" s="943"/>
      <c r="HK63" s="943"/>
      <c r="HL63" s="943"/>
      <c r="HM63" s="943"/>
      <c r="HN63" s="943"/>
      <c r="HO63" s="943"/>
      <c r="HP63" s="943"/>
      <c r="HQ63" s="943"/>
      <c r="HR63" s="943"/>
      <c r="HS63" s="943"/>
      <c r="HT63" s="943"/>
      <c r="HU63" s="943"/>
      <c r="HV63" s="943"/>
      <c r="HW63" s="943"/>
      <c r="HX63" s="943"/>
      <c r="HY63" s="943"/>
      <c r="HZ63" s="943"/>
      <c r="IA63" s="1364"/>
      <c r="IB63" s="1364"/>
      <c r="IC63" s="1364"/>
      <c r="ID63" s="1364"/>
      <c r="IE63" s="1391"/>
      <c r="IF63" s="1391"/>
      <c r="IG63" s="1391"/>
      <c r="IH63" s="1391"/>
      <c r="II63" s="1391"/>
      <c r="IJ63" s="1391"/>
      <c r="IK63" s="943"/>
      <c r="IL63" s="943"/>
      <c r="IM63" s="943"/>
      <c r="IN63" s="943"/>
      <c r="IO63" s="943"/>
      <c r="IP63" s="943"/>
      <c r="IQ63" s="943"/>
      <c r="IR63" s="943"/>
      <c r="IS63" s="943"/>
      <c r="IT63" s="943"/>
      <c r="IU63" s="943"/>
      <c r="IV63" s="943"/>
      <c r="IW63" s="943"/>
      <c r="IX63" s="943"/>
      <c r="IY63" s="943"/>
      <c r="IZ63" s="943"/>
      <c r="JA63" s="943"/>
      <c r="JB63" s="943"/>
      <c r="JC63" s="943"/>
      <c r="JD63" s="943"/>
      <c r="JE63" s="943"/>
      <c r="JF63" s="943"/>
      <c r="JG63" s="943"/>
      <c r="JH63" s="943"/>
      <c r="JI63" s="943"/>
      <c r="JJ63" s="943"/>
      <c r="JK63" s="943"/>
      <c r="JL63" s="1364"/>
      <c r="JM63" s="1364"/>
      <c r="JN63" s="1364"/>
      <c r="JO63" s="1383"/>
      <c r="JP63" s="1383"/>
      <c r="JQ63" s="1383"/>
      <c r="JR63" s="1383"/>
      <c r="JS63" s="1383"/>
      <c r="JT63" s="1383"/>
      <c r="JU63" s="943"/>
      <c r="JV63" s="943"/>
      <c r="JW63" s="943"/>
      <c r="JX63" s="943"/>
      <c r="JY63" s="943"/>
      <c r="JZ63" s="943"/>
      <c r="KA63" s="943"/>
      <c r="KB63" s="943"/>
      <c r="KC63" s="943"/>
      <c r="KD63" s="943"/>
      <c r="KE63" s="943"/>
      <c r="KF63" s="943"/>
      <c r="KG63" s="943"/>
      <c r="KH63" s="943"/>
      <c r="KI63" s="943"/>
      <c r="KJ63" s="943"/>
      <c r="KK63" s="943"/>
      <c r="KL63" s="943"/>
      <c r="KM63" s="943"/>
      <c r="KN63" s="943"/>
      <c r="KO63" s="943"/>
      <c r="KP63" s="943"/>
      <c r="KQ63" s="943"/>
      <c r="KR63" s="943"/>
      <c r="KS63" s="943"/>
      <c r="KT63" s="943"/>
      <c r="KU63" s="943"/>
      <c r="KV63" s="1364"/>
      <c r="KW63" s="1364"/>
      <c r="KX63" s="1364"/>
      <c r="KY63" s="1364"/>
      <c r="KZ63" s="1363"/>
      <c r="LA63" s="1363"/>
      <c r="LB63" s="1363"/>
      <c r="LC63" s="1363"/>
      <c r="LD63" s="1363"/>
      <c r="LE63" s="1363"/>
      <c r="LF63" s="943"/>
      <c r="LG63" s="943"/>
      <c r="LH63" s="943"/>
      <c r="LI63" s="943"/>
      <c r="LJ63" s="943"/>
      <c r="LK63" s="943"/>
      <c r="LL63" s="943"/>
      <c r="LM63" s="943"/>
      <c r="LN63" s="943"/>
      <c r="LO63" s="943"/>
      <c r="LP63" s="943"/>
      <c r="LQ63" s="943"/>
      <c r="LR63" s="943"/>
      <c r="LS63" s="943"/>
      <c r="LT63" s="943"/>
      <c r="LU63" s="943"/>
      <c r="LV63" s="943"/>
      <c r="LW63" s="943"/>
      <c r="LX63" s="943"/>
      <c r="LY63" s="943"/>
      <c r="LZ63" s="943"/>
      <c r="MA63" s="943"/>
      <c r="MB63" s="943"/>
      <c r="MC63" s="943"/>
      <c r="MD63" s="943"/>
      <c r="ME63" s="943"/>
      <c r="MF63" s="943"/>
      <c r="MG63" s="1364"/>
      <c r="MH63" s="1364"/>
      <c r="MI63" s="1364"/>
      <c r="MJ63" s="1364"/>
      <c r="MK63" s="1383"/>
      <c r="ML63" s="1383"/>
      <c r="MM63" s="1383"/>
      <c r="MN63" s="1383"/>
      <c r="MO63" s="1383"/>
      <c r="MP63" s="1383"/>
      <c r="MQ63" s="943"/>
      <c r="MR63" s="943"/>
      <c r="MS63" s="943"/>
      <c r="MT63" s="943"/>
      <c r="MU63" s="943"/>
      <c r="MV63" s="943"/>
      <c r="MW63" s="943"/>
      <c r="MX63" s="943"/>
      <c r="MY63" s="943"/>
      <c r="MZ63" s="943"/>
      <c r="NA63" s="943"/>
      <c r="NB63" s="943"/>
      <c r="NC63" s="943"/>
      <c r="ND63" s="943"/>
      <c r="NE63" s="943"/>
      <c r="NF63" s="943"/>
      <c r="NG63" s="943"/>
      <c r="NH63" s="943"/>
      <c r="NI63" s="943"/>
      <c r="NJ63" s="943"/>
      <c r="NK63" s="943"/>
      <c r="NL63" s="943"/>
      <c r="NM63" s="943"/>
      <c r="NN63" s="943"/>
      <c r="NO63" s="943"/>
      <c r="NP63" s="943"/>
      <c r="NQ63" s="943"/>
      <c r="NR63" s="1364"/>
      <c r="NS63" s="1364"/>
      <c r="NT63" s="1364"/>
      <c r="NU63" s="1363"/>
      <c r="NV63" s="1363"/>
      <c r="NW63" s="1363"/>
      <c r="NX63" s="1363"/>
      <c r="NY63" s="1363"/>
      <c r="NZ63" s="1363"/>
      <c r="OA63" s="943"/>
      <c r="OB63" s="943"/>
      <c r="OC63" s="943"/>
      <c r="OD63" s="943"/>
      <c r="OE63" s="943"/>
      <c r="OF63" s="943"/>
      <c r="OG63" s="943"/>
      <c r="OH63" s="943"/>
      <c r="OI63" s="943"/>
      <c r="OJ63" s="943"/>
      <c r="OK63" s="943"/>
      <c r="OL63" s="943"/>
      <c r="OM63" s="943"/>
      <c r="ON63" s="943"/>
      <c r="OO63" s="943"/>
      <c r="OP63" s="943"/>
      <c r="OQ63" s="943"/>
      <c r="OR63" s="943"/>
      <c r="OS63" s="943"/>
      <c r="OT63" s="943"/>
      <c r="OU63" s="943"/>
      <c r="OV63" s="943"/>
      <c r="OW63" s="943"/>
      <c r="OX63" s="943"/>
      <c r="OY63" s="943"/>
      <c r="OZ63" s="943"/>
      <c r="PA63" s="943"/>
      <c r="PB63" s="1364"/>
      <c r="PC63" s="1364"/>
      <c r="PD63" s="1364"/>
      <c r="PE63" s="1383"/>
      <c r="PF63" s="1383"/>
      <c r="PG63" s="1383"/>
      <c r="PH63" s="1383"/>
      <c r="PI63" s="1383"/>
      <c r="PJ63" s="1383"/>
      <c r="PK63" s="943"/>
      <c r="PL63" s="943"/>
      <c r="PM63" s="943"/>
      <c r="PN63" s="943"/>
      <c r="PO63" s="943"/>
      <c r="PP63" s="943"/>
      <c r="PQ63" s="943"/>
      <c r="PR63" s="943"/>
      <c r="PS63" s="943"/>
      <c r="PT63" s="943"/>
      <c r="PU63" s="943"/>
      <c r="PV63" s="943"/>
      <c r="PW63" s="943"/>
      <c r="PX63" s="943"/>
      <c r="PY63" s="943"/>
      <c r="PZ63" s="943"/>
      <c r="QA63" s="943"/>
      <c r="QB63" s="943"/>
      <c r="QC63" s="943"/>
      <c r="QD63" s="943"/>
      <c r="QE63" s="943"/>
      <c r="QF63" s="943"/>
      <c r="QG63" s="943"/>
      <c r="QH63" s="943"/>
      <c r="QI63" s="943"/>
      <c r="QJ63" s="943"/>
      <c r="QK63" s="943"/>
      <c r="QL63" s="1364"/>
      <c r="QM63" s="1364"/>
      <c r="QN63" s="1364"/>
      <c r="QO63" s="1363"/>
      <c r="QP63" s="1363"/>
      <c r="QQ63" s="1363"/>
      <c r="QR63" s="1363"/>
      <c r="QS63" s="1363"/>
      <c r="QT63" s="1363"/>
      <c r="QU63" s="1363"/>
      <c r="QV63" s="1363"/>
      <c r="QW63" s="1363"/>
      <c r="QX63" s="1363"/>
      <c r="QY63" s="1363"/>
      <c r="QZ63" s="1363"/>
      <c r="RA63" s="1363"/>
    </row>
    <row r="64" ht="14.25" customHeight="1">
      <c r="A64" s="1364">
        <v>15.0</v>
      </c>
      <c r="B64" s="943" t="s">
        <v>2893</v>
      </c>
      <c r="C64" s="70" t="s">
        <v>2797</v>
      </c>
      <c r="D64" s="1427" t="s">
        <v>746</v>
      </c>
      <c r="E64" s="1440" t="s">
        <v>495</v>
      </c>
      <c r="F64" s="1298">
        <v>2.9E7</v>
      </c>
      <c r="G64" s="1382">
        <v>2.0815E7</v>
      </c>
      <c r="H64" s="1382"/>
      <c r="I64" s="1383"/>
      <c r="J64" s="1383">
        <f t="shared" si="74"/>
        <v>0</v>
      </c>
      <c r="K64" s="1383"/>
      <c r="L64" s="1383">
        <f t="shared" si="75"/>
        <v>0</v>
      </c>
      <c r="M64" s="1383"/>
      <c r="N64" s="1383">
        <f t="shared" si="76"/>
        <v>0</v>
      </c>
      <c r="O64" s="1383">
        <v>20.0</v>
      </c>
      <c r="P64" s="1383">
        <f t="shared" si="77"/>
        <v>19333333.33</v>
      </c>
      <c r="Q64" s="1383"/>
      <c r="R64" s="1383"/>
      <c r="S64" s="1383">
        <v>10.0</v>
      </c>
      <c r="T64" s="1383">
        <f t="shared" si="78"/>
        <v>9666666.667</v>
      </c>
      <c r="U64" s="1383">
        <f t="shared" si="79"/>
        <v>29000000</v>
      </c>
      <c r="V64" s="1362"/>
      <c r="W64" s="1363">
        <f t="shared" si="80"/>
        <v>0</v>
      </c>
      <c r="X64" s="1362"/>
      <c r="Y64" s="1363">
        <f t="shared" si="81"/>
        <v>0</v>
      </c>
      <c r="Z64" s="1362"/>
      <c r="AA64" s="1363">
        <f t="shared" si="82"/>
        <v>0</v>
      </c>
      <c r="AB64" s="1362">
        <v>25.0</v>
      </c>
      <c r="AC64" s="1363">
        <f t="shared" si="83"/>
        <v>24166666.67</v>
      </c>
      <c r="AD64" s="1362"/>
      <c r="AE64" s="1362"/>
      <c r="AF64" s="1362"/>
      <c r="AG64" s="1363"/>
      <c r="AH64" s="1363">
        <f t="shared" si="84"/>
        <v>24166666.67</v>
      </c>
      <c r="AI64" s="1361"/>
      <c r="AJ64" s="1383">
        <f t="shared" si="94"/>
        <v>0</v>
      </c>
      <c r="AK64" s="1361"/>
      <c r="AL64" s="1361"/>
      <c r="AM64" s="1383">
        <f t="shared" si="85"/>
        <v>0</v>
      </c>
      <c r="AN64" s="1361">
        <v>18.0</v>
      </c>
      <c r="AO64" s="1383">
        <f t="shared" si="86"/>
        <v>17400000</v>
      </c>
      <c r="AP64" s="1361"/>
      <c r="AQ64" s="1383">
        <f t="shared" si="87"/>
        <v>0</v>
      </c>
      <c r="AR64" s="1361"/>
      <c r="AS64" s="1361"/>
      <c r="AT64" s="1383">
        <f t="shared" si="88"/>
        <v>17400000</v>
      </c>
      <c r="AU64" s="943" t="s">
        <v>2678</v>
      </c>
      <c r="AV64" s="943" t="s">
        <v>2678</v>
      </c>
      <c r="AW64" s="943" t="s">
        <v>2678</v>
      </c>
      <c r="AX64" s="943" t="s">
        <v>2678</v>
      </c>
      <c r="AY64" s="943" t="s">
        <v>2678</v>
      </c>
      <c r="AZ64" s="943" t="s">
        <v>2678</v>
      </c>
      <c r="BA64" s="943" t="s">
        <v>2678</v>
      </c>
      <c r="BB64" s="943" t="s">
        <v>2678</v>
      </c>
      <c r="BC64" s="943" t="s">
        <v>2678</v>
      </c>
      <c r="BD64" s="943" t="s">
        <v>2678</v>
      </c>
      <c r="BE64" s="943" t="s">
        <v>2678</v>
      </c>
      <c r="BF64" s="943" t="s">
        <v>2678</v>
      </c>
      <c r="BG64" s="943" t="s">
        <v>2678</v>
      </c>
      <c r="BH64" s="943" t="s">
        <v>2678</v>
      </c>
      <c r="BI64" s="943" t="s">
        <v>2678</v>
      </c>
      <c r="BJ64" s="943" t="s">
        <v>2678</v>
      </c>
      <c r="BK64" s="943" t="s">
        <v>2678</v>
      </c>
      <c r="BL64" s="943" t="s">
        <v>2678</v>
      </c>
      <c r="BM64" s="943" t="s">
        <v>2678</v>
      </c>
      <c r="BN64" s="943" t="s">
        <v>2678</v>
      </c>
      <c r="BO64" s="943" t="s">
        <v>2678</v>
      </c>
      <c r="BP64" s="943" t="s">
        <v>2678</v>
      </c>
      <c r="BQ64" s="943" t="s">
        <v>2678</v>
      </c>
      <c r="BR64" s="943" t="s">
        <v>2678</v>
      </c>
      <c r="BS64" s="943" t="s">
        <v>2678</v>
      </c>
      <c r="BT64" s="1364" t="s">
        <v>2677</v>
      </c>
      <c r="BU64" s="1364" t="s">
        <v>2677</v>
      </c>
      <c r="BV64" s="1364" t="s">
        <v>2677</v>
      </c>
      <c r="BW64" s="1364" t="s">
        <v>2678</v>
      </c>
      <c r="BX64" s="1364" t="s">
        <v>2678</v>
      </c>
      <c r="BY64" s="1364" t="s">
        <v>2678</v>
      </c>
      <c r="BZ64" s="1363">
        <f t="shared" ref="BZ64:CJ64" si="203">COUNTIF($AU64:$BY64,BZ$4)*($F64/30)+COUNTIF($AU64:$BY64,BZ$5)*($F64/60)</f>
        <v>0</v>
      </c>
      <c r="CA64" s="1363">
        <f t="shared" si="203"/>
        <v>0</v>
      </c>
      <c r="CB64" s="1363">
        <f t="shared" si="203"/>
        <v>0</v>
      </c>
      <c r="CC64" s="1363">
        <f t="shared" si="203"/>
        <v>27066666.67</v>
      </c>
      <c r="CD64" s="1363">
        <f t="shared" si="203"/>
        <v>0</v>
      </c>
      <c r="CE64" s="1363">
        <f t="shared" si="203"/>
        <v>0</v>
      </c>
      <c r="CF64" s="1363">
        <f t="shared" si="203"/>
        <v>0</v>
      </c>
      <c r="CG64" s="1363">
        <f t="shared" si="203"/>
        <v>0</v>
      </c>
      <c r="CH64" s="1363">
        <f t="shared" si="203"/>
        <v>0</v>
      </c>
      <c r="CI64" s="1363">
        <f t="shared" si="203"/>
        <v>0</v>
      </c>
      <c r="CJ64" s="1363">
        <f t="shared" si="203"/>
        <v>0</v>
      </c>
      <c r="CK64" s="1363">
        <f t="shared" si="90"/>
        <v>2900000</v>
      </c>
      <c r="CL64" s="943" t="s">
        <v>2677</v>
      </c>
      <c r="CM64" s="943" t="s">
        <v>2678</v>
      </c>
      <c r="CN64" s="943" t="s">
        <v>2677</v>
      </c>
      <c r="CO64" s="943" t="s">
        <v>2678</v>
      </c>
      <c r="CP64" s="943" t="s">
        <v>2678</v>
      </c>
      <c r="CQ64" s="943" t="s">
        <v>2678</v>
      </c>
      <c r="CR64" s="943" t="s">
        <v>2678</v>
      </c>
      <c r="CS64" s="943" t="s">
        <v>2678</v>
      </c>
      <c r="CT64" s="943" t="s">
        <v>2678</v>
      </c>
      <c r="CU64" s="943" t="s">
        <v>2678</v>
      </c>
      <c r="CV64" s="943" t="s">
        <v>2678</v>
      </c>
      <c r="CW64" s="943" t="s">
        <v>2678</v>
      </c>
      <c r="CX64" s="943" t="s">
        <v>2678</v>
      </c>
      <c r="CY64" s="943" t="s">
        <v>2678</v>
      </c>
      <c r="CZ64" s="943" t="s">
        <v>2678</v>
      </c>
      <c r="DA64" s="943" t="s">
        <v>2678</v>
      </c>
      <c r="DB64" s="943" t="s">
        <v>2678</v>
      </c>
      <c r="DC64" s="943" t="s">
        <v>2678</v>
      </c>
      <c r="DD64" s="943" t="s">
        <v>2678</v>
      </c>
      <c r="DE64" s="943" t="s">
        <v>2678</v>
      </c>
      <c r="DF64" s="943" t="s">
        <v>2678</v>
      </c>
      <c r="DG64" s="943" t="s">
        <v>2678</v>
      </c>
      <c r="DH64" s="943" t="s">
        <v>2678</v>
      </c>
      <c r="DI64" s="943" t="s">
        <v>2678</v>
      </c>
      <c r="DJ64" s="943" t="s">
        <v>2678</v>
      </c>
      <c r="DK64" s="943" t="s">
        <v>2678</v>
      </c>
      <c r="DL64" s="943" t="s">
        <v>2678</v>
      </c>
      <c r="DM64" s="943" t="s">
        <v>2677</v>
      </c>
      <c r="DN64" s="1383">
        <f t="shared" ref="DN64:DW64" si="204">COUNTIF($CL64:$DM64,DN$4)*($F64/30)+COUNTIF($CL64:$DM64,DN$5)*($F64/60)</f>
        <v>0</v>
      </c>
      <c r="DO64" s="1383">
        <f t="shared" si="204"/>
        <v>0</v>
      </c>
      <c r="DP64" s="1383">
        <f t="shared" si="204"/>
        <v>0</v>
      </c>
      <c r="DQ64" s="1383">
        <f t="shared" si="204"/>
        <v>24166666.67</v>
      </c>
      <c r="DR64" s="1383">
        <f t="shared" si="204"/>
        <v>0</v>
      </c>
      <c r="DS64" s="1383">
        <f t="shared" si="204"/>
        <v>0</v>
      </c>
      <c r="DT64" s="1383">
        <f t="shared" si="204"/>
        <v>0</v>
      </c>
      <c r="DU64" s="1383">
        <f t="shared" si="204"/>
        <v>0</v>
      </c>
      <c r="DV64" s="1383">
        <f t="shared" si="204"/>
        <v>0</v>
      </c>
      <c r="DW64" s="1383">
        <f t="shared" si="204"/>
        <v>0</v>
      </c>
      <c r="DX64" s="1383">
        <f t="shared" si="92"/>
        <v>4500000</v>
      </c>
      <c r="DY64" s="943" t="s">
        <v>2677</v>
      </c>
      <c r="DZ64" s="943" t="s">
        <v>2678</v>
      </c>
      <c r="EA64" s="943" t="s">
        <v>2678</v>
      </c>
      <c r="EB64" s="943" t="s">
        <v>2678</v>
      </c>
      <c r="EC64" s="943" t="s">
        <v>2678</v>
      </c>
      <c r="ED64" s="943" t="s">
        <v>2678</v>
      </c>
      <c r="EE64" s="943" t="s">
        <v>2678</v>
      </c>
      <c r="EF64" s="943" t="s">
        <v>2678</v>
      </c>
      <c r="EG64" s="943" t="s">
        <v>2678</v>
      </c>
      <c r="EH64" s="943" t="s">
        <v>2678</v>
      </c>
      <c r="EI64" s="943" t="s">
        <v>2678</v>
      </c>
      <c r="EJ64" s="943" t="s">
        <v>2678</v>
      </c>
      <c r="EK64" s="943" t="s">
        <v>2678</v>
      </c>
      <c r="EL64" s="943" t="s">
        <v>2678</v>
      </c>
      <c r="EM64" s="943" t="s">
        <v>2678</v>
      </c>
      <c r="EN64" s="943" t="s">
        <v>2678</v>
      </c>
      <c r="EO64" s="943" t="s">
        <v>2678</v>
      </c>
      <c r="EP64" s="943" t="s">
        <v>2678</v>
      </c>
      <c r="EQ64" s="943" t="s">
        <v>2678</v>
      </c>
      <c r="ER64" s="943" t="s">
        <v>2678</v>
      </c>
      <c r="ES64" s="943" t="s">
        <v>2678</v>
      </c>
      <c r="ET64" s="943" t="s">
        <v>2678</v>
      </c>
      <c r="EU64" s="943" t="s">
        <v>2678</v>
      </c>
      <c r="EV64" s="943" t="s">
        <v>2678</v>
      </c>
      <c r="EW64" s="943" t="s">
        <v>2678</v>
      </c>
      <c r="EX64" s="943" t="s">
        <v>2678</v>
      </c>
      <c r="EY64" s="943" t="s">
        <v>2678</v>
      </c>
      <c r="EZ64" s="1364"/>
      <c r="FA64" s="1364"/>
      <c r="FB64" s="1364"/>
      <c r="FC64" s="1364"/>
      <c r="FD64" s="1363">
        <f t="shared" ref="FD64:FP64" si="205">COUNTIF($DY64:$FC64,FD$4)*($F64/30)+COUNTIF($DY64:$FC64,FD$5)*($F64/60)</f>
        <v>0</v>
      </c>
      <c r="FE64" s="1363">
        <f t="shared" si="205"/>
        <v>0</v>
      </c>
      <c r="FF64" s="1363">
        <f t="shared" si="205"/>
        <v>0</v>
      </c>
      <c r="FG64" s="1363">
        <f t="shared" si="205"/>
        <v>25133333.33</v>
      </c>
      <c r="FH64" s="1363">
        <f t="shared" si="205"/>
        <v>0</v>
      </c>
      <c r="FI64" s="1363">
        <f t="shared" si="205"/>
        <v>0</v>
      </c>
      <c r="FJ64" s="1363">
        <f t="shared" si="205"/>
        <v>0</v>
      </c>
      <c r="FK64" s="1363">
        <f t="shared" si="205"/>
        <v>0</v>
      </c>
      <c r="FL64" s="1363">
        <f t="shared" si="205"/>
        <v>0</v>
      </c>
      <c r="FM64" s="1363">
        <f t="shared" si="205"/>
        <v>0</v>
      </c>
      <c r="FN64" s="1363">
        <f t="shared" si="205"/>
        <v>0</v>
      </c>
      <c r="FO64" s="1363">
        <f t="shared" si="205"/>
        <v>0</v>
      </c>
      <c r="FP64" s="1363">
        <f t="shared" si="205"/>
        <v>966666.6667</v>
      </c>
      <c r="FQ64" s="943"/>
      <c r="FR64" s="943"/>
      <c r="FS64" s="943"/>
      <c r="FT64" s="943"/>
      <c r="FU64" s="943"/>
      <c r="FV64" s="943"/>
      <c r="FW64" s="943"/>
      <c r="FX64" s="943"/>
      <c r="FY64" s="943"/>
      <c r="FZ64" s="943"/>
      <c r="GA64" s="943"/>
      <c r="GB64" s="943"/>
      <c r="GC64" s="943"/>
      <c r="GD64" s="943"/>
      <c r="GE64" s="943"/>
      <c r="GF64" s="943"/>
      <c r="GG64" s="943"/>
      <c r="GH64" s="943"/>
      <c r="GI64" s="943"/>
      <c r="GJ64" s="943"/>
      <c r="GK64" s="943"/>
      <c r="GL64" s="943"/>
      <c r="GM64" s="943"/>
      <c r="GN64" s="943"/>
      <c r="GO64" s="943"/>
      <c r="GP64" s="943"/>
      <c r="GQ64" s="943"/>
      <c r="GR64" s="1364"/>
      <c r="GS64" s="1364"/>
      <c r="GT64" s="1364"/>
      <c r="GU64" s="1383"/>
      <c r="GV64" s="1383"/>
      <c r="GW64" s="1383"/>
      <c r="GX64" s="1383"/>
      <c r="GY64" s="1383"/>
      <c r="GZ64" s="943"/>
      <c r="HA64" s="943"/>
      <c r="HB64" s="943"/>
      <c r="HC64" s="943"/>
      <c r="HD64" s="943"/>
      <c r="HE64" s="943"/>
      <c r="HF64" s="943"/>
      <c r="HG64" s="943"/>
      <c r="HH64" s="943"/>
      <c r="HI64" s="943"/>
      <c r="HJ64" s="943"/>
      <c r="HK64" s="943"/>
      <c r="HL64" s="943"/>
      <c r="HM64" s="943"/>
      <c r="HN64" s="943"/>
      <c r="HO64" s="943"/>
      <c r="HP64" s="943"/>
      <c r="HQ64" s="943"/>
      <c r="HR64" s="943"/>
      <c r="HS64" s="943"/>
      <c r="HT64" s="943"/>
      <c r="HU64" s="943"/>
      <c r="HV64" s="943"/>
      <c r="HW64" s="943"/>
      <c r="HX64" s="943"/>
      <c r="HY64" s="943"/>
      <c r="HZ64" s="943"/>
      <c r="IA64" s="1364"/>
      <c r="IB64" s="1364"/>
      <c r="IC64" s="1364"/>
      <c r="ID64" s="1364"/>
      <c r="IE64" s="1391"/>
      <c r="IF64" s="1391"/>
      <c r="IG64" s="1391"/>
      <c r="IH64" s="1391"/>
      <c r="II64" s="1391"/>
      <c r="IJ64" s="1391"/>
      <c r="IK64" s="943"/>
      <c r="IL64" s="943"/>
      <c r="IM64" s="943"/>
      <c r="IN64" s="943"/>
      <c r="IO64" s="943"/>
      <c r="IP64" s="943"/>
      <c r="IQ64" s="943"/>
      <c r="IR64" s="943"/>
      <c r="IS64" s="943"/>
      <c r="IT64" s="943"/>
      <c r="IU64" s="943"/>
      <c r="IV64" s="943"/>
      <c r="IW64" s="943"/>
      <c r="IX64" s="943"/>
      <c r="IY64" s="943"/>
      <c r="IZ64" s="943"/>
      <c r="JA64" s="943"/>
      <c r="JB64" s="943"/>
      <c r="JC64" s="943"/>
      <c r="JD64" s="943"/>
      <c r="JE64" s="943"/>
      <c r="JF64" s="943"/>
      <c r="JG64" s="943"/>
      <c r="JH64" s="943"/>
      <c r="JI64" s="943"/>
      <c r="JJ64" s="943"/>
      <c r="JK64" s="943"/>
      <c r="JL64" s="1364"/>
      <c r="JM64" s="1364"/>
      <c r="JN64" s="1364"/>
      <c r="JO64" s="1383"/>
      <c r="JP64" s="1383"/>
      <c r="JQ64" s="1383"/>
      <c r="JR64" s="1383"/>
      <c r="JS64" s="1383"/>
      <c r="JT64" s="1383"/>
      <c r="JU64" s="943"/>
      <c r="JV64" s="943"/>
      <c r="JW64" s="943"/>
      <c r="JX64" s="943"/>
      <c r="JY64" s="943"/>
      <c r="JZ64" s="943"/>
      <c r="KA64" s="943"/>
      <c r="KB64" s="943"/>
      <c r="KC64" s="943"/>
      <c r="KD64" s="943"/>
      <c r="KE64" s="943"/>
      <c r="KF64" s="943"/>
      <c r="KG64" s="943"/>
      <c r="KH64" s="943"/>
      <c r="KI64" s="943"/>
      <c r="KJ64" s="943"/>
      <c r="KK64" s="943"/>
      <c r="KL64" s="943"/>
      <c r="KM64" s="943"/>
      <c r="KN64" s="943"/>
      <c r="KO64" s="943"/>
      <c r="KP64" s="943"/>
      <c r="KQ64" s="943"/>
      <c r="KR64" s="943"/>
      <c r="KS64" s="943"/>
      <c r="KT64" s="943"/>
      <c r="KU64" s="943"/>
      <c r="KV64" s="1364"/>
      <c r="KW64" s="1364"/>
      <c r="KX64" s="1364"/>
      <c r="KY64" s="1364"/>
      <c r="KZ64" s="1363"/>
      <c r="LA64" s="1363"/>
      <c r="LB64" s="1363"/>
      <c r="LC64" s="1363"/>
      <c r="LD64" s="1363"/>
      <c r="LE64" s="1363"/>
      <c r="LF64" s="943"/>
      <c r="LG64" s="943"/>
      <c r="LH64" s="943"/>
      <c r="LI64" s="943"/>
      <c r="LJ64" s="943"/>
      <c r="LK64" s="943"/>
      <c r="LL64" s="943"/>
      <c r="LM64" s="943"/>
      <c r="LN64" s="943"/>
      <c r="LO64" s="943"/>
      <c r="LP64" s="943"/>
      <c r="LQ64" s="943"/>
      <c r="LR64" s="943"/>
      <c r="LS64" s="943"/>
      <c r="LT64" s="943"/>
      <c r="LU64" s="943"/>
      <c r="LV64" s="943"/>
      <c r="LW64" s="943"/>
      <c r="LX64" s="943"/>
      <c r="LY64" s="943"/>
      <c r="LZ64" s="943"/>
      <c r="MA64" s="943"/>
      <c r="MB64" s="943"/>
      <c r="MC64" s="943"/>
      <c r="MD64" s="943"/>
      <c r="ME64" s="943"/>
      <c r="MF64" s="943"/>
      <c r="MG64" s="1364"/>
      <c r="MH64" s="1364"/>
      <c r="MI64" s="1364"/>
      <c r="MJ64" s="1364"/>
      <c r="MK64" s="1383"/>
      <c r="ML64" s="1383"/>
      <c r="MM64" s="1383"/>
      <c r="MN64" s="1383"/>
      <c r="MO64" s="1383"/>
      <c r="MP64" s="1383"/>
      <c r="MQ64" s="943"/>
      <c r="MR64" s="943"/>
      <c r="MS64" s="943"/>
      <c r="MT64" s="943"/>
      <c r="MU64" s="943"/>
      <c r="MV64" s="943"/>
      <c r="MW64" s="943"/>
      <c r="MX64" s="943"/>
      <c r="MY64" s="943"/>
      <c r="MZ64" s="943"/>
      <c r="NA64" s="943"/>
      <c r="NB64" s="943"/>
      <c r="NC64" s="943"/>
      <c r="ND64" s="943"/>
      <c r="NE64" s="943"/>
      <c r="NF64" s="943"/>
      <c r="NG64" s="943"/>
      <c r="NH64" s="943"/>
      <c r="NI64" s="943"/>
      <c r="NJ64" s="943"/>
      <c r="NK64" s="943"/>
      <c r="NL64" s="943"/>
      <c r="NM64" s="943"/>
      <c r="NN64" s="943"/>
      <c r="NO64" s="943"/>
      <c r="NP64" s="943"/>
      <c r="NQ64" s="943"/>
      <c r="NR64" s="1364"/>
      <c r="NS64" s="1364"/>
      <c r="NT64" s="1364"/>
      <c r="NU64" s="1363"/>
      <c r="NV64" s="1363"/>
      <c r="NW64" s="1363"/>
      <c r="NX64" s="1363"/>
      <c r="NY64" s="1363"/>
      <c r="NZ64" s="1363"/>
      <c r="OA64" s="943"/>
      <c r="OB64" s="943"/>
      <c r="OC64" s="943"/>
      <c r="OD64" s="943"/>
      <c r="OE64" s="943"/>
      <c r="OF64" s="943"/>
      <c r="OG64" s="943"/>
      <c r="OH64" s="943"/>
      <c r="OI64" s="943"/>
      <c r="OJ64" s="943"/>
      <c r="OK64" s="943"/>
      <c r="OL64" s="943"/>
      <c r="OM64" s="943"/>
      <c r="ON64" s="943"/>
      <c r="OO64" s="943"/>
      <c r="OP64" s="943"/>
      <c r="OQ64" s="943"/>
      <c r="OR64" s="943"/>
      <c r="OS64" s="943"/>
      <c r="OT64" s="943"/>
      <c r="OU64" s="943"/>
      <c r="OV64" s="943"/>
      <c r="OW64" s="943"/>
      <c r="OX64" s="943"/>
      <c r="OY64" s="943"/>
      <c r="OZ64" s="943"/>
      <c r="PA64" s="943"/>
      <c r="PB64" s="1364"/>
      <c r="PC64" s="1364"/>
      <c r="PD64" s="1364"/>
      <c r="PE64" s="1383"/>
      <c r="PF64" s="1383"/>
      <c r="PG64" s="1383"/>
      <c r="PH64" s="1383"/>
      <c r="PI64" s="1383"/>
      <c r="PJ64" s="1383"/>
      <c r="PK64" s="943"/>
      <c r="PL64" s="943"/>
      <c r="PM64" s="943"/>
      <c r="PN64" s="943"/>
      <c r="PO64" s="943"/>
      <c r="PP64" s="943"/>
      <c r="PQ64" s="943"/>
      <c r="PR64" s="943"/>
      <c r="PS64" s="943"/>
      <c r="PT64" s="943"/>
      <c r="PU64" s="943"/>
      <c r="PV64" s="943"/>
      <c r="PW64" s="943"/>
      <c r="PX64" s="943"/>
      <c r="PY64" s="943"/>
      <c r="PZ64" s="943"/>
      <c r="QA64" s="943"/>
      <c r="QB64" s="943"/>
      <c r="QC64" s="943"/>
      <c r="QD64" s="943"/>
      <c r="QE64" s="943"/>
      <c r="QF64" s="943"/>
      <c r="QG64" s="943"/>
      <c r="QH64" s="943"/>
      <c r="QI64" s="943"/>
      <c r="QJ64" s="943"/>
      <c r="QK64" s="943"/>
      <c r="QL64" s="1364"/>
      <c r="QM64" s="1364"/>
      <c r="QN64" s="1364"/>
      <c r="QO64" s="1363"/>
      <c r="QP64" s="1363"/>
      <c r="QQ64" s="1363"/>
      <c r="QR64" s="1363"/>
      <c r="QS64" s="1363"/>
      <c r="QT64" s="1363"/>
      <c r="QU64" s="1363"/>
      <c r="QV64" s="1363"/>
      <c r="QW64" s="1363"/>
      <c r="QX64" s="1363"/>
      <c r="QY64" s="1363"/>
      <c r="QZ64" s="1363"/>
      <c r="RA64" s="1363"/>
    </row>
    <row r="65" ht="14.25" customHeight="1">
      <c r="A65" s="1364">
        <v>16.0</v>
      </c>
      <c r="B65" s="943" t="s">
        <v>2894</v>
      </c>
      <c r="C65" s="70" t="s">
        <v>2799</v>
      </c>
      <c r="D65" s="1427" t="s">
        <v>1047</v>
      </c>
      <c r="E65" s="1440" t="s">
        <v>2206</v>
      </c>
      <c r="F65" s="1298">
        <v>2.9E7</v>
      </c>
      <c r="G65" s="1382">
        <v>2.2604E7</v>
      </c>
      <c r="H65" s="1382"/>
      <c r="I65" s="1383">
        <v>3.0</v>
      </c>
      <c r="J65" s="1383">
        <f t="shared" si="74"/>
        <v>2900000</v>
      </c>
      <c r="K65" s="1383"/>
      <c r="L65" s="1383">
        <f t="shared" si="75"/>
        <v>0</v>
      </c>
      <c r="M65" s="1383"/>
      <c r="N65" s="1383">
        <f t="shared" si="76"/>
        <v>0</v>
      </c>
      <c r="O65" s="1383">
        <v>21.0</v>
      </c>
      <c r="P65" s="1383">
        <f t="shared" si="77"/>
        <v>20300000</v>
      </c>
      <c r="Q65" s="1383"/>
      <c r="R65" s="1383"/>
      <c r="S65" s="1383">
        <v>3.0</v>
      </c>
      <c r="T65" s="1383">
        <f t="shared" si="78"/>
        <v>2900000</v>
      </c>
      <c r="U65" s="1383">
        <f t="shared" si="79"/>
        <v>26100000</v>
      </c>
      <c r="V65" s="1362"/>
      <c r="W65" s="1363">
        <f t="shared" si="80"/>
        <v>0</v>
      </c>
      <c r="X65" s="1362"/>
      <c r="Y65" s="1363">
        <f t="shared" si="81"/>
        <v>0</v>
      </c>
      <c r="Z65" s="1362"/>
      <c r="AA65" s="1363">
        <f t="shared" si="82"/>
        <v>0</v>
      </c>
      <c r="AB65" s="1362">
        <v>23.0</v>
      </c>
      <c r="AC65" s="1363">
        <f t="shared" si="83"/>
        <v>22233333.33</v>
      </c>
      <c r="AD65" s="1362"/>
      <c r="AE65" s="1362"/>
      <c r="AF65" s="1362"/>
      <c r="AG65" s="1363"/>
      <c r="AH65" s="1363">
        <f t="shared" si="84"/>
        <v>22233333.33</v>
      </c>
      <c r="AI65" s="1361"/>
      <c r="AJ65" s="1383">
        <f t="shared" si="94"/>
        <v>0</v>
      </c>
      <c r="AK65" s="1361"/>
      <c r="AL65" s="1361"/>
      <c r="AM65" s="1383">
        <f t="shared" si="85"/>
        <v>0</v>
      </c>
      <c r="AN65" s="1361">
        <v>29.0</v>
      </c>
      <c r="AO65" s="1383">
        <f t="shared" si="86"/>
        <v>28033333.33</v>
      </c>
      <c r="AP65" s="1361"/>
      <c r="AQ65" s="1383">
        <f t="shared" si="87"/>
        <v>0</v>
      </c>
      <c r="AR65" s="1361"/>
      <c r="AS65" s="1361"/>
      <c r="AT65" s="1383">
        <f t="shared" si="88"/>
        <v>28033333.33</v>
      </c>
      <c r="AU65" s="943" t="s">
        <v>2683</v>
      </c>
      <c r="AV65" s="943" t="s">
        <v>2683</v>
      </c>
      <c r="AW65" s="943" t="s">
        <v>2683</v>
      </c>
      <c r="AX65" s="943" t="s">
        <v>2683</v>
      </c>
      <c r="AY65" s="943" t="s">
        <v>2683</v>
      </c>
      <c r="AZ65" s="943" t="s">
        <v>2683</v>
      </c>
      <c r="BA65" s="943" t="s">
        <v>2683</v>
      </c>
      <c r="BB65" s="943" t="s">
        <v>2683</v>
      </c>
      <c r="BC65" s="943" t="s">
        <v>2683</v>
      </c>
      <c r="BD65" s="943" t="s">
        <v>2683</v>
      </c>
      <c r="BE65" s="943" t="s">
        <v>2677</v>
      </c>
      <c r="BF65" s="943" t="s">
        <v>2683</v>
      </c>
      <c r="BG65" s="943" t="s">
        <v>2683</v>
      </c>
      <c r="BH65" s="943" t="s">
        <v>2677</v>
      </c>
      <c r="BI65" s="943" t="s">
        <v>2677</v>
      </c>
      <c r="BJ65" s="943" t="s">
        <v>2677</v>
      </c>
      <c r="BK65" s="943" t="s">
        <v>2677</v>
      </c>
      <c r="BL65" s="943" t="s">
        <v>2677</v>
      </c>
      <c r="BM65" s="943" t="s">
        <v>2677</v>
      </c>
      <c r="BN65" s="943" t="s">
        <v>2683</v>
      </c>
      <c r="BO65" s="943" t="s">
        <v>2683</v>
      </c>
      <c r="BP65" s="943" t="s">
        <v>2683</v>
      </c>
      <c r="BQ65" s="943" t="s">
        <v>2683</v>
      </c>
      <c r="BR65" s="943" t="s">
        <v>2683</v>
      </c>
      <c r="BS65" s="943" t="s">
        <v>2683</v>
      </c>
      <c r="BT65" s="1364" t="s">
        <v>2683</v>
      </c>
      <c r="BU65" s="1364" t="s">
        <v>2683</v>
      </c>
      <c r="BV65" s="1364" t="s">
        <v>2683</v>
      </c>
      <c r="BW65" s="1364" t="s">
        <v>2678</v>
      </c>
      <c r="BX65" s="1364" t="s">
        <v>2678</v>
      </c>
      <c r="BY65" s="1364" t="s">
        <v>2678</v>
      </c>
      <c r="BZ65" s="1363">
        <f t="shared" ref="BZ65:CJ65" si="206">COUNTIF($AU65:$BY65,BZ$4)*($F65/30)+COUNTIF($AU65:$BY65,BZ$5)*($F65/60)</f>
        <v>20300000</v>
      </c>
      <c r="CA65" s="1363">
        <f t="shared" si="206"/>
        <v>0</v>
      </c>
      <c r="CB65" s="1363">
        <f t="shared" si="206"/>
        <v>0</v>
      </c>
      <c r="CC65" s="1363">
        <f t="shared" si="206"/>
        <v>2900000</v>
      </c>
      <c r="CD65" s="1363">
        <f t="shared" si="206"/>
        <v>0</v>
      </c>
      <c r="CE65" s="1363">
        <f t="shared" si="206"/>
        <v>0</v>
      </c>
      <c r="CF65" s="1363">
        <f t="shared" si="206"/>
        <v>0</v>
      </c>
      <c r="CG65" s="1363">
        <f t="shared" si="206"/>
        <v>0</v>
      </c>
      <c r="CH65" s="1363">
        <f t="shared" si="206"/>
        <v>0</v>
      </c>
      <c r="CI65" s="1363">
        <f t="shared" si="206"/>
        <v>0</v>
      </c>
      <c r="CJ65" s="1363">
        <f t="shared" si="206"/>
        <v>0</v>
      </c>
      <c r="CK65" s="1363">
        <f t="shared" si="90"/>
        <v>6766666.667</v>
      </c>
      <c r="CL65" s="943" t="s">
        <v>2678</v>
      </c>
      <c r="CM65" s="943" t="s">
        <v>2678</v>
      </c>
      <c r="CN65" s="943" t="s">
        <v>2677</v>
      </c>
      <c r="CO65" s="943" t="s">
        <v>2678</v>
      </c>
      <c r="CP65" s="943" t="s">
        <v>2678</v>
      </c>
      <c r="CQ65" s="943" t="s">
        <v>2678</v>
      </c>
      <c r="CR65" s="943" t="s">
        <v>2678</v>
      </c>
      <c r="CS65" s="943" t="s">
        <v>2685</v>
      </c>
      <c r="CT65" s="943" t="s">
        <v>2685</v>
      </c>
      <c r="CU65" s="943" t="s">
        <v>2685</v>
      </c>
      <c r="CV65" s="943" t="s">
        <v>2685</v>
      </c>
      <c r="CW65" s="943" t="s">
        <v>2685</v>
      </c>
      <c r="CX65" s="943" t="s">
        <v>2685</v>
      </c>
      <c r="CY65" s="943" t="s">
        <v>2685</v>
      </c>
      <c r="CZ65" s="943" t="s">
        <v>2685</v>
      </c>
      <c r="DA65" s="943" t="s">
        <v>2685</v>
      </c>
      <c r="DB65" s="943" t="s">
        <v>2685</v>
      </c>
      <c r="DC65" s="943" t="s">
        <v>2685</v>
      </c>
      <c r="DD65" s="943" t="s">
        <v>2685</v>
      </c>
      <c r="DE65" s="943" t="s">
        <v>2685</v>
      </c>
      <c r="DF65" s="943" t="s">
        <v>2685</v>
      </c>
      <c r="DG65" s="943" t="s">
        <v>2685</v>
      </c>
      <c r="DH65" s="943" t="s">
        <v>2685</v>
      </c>
      <c r="DI65" s="943" t="s">
        <v>2685</v>
      </c>
      <c r="DJ65" s="943" t="s">
        <v>2685</v>
      </c>
      <c r="DK65" s="943" t="s">
        <v>2685</v>
      </c>
      <c r="DL65" s="943" t="s">
        <v>2685</v>
      </c>
      <c r="DM65" s="943" t="s">
        <v>2685</v>
      </c>
      <c r="DN65" s="1383">
        <f t="shared" ref="DN65:DW65" si="207">COUNTIF($CL65:$DM65,DN$4)*($F65/30)+COUNTIF($CL65:$DM65,DN$5)*($F65/60)</f>
        <v>0</v>
      </c>
      <c r="DO65" s="1383">
        <f t="shared" si="207"/>
        <v>0</v>
      </c>
      <c r="DP65" s="1383">
        <f t="shared" si="207"/>
        <v>0</v>
      </c>
      <c r="DQ65" s="1383">
        <f t="shared" si="207"/>
        <v>5800000</v>
      </c>
      <c r="DR65" s="1383">
        <f t="shared" si="207"/>
        <v>0</v>
      </c>
      <c r="DS65" s="1383">
        <f t="shared" si="207"/>
        <v>0</v>
      </c>
      <c r="DT65" s="1383">
        <f t="shared" si="207"/>
        <v>0</v>
      </c>
      <c r="DU65" s="1383">
        <f t="shared" si="207"/>
        <v>20300000</v>
      </c>
      <c r="DV65" s="1383">
        <f t="shared" si="207"/>
        <v>0</v>
      </c>
      <c r="DW65" s="1383">
        <f t="shared" si="207"/>
        <v>0</v>
      </c>
      <c r="DX65" s="1383">
        <f t="shared" si="92"/>
        <v>1500000</v>
      </c>
      <c r="DY65" s="943" t="s">
        <v>2678</v>
      </c>
      <c r="DZ65" s="943" t="s">
        <v>2678</v>
      </c>
      <c r="EA65" s="943" t="s">
        <v>2678</v>
      </c>
      <c r="EB65" s="943" t="s">
        <v>2678</v>
      </c>
      <c r="EC65" s="943" t="s">
        <v>2678</v>
      </c>
      <c r="ED65" s="943" t="s">
        <v>2678</v>
      </c>
      <c r="EE65" s="943" t="s">
        <v>2678</v>
      </c>
      <c r="EF65" s="943" t="s">
        <v>2678</v>
      </c>
      <c r="EG65" s="943" t="s">
        <v>2678</v>
      </c>
      <c r="EH65" s="943" t="s">
        <v>2678</v>
      </c>
      <c r="EI65" s="943" t="s">
        <v>2678</v>
      </c>
      <c r="EJ65" s="943" t="s">
        <v>2678</v>
      </c>
      <c r="EK65" s="943" t="s">
        <v>2678</v>
      </c>
      <c r="EL65" s="943" t="s">
        <v>2678</v>
      </c>
      <c r="EM65" s="943" t="s">
        <v>2678</v>
      </c>
      <c r="EN65" s="943" t="s">
        <v>2678</v>
      </c>
      <c r="EO65" s="943" t="s">
        <v>2678</v>
      </c>
      <c r="EP65" s="943" t="s">
        <v>2678</v>
      </c>
      <c r="EQ65" s="943" t="s">
        <v>2678</v>
      </c>
      <c r="ER65" s="943" t="s">
        <v>2678</v>
      </c>
      <c r="ES65" s="943" t="s">
        <v>2678</v>
      </c>
      <c r="ET65" s="943" t="s">
        <v>2678</v>
      </c>
      <c r="EU65" s="943" t="s">
        <v>2678</v>
      </c>
      <c r="EV65" s="943" t="s">
        <v>2678</v>
      </c>
      <c r="EW65" s="943" t="s">
        <v>2678</v>
      </c>
      <c r="EX65" s="943" t="s">
        <v>2678</v>
      </c>
      <c r="EY65" s="943" t="s">
        <v>2678</v>
      </c>
      <c r="EZ65" s="1364"/>
      <c r="FA65" s="1364"/>
      <c r="FB65" s="1364"/>
      <c r="FC65" s="1364"/>
      <c r="FD65" s="1363">
        <f t="shared" ref="FD65:FP65" si="208">COUNTIF($DY65:$FC65,FD$4)*($F65/30)+COUNTIF($DY65:$FC65,FD$5)*($F65/60)</f>
        <v>0</v>
      </c>
      <c r="FE65" s="1363">
        <f t="shared" si="208"/>
        <v>0</v>
      </c>
      <c r="FF65" s="1363">
        <f t="shared" si="208"/>
        <v>0</v>
      </c>
      <c r="FG65" s="1363">
        <f t="shared" si="208"/>
        <v>26100000</v>
      </c>
      <c r="FH65" s="1363">
        <f t="shared" si="208"/>
        <v>0</v>
      </c>
      <c r="FI65" s="1363">
        <f t="shared" si="208"/>
        <v>0</v>
      </c>
      <c r="FJ65" s="1363">
        <f t="shared" si="208"/>
        <v>0</v>
      </c>
      <c r="FK65" s="1363">
        <f t="shared" si="208"/>
        <v>0</v>
      </c>
      <c r="FL65" s="1363">
        <f t="shared" si="208"/>
        <v>0</v>
      </c>
      <c r="FM65" s="1363">
        <f t="shared" si="208"/>
        <v>0</v>
      </c>
      <c r="FN65" s="1363">
        <f t="shared" si="208"/>
        <v>0</v>
      </c>
      <c r="FO65" s="1363">
        <f t="shared" si="208"/>
        <v>0</v>
      </c>
      <c r="FP65" s="1363">
        <f t="shared" si="208"/>
        <v>0</v>
      </c>
      <c r="FQ65" s="943"/>
      <c r="FR65" s="943"/>
      <c r="FS65" s="943"/>
      <c r="FT65" s="943"/>
      <c r="FU65" s="943"/>
      <c r="FV65" s="943"/>
      <c r="FW65" s="943"/>
      <c r="FX65" s="943"/>
      <c r="FY65" s="943"/>
      <c r="FZ65" s="943"/>
      <c r="GA65" s="943"/>
      <c r="GB65" s="943"/>
      <c r="GC65" s="943"/>
      <c r="GD65" s="943"/>
      <c r="GE65" s="943"/>
      <c r="GF65" s="943"/>
      <c r="GG65" s="943"/>
      <c r="GH65" s="943"/>
      <c r="GI65" s="943"/>
      <c r="GJ65" s="943"/>
      <c r="GK65" s="943"/>
      <c r="GL65" s="943"/>
      <c r="GM65" s="943"/>
      <c r="GN65" s="943"/>
      <c r="GO65" s="943"/>
      <c r="GP65" s="943"/>
      <c r="GQ65" s="943"/>
      <c r="GR65" s="1364"/>
      <c r="GS65" s="1364"/>
      <c r="GT65" s="1364"/>
      <c r="GU65" s="1383"/>
      <c r="GV65" s="1383"/>
      <c r="GW65" s="1383"/>
      <c r="GX65" s="1383"/>
      <c r="GY65" s="1383"/>
      <c r="GZ65" s="943"/>
      <c r="HA65" s="943"/>
      <c r="HB65" s="943"/>
      <c r="HC65" s="943"/>
      <c r="HD65" s="943"/>
      <c r="HE65" s="943"/>
      <c r="HF65" s="943"/>
      <c r="HG65" s="943"/>
      <c r="HH65" s="943"/>
      <c r="HI65" s="943"/>
      <c r="HJ65" s="943"/>
      <c r="HK65" s="943"/>
      <c r="HL65" s="943"/>
      <c r="HM65" s="943"/>
      <c r="HN65" s="943"/>
      <c r="HO65" s="943"/>
      <c r="HP65" s="943"/>
      <c r="HQ65" s="943"/>
      <c r="HR65" s="943"/>
      <c r="HS65" s="943"/>
      <c r="HT65" s="943"/>
      <c r="HU65" s="943"/>
      <c r="HV65" s="943"/>
      <c r="HW65" s="943"/>
      <c r="HX65" s="943"/>
      <c r="HY65" s="943"/>
      <c r="HZ65" s="943"/>
      <c r="IA65" s="1364"/>
      <c r="IB65" s="1364"/>
      <c r="IC65" s="1364"/>
      <c r="ID65" s="1364"/>
      <c r="IE65" s="1391"/>
      <c r="IF65" s="1391"/>
      <c r="IG65" s="1391"/>
      <c r="IH65" s="1391"/>
      <c r="II65" s="1391"/>
      <c r="IJ65" s="1391"/>
      <c r="IK65" s="943"/>
      <c r="IL65" s="943"/>
      <c r="IM65" s="943"/>
      <c r="IN65" s="943"/>
      <c r="IO65" s="943"/>
      <c r="IP65" s="943"/>
      <c r="IQ65" s="943"/>
      <c r="IR65" s="943"/>
      <c r="IS65" s="943"/>
      <c r="IT65" s="943"/>
      <c r="IU65" s="943"/>
      <c r="IV65" s="943"/>
      <c r="IW65" s="943"/>
      <c r="IX65" s="943"/>
      <c r="IY65" s="943"/>
      <c r="IZ65" s="943"/>
      <c r="JA65" s="943"/>
      <c r="JB65" s="943"/>
      <c r="JC65" s="943"/>
      <c r="JD65" s="943"/>
      <c r="JE65" s="943"/>
      <c r="JF65" s="943"/>
      <c r="JG65" s="943"/>
      <c r="JH65" s="943"/>
      <c r="JI65" s="943"/>
      <c r="JJ65" s="943"/>
      <c r="JK65" s="943"/>
      <c r="JL65" s="1364"/>
      <c r="JM65" s="1364"/>
      <c r="JN65" s="1364"/>
      <c r="JO65" s="1383"/>
      <c r="JP65" s="1383"/>
      <c r="JQ65" s="1383"/>
      <c r="JR65" s="1383"/>
      <c r="JS65" s="1383"/>
      <c r="JT65" s="1383"/>
      <c r="JU65" s="943"/>
      <c r="JV65" s="943"/>
      <c r="JW65" s="943"/>
      <c r="JX65" s="943"/>
      <c r="JY65" s="943"/>
      <c r="JZ65" s="943"/>
      <c r="KA65" s="943"/>
      <c r="KB65" s="943"/>
      <c r="KC65" s="943"/>
      <c r="KD65" s="943"/>
      <c r="KE65" s="943"/>
      <c r="KF65" s="943"/>
      <c r="KG65" s="943"/>
      <c r="KH65" s="943"/>
      <c r="KI65" s="943"/>
      <c r="KJ65" s="943"/>
      <c r="KK65" s="943"/>
      <c r="KL65" s="943"/>
      <c r="KM65" s="943"/>
      <c r="KN65" s="943"/>
      <c r="KO65" s="943"/>
      <c r="KP65" s="943"/>
      <c r="KQ65" s="943"/>
      <c r="KR65" s="943"/>
      <c r="KS65" s="943"/>
      <c r="KT65" s="943"/>
      <c r="KU65" s="943"/>
      <c r="KV65" s="1364"/>
      <c r="KW65" s="1364"/>
      <c r="KX65" s="1364"/>
      <c r="KY65" s="1364"/>
      <c r="KZ65" s="1363"/>
      <c r="LA65" s="1363"/>
      <c r="LB65" s="1363"/>
      <c r="LC65" s="1363"/>
      <c r="LD65" s="1363"/>
      <c r="LE65" s="1363"/>
      <c r="LF65" s="943"/>
      <c r="LG65" s="943"/>
      <c r="LH65" s="943"/>
      <c r="LI65" s="943"/>
      <c r="LJ65" s="943"/>
      <c r="LK65" s="943"/>
      <c r="LL65" s="943"/>
      <c r="LM65" s="943"/>
      <c r="LN65" s="943"/>
      <c r="LO65" s="943"/>
      <c r="LP65" s="943"/>
      <c r="LQ65" s="943"/>
      <c r="LR65" s="943"/>
      <c r="LS65" s="943"/>
      <c r="LT65" s="943"/>
      <c r="LU65" s="943"/>
      <c r="LV65" s="943"/>
      <c r="LW65" s="943"/>
      <c r="LX65" s="943"/>
      <c r="LY65" s="943"/>
      <c r="LZ65" s="943"/>
      <c r="MA65" s="943"/>
      <c r="MB65" s="943"/>
      <c r="MC65" s="943"/>
      <c r="MD65" s="943"/>
      <c r="ME65" s="943"/>
      <c r="MF65" s="943"/>
      <c r="MG65" s="1364"/>
      <c r="MH65" s="1364"/>
      <c r="MI65" s="1364"/>
      <c r="MJ65" s="1364"/>
      <c r="MK65" s="1383"/>
      <c r="ML65" s="1383"/>
      <c r="MM65" s="1383"/>
      <c r="MN65" s="1383"/>
      <c r="MO65" s="1383"/>
      <c r="MP65" s="1383"/>
      <c r="MQ65" s="943"/>
      <c r="MR65" s="943"/>
      <c r="MS65" s="943"/>
      <c r="MT65" s="943"/>
      <c r="MU65" s="943"/>
      <c r="MV65" s="943"/>
      <c r="MW65" s="943"/>
      <c r="MX65" s="943"/>
      <c r="MY65" s="943"/>
      <c r="MZ65" s="943"/>
      <c r="NA65" s="943"/>
      <c r="NB65" s="943"/>
      <c r="NC65" s="943"/>
      <c r="ND65" s="943"/>
      <c r="NE65" s="943"/>
      <c r="NF65" s="943"/>
      <c r="NG65" s="943"/>
      <c r="NH65" s="943"/>
      <c r="NI65" s="943"/>
      <c r="NJ65" s="943"/>
      <c r="NK65" s="943"/>
      <c r="NL65" s="943"/>
      <c r="NM65" s="943"/>
      <c r="NN65" s="943"/>
      <c r="NO65" s="943"/>
      <c r="NP65" s="943"/>
      <c r="NQ65" s="943"/>
      <c r="NR65" s="1364"/>
      <c r="NS65" s="1364"/>
      <c r="NT65" s="1364"/>
      <c r="NU65" s="1363"/>
      <c r="NV65" s="1363"/>
      <c r="NW65" s="1363"/>
      <c r="NX65" s="1363"/>
      <c r="NY65" s="1363"/>
      <c r="NZ65" s="1363"/>
      <c r="OA65" s="943"/>
      <c r="OB65" s="943"/>
      <c r="OC65" s="943"/>
      <c r="OD65" s="943"/>
      <c r="OE65" s="943"/>
      <c r="OF65" s="943"/>
      <c r="OG65" s="943"/>
      <c r="OH65" s="943"/>
      <c r="OI65" s="943"/>
      <c r="OJ65" s="943"/>
      <c r="OK65" s="943"/>
      <c r="OL65" s="943"/>
      <c r="OM65" s="943"/>
      <c r="ON65" s="943"/>
      <c r="OO65" s="943"/>
      <c r="OP65" s="943"/>
      <c r="OQ65" s="943"/>
      <c r="OR65" s="943"/>
      <c r="OS65" s="943"/>
      <c r="OT65" s="943"/>
      <c r="OU65" s="943"/>
      <c r="OV65" s="943"/>
      <c r="OW65" s="943"/>
      <c r="OX65" s="943"/>
      <c r="OY65" s="943"/>
      <c r="OZ65" s="943"/>
      <c r="PA65" s="943"/>
      <c r="PB65" s="1364"/>
      <c r="PC65" s="1364"/>
      <c r="PD65" s="1364"/>
      <c r="PE65" s="1383"/>
      <c r="PF65" s="1383"/>
      <c r="PG65" s="1383"/>
      <c r="PH65" s="1383"/>
      <c r="PI65" s="1383"/>
      <c r="PJ65" s="1383"/>
      <c r="PK65" s="943"/>
      <c r="PL65" s="943"/>
      <c r="PM65" s="943"/>
      <c r="PN65" s="943"/>
      <c r="PO65" s="943"/>
      <c r="PP65" s="943"/>
      <c r="PQ65" s="943"/>
      <c r="PR65" s="943"/>
      <c r="PS65" s="943"/>
      <c r="PT65" s="943"/>
      <c r="PU65" s="943"/>
      <c r="PV65" s="943"/>
      <c r="PW65" s="943"/>
      <c r="PX65" s="943"/>
      <c r="PY65" s="943"/>
      <c r="PZ65" s="943"/>
      <c r="QA65" s="943"/>
      <c r="QB65" s="943"/>
      <c r="QC65" s="943"/>
      <c r="QD65" s="943"/>
      <c r="QE65" s="943"/>
      <c r="QF65" s="943"/>
      <c r="QG65" s="943"/>
      <c r="QH65" s="943"/>
      <c r="QI65" s="943"/>
      <c r="QJ65" s="943"/>
      <c r="QK65" s="943"/>
      <c r="QL65" s="1364"/>
      <c r="QM65" s="1364"/>
      <c r="QN65" s="1364"/>
      <c r="QO65" s="1363"/>
      <c r="QP65" s="1363"/>
      <c r="QQ65" s="1363"/>
      <c r="QR65" s="1363"/>
      <c r="QS65" s="1363"/>
      <c r="QT65" s="1363"/>
      <c r="QU65" s="1363"/>
      <c r="QV65" s="1363"/>
      <c r="QW65" s="1363"/>
      <c r="QX65" s="1363"/>
      <c r="QY65" s="1363"/>
      <c r="QZ65" s="1363"/>
      <c r="RA65" s="1363"/>
    </row>
    <row r="66" ht="14.25" customHeight="1">
      <c r="A66" s="1364">
        <v>17.0</v>
      </c>
      <c r="B66" s="943" t="s">
        <v>2895</v>
      </c>
      <c r="C66" s="70" t="s">
        <v>2800</v>
      </c>
      <c r="D66" s="1427" t="s">
        <v>1053</v>
      </c>
      <c r="E66" s="1440" t="s">
        <v>497</v>
      </c>
      <c r="F66" s="1298">
        <v>2.9E7</v>
      </c>
      <c r="G66" s="1382">
        <v>2.2604E7</v>
      </c>
      <c r="H66" s="1382"/>
      <c r="I66" s="1383"/>
      <c r="J66" s="1383">
        <f t="shared" si="74"/>
        <v>0</v>
      </c>
      <c r="K66" s="1383">
        <v>14.0</v>
      </c>
      <c r="L66" s="1383">
        <f t="shared" si="75"/>
        <v>13533333.33</v>
      </c>
      <c r="M66" s="1383"/>
      <c r="N66" s="1383">
        <f t="shared" si="76"/>
        <v>0</v>
      </c>
      <c r="O66" s="1383"/>
      <c r="P66" s="1383">
        <f t="shared" si="77"/>
        <v>0</v>
      </c>
      <c r="Q66" s="1383"/>
      <c r="R66" s="1383"/>
      <c r="S66" s="1383"/>
      <c r="T66" s="1383">
        <f t="shared" si="78"/>
        <v>0</v>
      </c>
      <c r="U66" s="1383">
        <f t="shared" si="79"/>
        <v>13533333.33</v>
      </c>
      <c r="V66" s="1362"/>
      <c r="W66" s="1363">
        <f t="shared" si="80"/>
        <v>0</v>
      </c>
      <c r="X66" s="1362"/>
      <c r="Y66" s="1363">
        <f t="shared" si="81"/>
        <v>0</v>
      </c>
      <c r="Z66" s="1362"/>
      <c r="AA66" s="1363">
        <f t="shared" si="82"/>
        <v>0</v>
      </c>
      <c r="AB66" s="1362"/>
      <c r="AC66" s="1363">
        <f t="shared" si="83"/>
        <v>0</v>
      </c>
      <c r="AD66" s="1362"/>
      <c r="AE66" s="1362"/>
      <c r="AF66" s="1362"/>
      <c r="AG66" s="1363"/>
      <c r="AH66" s="1363">
        <f t="shared" si="84"/>
        <v>0</v>
      </c>
      <c r="AI66" s="1361"/>
      <c r="AJ66" s="1383">
        <f t="shared" si="94"/>
        <v>0</v>
      </c>
      <c r="AK66" s="1361"/>
      <c r="AL66" s="1361"/>
      <c r="AM66" s="1383">
        <f t="shared" si="85"/>
        <v>0</v>
      </c>
      <c r="AN66" s="1361"/>
      <c r="AO66" s="1383">
        <f t="shared" si="86"/>
        <v>0</v>
      </c>
      <c r="AP66" s="1361"/>
      <c r="AQ66" s="1383">
        <f t="shared" si="87"/>
        <v>0</v>
      </c>
      <c r="AR66" s="1361"/>
      <c r="AS66" s="1361"/>
      <c r="AT66" s="1383">
        <f t="shared" si="88"/>
        <v>0</v>
      </c>
      <c r="AU66" s="943" t="s">
        <v>2683</v>
      </c>
      <c r="AV66" s="943" t="s">
        <v>2683</v>
      </c>
      <c r="AW66" s="943" t="s">
        <v>2683</v>
      </c>
      <c r="AX66" s="943" t="s">
        <v>2683</v>
      </c>
      <c r="AY66" s="943" t="s">
        <v>2677</v>
      </c>
      <c r="AZ66" s="943" t="s">
        <v>2683</v>
      </c>
      <c r="BA66" s="943" t="s">
        <v>2683</v>
      </c>
      <c r="BB66" s="943" t="s">
        <v>2683</v>
      </c>
      <c r="BC66" s="943" t="s">
        <v>2683</v>
      </c>
      <c r="BD66" s="943" t="s">
        <v>2677</v>
      </c>
      <c r="BE66" s="943" t="s">
        <v>2677</v>
      </c>
      <c r="BF66" s="943" t="s">
        <v>2683</v>
      </c>
      <c r="BG66" s="943" t="s">
        <v>2683</v>
      </c>
      <c r="BH66" s="943" t="s">
        <v>2683</v>
      </c>
      <c r="BI66" s="943" t="s">
        <v>2683</v>
      </c>
      <c r="BJ66" s="943" t="s">
        <v>2683</v>
      </c>
      <c r="BK66" s="943" t="s">
        <v>2683</v>
      </c>
      <c r="BL66" s="943" t="s">
        <v>2683</v>
      </c>
      <c r="BM66" s="943" t="s">
        <v>2683</v>
      </c>
      <c r="BN66" s="943" t="s">
        <v>2683</v>
      </c>
      <c r="BO66" s="943" t="s">
        <v>2677</v>
      </c>
      <c r="BP66" s="943" t="s">
        <v>2677</v>
      </c>
      <c r="BQ66" s="943" t="s">
        <v>2677</v>
      </c>
      <c r="BR66" s="943" t="s">
        <v>2677</v>
      </c>
      <c r="BS66" s="943" t="s">
        <v>2677</v>
      </c>
      <c r="BT66" s="1364" t="s">
        <v>2677</v>
      </c>
      <c r="BU66" s="1364" t="s">
        <v>2678</v>
      </c>
      <c r="BV66" s="1364" t="s">
        <v>2677</v>
      </c>
      <c r="BW66" s="1364" t="s">
        <v>2677</v>
      </c>
      <c r="BX66" s="1364" t="s">
        <v>2677</v>
      </c>
      <c r="BY66" s="1364" t="s">
        <v>2677</v>
      </c>
      <c r="BZ66" s="1363">
        <f t="shared" ref="BZ66:CJ66" si="209">COUNTIF($AU66:$BY66,BZ$4)*($F66/30)+COUNTIF($AU66:$BY66,BZ$5)*($F66/60)</f>
        <v>16433333.33</v>
      </c>
      <c r="CA66" s="1363">
        <f t="shared" si="209"/>
        <v>0</v>
      </c>
      <c r="CB66" s="1363">
        <f t="shared" si="209"/>
        <v>0</v>
      </c>
      <c r="CC66" s="1363">
        <f t="shared" si="209"/>
        <v>966666.6667</v>
      </c>
      <c r="CD66" s="1363">
        <f t="shared" si="209"/>
        <v>0</v>
      </c>
      <c r="CE66" s="1363">
        <f t="shared" si="209"/>
        <v>0</v>
      </c>
      <c r="CF66" s="1363">
        <f t="shared" si="209"/>
        <v>0</v>
      </c>
      <c r="CG66" s="1363">
        <f t="shared" si="209"/>
        <v>0</v>
      </c>
      <c r="CH66" s="1363">
        <f t="shared" si="209"/>
        <v>0</v>
      </c>
      <c r="CI66" s="1363">
        <f t="shared" si="209"/>
        <v>0</v>
      </c>
      <c r="CJ66" s="1363">
        <f t="shared" si="209"/>
        <v>0</v>
      </c>
      <c r="CK66" s="1363">
        <f t="shared" si="90"/>
        <v>12566666.67</v>
      </c>
      <c r="CL66" s="943" t="s">
        <v>2678</v>
      </c>
      <c r="CM66" s="943" t="s">
        <v>2678</v>
      </c>
      <c r="CN66" s="943" t="s">
        <v>2678</v>
      </c>
      <c r="CO66" s="943" t="s">
        <v>2678</v>
      </c>
      <c r="CP66" s="943" t="s">
        <v>2678</v>
      </c>
      <c r="CQ66" s="943" t="s">
        <v>2678</v>
      </c>
      <c r="CR66" s="943" t="s">
        <v>2678</v>
      </c>
      <c r="CS66" s="943" t="s">
        <v>2685</v>
      </c>
      <c r="CT66" s="943" t="s">
        <v>2685</v>
      </c>
      <c r="CU66" s="943" t="s">
        <v>2685</v>
      </c>
      <c r="CV66" s="943" t="s">
        <v>2685</v>
      </c>
      <c r="CW66" s="943" t="s">
        <v>2685</v>
      </c>
      <c r="CX66" s="943" t="s">
        <v>2685</v>
      </c>
      <c r="CY66" s="943" t="s">
        <v>2685</v>
      </c>
      <c r="CZ66" s="943" t="s">
        <v>2685</v>
      </c>
      <c r="DA66" s="943" t="s">
        <v>2685</v>
      </c>
      <c r="DB66" s="943" t="s">
        <v>2685</v>
      </c>
      <c r="DC66" s="943" t="s">
        <v>2685</v>
      </c>
      <c r="DD66" s="943" t="s">
        <v>2685</v>
      </c>
      <c r="DE66" s="943" t="s">
        <v>2685</v>
      </c>
      <c r="DF66" s="943" t="s">
        <v>2685</v>
      </c>
      <c r="DG66" s="943" t="s">
        <v>2685</v>
      </c>
      <c r="DH66" s="943" t="s">
        <v>2685</v>
      </c>
      <c r="DI66" s="943" t="s">
        <v>2685</v>
      </c>
      <c r="DJ66" s="943" t="s">
        <v>2685</v>
      </c>
      <c r="DK66" s="943" t="s">
        <v>2685</v>
      </c>
      <c r="DL66" s="943" t="s">
        <v>2685</v>
      </c>
      <c r="DM66" s="943" t="s">
        <v>2685</v>
      </c>
      <c r="DN66" s="1383">
        <f t="shared" ref="DN66:DW66" si="210">COUNTIF($CL66:$DM66,DN$4)*($F66/30)+COUNTIF($CL66:$DM66,DN$5)*($F66/60)</f>
        <v>0</v>
      </c>
      <c r="DO66" s="1383">
        <f t="shared" si="210"/>
        <v>0</v>
      </c>
      <c r="DP66" s="1383">
        <f t="shared" si="210"/>
        <v>0</v>
      </c>
      <c r="DQ66" s="1383">
        <f t="shared" si="210"/>
        <v>6766666.667</v>
      </c>
      <c r="DR66" s="1383">
        <f t="shared" si="210"/>
        <v>0</v>
      </c>
      <c r="DS66" s="1383">
        <f t="shared" si="210"/>
        <v>0</v>
      </c>
      <c r="DT66" s="1383">
        <f t="shared" si="210"/>
        <v>0</v>
      </c>
      <c r="DU66" s="1383">
        <f t="shared" si="210"/>
        <v>20300000</v>
      </c>
      <c r="DV66" s="1383">
        <f t="shared" si="210"/>
        <v>0</v>
      </c>
      <c r="DW66" s="1383">
        <f t="shared" si="210"/>
        <v>0</v>
      </c>
      <c r="DX66" s="1383">
        <f t="shared" si="92"/>
        <v>0</v>
      </c>
      <c r="DY66" s="943" t="s">
        <v>2678</v>
      </c>
      <c r="DZ66" s="943" t="s">
        <v>2678</v>
      </c>
      <c r="EA66" s="943" t="s">
        <v>2678</v>
      </c>
      <c r="EB66" s="943" t="s">
        <v>2678</v>
      </c>
      <c r="EC66" s="943" t="s">
        <v>2678</v>
      </c>
      <c r="ED66" s="943" t="s">
        <v>2678</v>
      </c>
      <c r="EE66" s="943" t="s">
        <v>2678</v>
      </c>
      <c r="EF66" s="943" t="s">
        <v>2678</v>
      </c>
      <c r="EG66" s="943" t="s">
        <v>2678</v>
      </c>
      <c r="EH66" s="943" t="s">
        <v>2678</v>
      </c>
      <c r="EI66" s="943" t="s">
        <v>2678</v>
      </c>
      <c r="EJ66" s="943" t="s">
        <v>2678</v>
      </c>
      <c r="EK66" s="943" t="s">
        <v>2678</v>
      </c>
      <c r="EL66" s="943" t="s">
        <v>2678</v>
      </c>
      <c r="EM66" s="943" t="s">
        <v>2678</v>
      </c>
      <c r="EN66" s="943" t="s">
        <v>2678</v>
      </c>
      <c r="EO66" s="943" t="s">
        <v>2678</v>
      </c>
      <c r="EP66" s="943" t="s">
        <v>2678</v>
      </c>
      <c r="EQ66" s="943" t="s">
        <v>2678</v>
      </c>
      <c r="ER66" s="943" t="s">
        <v>2678</v>
      </c>
      <c r="ES66" s="943" t="s">
        <v>2678</v>
      </c>
      <c r="ET66" s="943" t="s">
        <v>2678</v>
      </c>
      <c r="EU66" s="943" t="s">
        <v>2678</v>
      </c>
      <c r="EV66" s="943" t="s">
        <v>2678</v>
      </c>
      <c r="EW66" s="943" t="s">
        <v>2678</v>
      </c>
      <c r="EX66" s="943" t="s">
        <v>2678</v>
      </c>
      <c r="EY66" s="943" t="s">
        <v>2678</v>
      </c>
      <c r="EZ66" s="1364"/>
      <c r="FA66" s="1364"/>
      <c r="FB66" s="1364"/>
      <c r="FC66" s="1364"/>
      <c r="FD66" s="1363">
        <f t="shared" ref="FD66:FP66" si="211">COUNTIF($DY66:$FC66,FD$4)*($F66/30)+COUNTIF($DY66:$FC66,FD$5)*($F66/60)</f>
        <v>0</v>
      </c>
      <c r="FE66" s="1363">
        <f t="shared" si="211"/>
        <v>0</v>
      </c>
      <c r="FF66" s="1363">
        <f t="shared" si="211"/>
        <v>0</v>
      </c>
      <c r="FG66" s="1363">
        <f t="shared" si="211"/>
        <v>26100000</v>
      </c>
      <c r="FH66" s="1363">
        <f t="shared" si="211"/>
        <v>0</v>
      </c>
      <c r="FI66" s="1363">
        <f t="shared" si="211"/>
        <v>0</v>
      </c>
      <c r="FJ66" s="1363">
        <f t="shared" si="211"/>
        <v>0</v>
      </c>
      <c r="FK66" s="1363">
        <f t="shared" si="211"/>
        <v>0</v>
      </c>
      <c r="FL66" s="1363">
        <f t="shared" si="211"/>
        <v>0</v>
      </c>
      <c r="FM66" s="1363">
        <f t="shared" si="211"/>
        <v>0</v>
      </c>
      <c r="FN66" s="1363">
        <f t="shared" si="211"/>
        <v>0</v>
      </c>
      <c r="FO66" s="1363">
        <f t="shared" si="211"/>
        <v>0</v>
      </c>
      <c r="FP66" s="1363">
        <f t="shared" si="211"/>
        <v>0</v>
      </c>
      <c r="FQ66" s="943"/>
      <c r="FR66" s="943"/>
      <c r="FS66" s="943"/>
      <c r="FT66" s="943"/>
      <c r="FU66" s="943"/>
      <c r="FV66" s="943"/>
      <c r="FW66" s="943"/>
      <c r="FX66" s="943"/>
      <c r="FY66" s="943"/>
      <c r="FZ66" s="943"/>
      <c r="GA66" s="943"/>
      <c r="GB66" s="943"/>
      <c r="GC66" s="943"/>
      <c r="GD66" s="943"/>
      <c r="GE66" s="943"/>
      <c r="GF66" s="943"/>
      <c r="GG66" s="943"/>
      <c r="GH66" s="943"/>
      <c r="GI66" s="943"/>
      <c r="GJ66" s="943"/>
      <c r="GK66" s="943"/>
      <c r="GL66" s="943"/>
      <c r="GM66" s="943"/>
      <c r="GN66" s="943"/>
      <c r="GO66" s="943"/>
      <c r="GP66" s="943"/>
      <c r="GQ66" s="943"/>
      <c r="GR66" s="1364"/>
      <c r="GS66" s="1364"/>
      <c r="GT66" s="1364"/>
      <c r="GU66" s="1383"/>
      <c r="GV66" s="1383"/>
      <c r="GW66" s="1383"/>
      <c r="GX66" s="1383"/>
      <c r="GY66" s="1383"/>
      <c r="GZ66" s="943"/>
      <c r="HA66" s="943"/>
      <c r="HB66" s="943"/>
      <c r="HC66" s="943"/>
      <c r="HD66" s="943"/>
      <c r="HE66" s="943"/>
      <c r="HF66" s="943"/>
      <c r="HG66" s="943"/>
      <c r="HH66" s="943"/>
      <c r="HI66" s="943"/>
      <c r="HJ66" s="943"/>
      <c r="HK66" s="943"/>
      <c r="HL66" s="943"/>
      <c r="HM66" s="943"/>
      <c r="HN66" s="943"/>
      <c r="HO66" s="943"/>
      <c r="HP66" s="943"/>
      <c r="HQ66" s="943"/>
      <c r="HR66" s="943"/>
      <c r="HS66" s="943"/>
      <c r="HT66" s="943"/>
      <c r="HU66" s="943"/>
      <c r="HV66" s="943"/>
      <c r="HW66" s="943"/>
      <c r="HX66" s="943"/>
      <c r="HY66" s="943"/>
      <c r="HZ66" s="943"/>
      <c r="IA66" s="1364"/>
      <c r="IB66" s="1364"/>
      <c r="IC66" s="1364"/>
      <c r="ID66" s="1364"/>
      <c r="IE66" s="1391"/>
      <c r="IF66" s="1391"/>
      <c r="IG66" s="1391"/>
      <c r="IH66" s="1391"/>
      <c r="II66" s="1391"/>
      <c r="IJ66" s="1391"/>
      <c r="IK66" s="943"/>
      <c r="IL66" s="943"/>
      <c r="IM66" s="943"/>
      <c r="IN66" s="943"/>
      <c r="IO66" s="943"/>
      <c r="IP66" s="943"/>
      <c r="IQ66" s="943"/>
      <c r="IR66" s="943"/>
      <c r="IS66" s="943"/>
      <c r="IT66" s="943"/>
      <c r="IU66" s="943"/>
      <c r="IV66" s="943"/>
      <c r="IW66" s="943"/>
      <c r="IX66" s="943"/>
      <c r="IY66" s="943"/>
      <c r="IZ66" s="943"/>
      <c r="JA66" s="943"/>
      <c r="JB66" s="943"/>
      <c r="JC66" s="943"/>
      <c r="JD66" s="943"/>
      <c r="JE66" s="943"/>
      <c r="JF66" s="943"/>
      <c r="JG66" s="943"/>
      <c r="JH66" s="943"/>
      <c r="JI66" s="943"/>
      <c r="JJ66" s="943"/>
      <c r="JK66" s="943"/>
      <c r="JL66" s="1364"/>
      <c r="JM66" s="1364"/>
      <c r="JN66" s="1364"/>
      <c r="JO66" s="1383"/>
      <c r="JP66" s="1383"/>
      <c r="JQ66" s="1383"/>
      <c r="JR66" s="1383"/>
      <c r="JS66" s="1383"/>
      <c r="JT66" s="1383"/>
      <c r="JU66" s="943"/>
      <c r="JV66" s="943"/>
      <c r="JW66" s="943"/>
      <c r="JX66" s="943"/>
      <c r="JY66" s="943"/>
      <c r="JZ66" s="943"/>
      <c r="KA66" s="943"/>
      <c r="KB66" s="943"/>
      <c r="KC66" s="943"/>
      <c r="KD66" s="943"/>
      <c r="KE66" s="943"/>
      <c r="KF66" s="943"/>
      <c r="KG66" s="943"/>
      <c r="KH66" s="943"/>
      <c r="KI66" s="943"/>
      <c r="KJ66" s="943"/>
      <c r="KK66" s="943"/>
      <c r="KL66" s="943"/>
      <c r="KM66" s="943"/>
      <c r="KN66" s="943"/>
      <c r="KO66" s="943"/>
      <c r="KP66" s="943"/>
      <c r="KQ66" s="943"/>
      <c r="KR66" s="943"/>
      <c r="KS66" s="943"/>
      <c r="KT66" s="943"/>
      <c r="KU66" s="943"/>
      <c r="KV66" s="1364"/>
      <c r="KW66" s="1364"/>
      <c r="KX66" s="1364"/>
      <c r="KY66" s="1364"/>
      <c r="KZ66" s="1363"/>
      <c r="LA66" s="1363"/>
      <c r="LB66" s="1363"/>
      <c r="LC66" s="1363"/>
      <c r="LD66" s="1363"/>
      <c r="LE66" s="1363"/>
      <c r="LF66" s="943"/>
      <c r="LG66" s="943"/>
      <c r="LH66" s="943"/>
      <c r="LI66" s="943"/>
      <c r="LJ66" s="943"/>
      <c r="LK66" s="943"/>
      <c r="LL66" s="943"/>
      <c r="LM66" s="943"/>
      <c r="LN66" s="943"/>
      <c r="LO66" s="943"/>
      <c r="LP66" s="943"/>
      <c r="LQ66" s="943"/>
      <c r="LR66" s="943"/>
      <c r="LS66" s="943"/>
      <c r="LT66" s="943"/>
      <c r="LU66" s="943"/>
      <c r="LV66" s="943"/>
      <c r="LW66" s="943"/>
      <c r="LX66" s="943"/>
      <c r="LY66" s="943"/>
      <c r="LZ66" s="943"/>
      <c r="MA66" s="943"/>
      <c r="MB66" s="943"/>
      <c r="MC66" s="943"/>
      <c r="MD66" s="943"/>
      <c r="ME66" s="943"/>
      <c r="MF66" s="943"/>
      <c r="MG66" s="1364"/>
      <c r="MH66" s="1364"/>
      <c r="MI66" s="1364"/>
      <c r="MJ66" s="1364"/>
      <c r="MK66" s="1383"/>
      <c r="ML66" s="1383"/>
      <c r="MM66" s="1383"/>
      <c r="MN66" s="1383"/>
      <c r="MO66" s="1383"/>
      <c r="MP66" s="1383"/>
      <c r="MQ66" s="943"/>
      <c r="MR66" s="943"/>
      <c r="MS66" s="943"/>
      <c r="MT66" s="943"/>
      <c r="MU66" s="943"/>
      <c r="MV66" s="943"/>
      <c r="MW66" s="943"/>
      <c r="MX66" s="943"/>
      <c r="MY66" s="943"/>
      <c r="MZ66" s="943"/>
      <c r="NA66" s="943"/>
      <c r="NB66" s="943"/>
      <c r="NC66" s="943"/>
      <c r="ND66" s="943"/>
      <c r="NE66" s="943"/>
      <c r="NF66" s="943"/>
      <c r="NG66" s="943"/>
      <c r="NH66" s="943"/>
      <c r="NI66" s="943"/>
      <c r="NJ66" s="943"/>
      <c r="NK66" s="943"/>
      <c r="NL66" s="943"/>
      <c r="NM66" s="943"/>
      <c r="NN66" s="943"/>
      <c r="NO66" s="943"/>
      <c r="NP66" s="943"/>
      <c r="NQ66" s="943"/>
      <c r="NR66" s="1364"/>
      <c r="NS66" s="1364"/>
      <c r="NT66" s="1364"/>
      <c r="NU66" s="1363"/>
      <c r="NV66" s="1363"/>
      <c r="NW66" s="1363"/>
      <c r="NX66" s="1363"/>
      <c r="NY66" s="1363"/>
      <c r="NZ66" s="1363"/>
      <c r="OA66" s="943"/>
      <c r="OB66" s="943"/>
      <c r="OC66" s="943"/>
      <c r="OD66" s="943"/>
      <c r="OE66" s="943"/>
      <c r="OF66" s="943"/>
      <c r="OG66" s="943"/>
      <c r="OH66" s="943"/>
      <c r="OI66" s="943"/>
      <c r="OJ66" s="943"/>
      <c r="OK66" s="943"/>
      <c r="OL66" s="943"/>
      <c r="OM66" s="943"/>
      <c r="ON66" s="943"/>
      <c r="OO66" s="943"/>
      <c r="OP66" s="943"/>
      <c r="OQ66" s="943"/>
      <c r="OR66" s="943"/>
      <c r="OS66" s="943"/>
      <c r="OT66" s="943"/>
      <c r="OU66" s="943"/>
      <c r="OV66" s="943"/>
      <c r="OW66" s="943"/>
      <c r="OX66" s="943"/>
      <c r="OY66" s="943"/>
      <c r="OZ66" s="943"/>
      <c r="PA66" s="943"/>
      <c r="PB66" s="1364"/>
      <c r="PC66" s="1364"/>
      <c r="PD66" s="1364"/>
      <c r="PE66" s="1383"/>
      <c r="PF66" s="1383"/>
      <c r="PG66" s="1383"/>
      <c r="PH66" s="1383"/>
      <c r="PI66" s="1383"/>
      <c r="PJ66" s="1383"/>
      <c r="PK66" s="943"/>
      <c r="PL66" s="943"/>
      <c r="PM66" s="943"/>
      <c r="PN66" s="943"/>
      <c r="PO66" s="943"/>
      <c r="PP66" s="943"/>
      <c r="PQ66" s="943"/>
      <c r="PR66" s="943"/>
      <c r="PS66" s="943"/>
      <c r="PT66" s="943"/>
      <c r="PU66" s="943"/>
      <c r="PV66" s="943"/>
      <c r="PW66" s="943"/>
      <c r="PX66" s="943"/>
      <c r="PY66" s="943"/>
      <c r="PZ66" s="943"/>
      <c r="QA66" s="943"/>
      <c r="QB66" s="943"/>
      <c r="QC66" s="943"/>
      <c r="QD66" s="943"/>
      <c r="QE66" s="943"/>
      <c r="QF66" s="943"/>
      <c r="QG66" s="943"/>
      <c r="QH66" s="943"/>
      <c r="QI66" s="943"/>
      <c r="QJ66" s="943"/>
      <c r="QK66" s="943"/>
      <c r="QL66" s="1364"/>
      <c r="QM66" s="1364"/>
      <c r="QN66" s="1364"/>
      <c r="QO66" s="1363"/>
      <c r="QP66" s="1363"/>
      <c r="QQ66" s="1363"/>
      <c r="QR66" s="1363"/>
      <c r="QS66" s="1363"/>
      <c r="QT66" s="1363"/>
      <c r="QU66" s="1363"/>
      <c r="QV66" s="1363"/>
      <c r="QW66" s="1363"/>
      <c r="QX66" s="1363"/>
      <c r="QY66" s="1363"/>
      <c r="QZ66" s="1363"/>
      <c r="RA66" s="1363"/>
    </row>
    <row r="67" ht="14.25" customHeight="1">
      <c r="A67" s="1364">
        <v>18.0</v>
      </c>
      <c r="B67" s="70" t="s">
        <v>2896</v>
      </c>
      <c r="C67" s="70" t="s">
        <v>2801</v>
      </c>
      <c r="D67" s="1427" t="s">
        <v>1063</v>
      </c>
      <c r="E67" s="1440" t="s">
        <v>498</v>
      </c>
      <c r="F67" s="1298">
        <v>2.9E7</v>
      </c>
      <c r="G67" s="1382">
        <v>2.2604E7</v>
      </c>
      <c r="H67" s="1382"/>
      <c r="I67" s="1383">
        <v>2.0</v>
      </c>
      <c r="J67" s="1383">
        <f t="shared" si="74"/>
        <v>1933333.333</v>
      </c>
      <c r="K67" s="1383"/>
      <c r="L67" s="1383">
        <f t="shared" si="75"/>
        <v>0</v>
      </c>
      <c r="M67" s="1383"/>
      <c r="N67" s="1383">
        <f t="shared" si="76"/>
        <v>0</v>
      </c>
      <c r="O67" s="1383">
        <v>27.0</v>
      </c>
      <c r="P67" s="1383">
        <f t="shared" si="77"/>
        <v>26100000</v>
      </c>
      <c r="Q67" s="1383"/>
      <c r="R67" s="1383"/>
      <c r="S67" s="1383">
        <v>8.0</v>
      </c>
      <c r="T67" s="1383">
        <f t="shared" si="78"/>
        <v>7733333.333</v>
      </c>
      <c r="U67" s="1383">
        <f t="shared" si="79"/>
        <v>35766666.67</v>
      </c>
      <c r="V67" s="1362"/>
      <c r="W67" s="1363">
        <f t="shared" si="80"/>
        <v>0</v>
      </c>
      <c r="X67" s="1362"/>
      <c r="Y67" s="1363">
        <f t="shared" si="81"/>
        <v>0</v>
      </c>
      <c r="Z67" s="1362"/>
      <c r="AA67" s="1363">
        <f t="shared" si="82"/>
        <v>0</v>
      </c>
      <c r="AB67" s="1362">
        <v>25.0</v>
      </c>
      <c r="AC67" s="1363">
        <f t="shared" si="83"/>
        <v>24166666.67</v>
      </c>
      <c r="AD67" s="1362"/>
      <c r="AE67" s="1362"/>
      <c r="AF67" s="1362"/>
      <c r="AG67" s="1363"/>
      <c r="AH67" s="1363">
        <f t="shared" si="84"/>
        <v>24166666.67</v>
      </c>
      <c r="AI67" s="1361"/>
      <c r="AJ67" s="1383">
        <f t="shared" si="94"/>
        <v>0</v>
      </c>
      <c r="AK67" s="1361"/>
      <c r="AL67" s="1361"/>
      <c r="AM67" s="1383">
        <f t="shared" si="85"/>
        <v>0</v>
      </c>
      <c r="AN67" s="1361">
        <v>30.0</v>
      </c>
      <c r="AO67" s="1383">
        <f t="shared" si="86"/>
        <v>29000000</v>
      </c>
      <c r="AP67" s="1361"/>
      <c r="AQ67" s="1383">
        <f t="shared" si="87"/>
        <v>0</v>
      </c>
      <c r="AR67" s="1361"/>
      <c r="AS67" s="1361"/>
      <c r="AT67" s="1383">
        <f t="shared" si="88"/>
        <v>29000000</v>
      </c>
      <c r="AU67" s="943" t="s">
        <v>2678</v>
      </c>
      <c r="AV67" s="943" t="s">
        <v>2678</v>
      </c>
      <c r="AW67" s="943" t="s">
        <v>2678</v>
      </c>
      <c r="AX67" s="943" t="s">
        <v>2678</v>
      </c>
      <c r="AY67" s="943" t="s">
        <v>2677</v>
      </c>
      <c r="AZ67" s="943" t="s">
        <v>2677</v>
      </c>
      <c r="BA67" s="943" t="s">
        <v>2677</v>
      </c>
      <c r="BB67" s="943" t="s">
        <v>2677</v>
      </c>
      <c r="BC67" s="943" t="s">
        <v>2677</v>
      </c>
      <c r="BD67" s="943" t="s">
        <v>2678</v>
      </c>
      <c r="BE67" s="943" t="s">
        <v>2678</v>
      </c>
      <c r="BF67" s="943" t="s">
        <v>2678</v>
      </c>
      <c r="BG67" s="943" t="s">
        <v>2678</v>
      </c>
      <c r="BH67" s="943" t="s">
        <v>2678</v>
      </c>
      <c r="BI67" s="943" t="s">
        <v>2678</v>
      </c>
      <c r="BJ67" s="943" t="s">
        <v>2678</v>
      </c>
      <c r="BK67" s="943" t="s">
        <v>2678</v>
      </c>
      <c r="BL67" s="943" t="s">
        <v>2678</v>
      </c>
      <c r="BM67" s="943" t="s">
        <v>2678</v>
      </c>
      <c r="BN67" s="943" t="s">
        <v>2678</v>
      </c>
      <c r="BO67" s="943" t="s">
        <v>2678</v>
      </c>
      <c r="BP67" s="943" t="s">
        <v>2678</v>
      </c>
      <c r="BQ67" s="943" t="s">
        <v>2678</v>
      </c>
      <c r="BR67" s="943" t="s">
        <v>2678</v>
      </c>
      <c r="BS67" s="943" t="s">
        <v>2678</v>
      </c>
      <c r="BT67" s="1364" t="s">
        <v>2678</v>
      </c>
      <c r="BU67" s="1364" t="s">
        <v>2678</v>
      </c>
      <c r="BV67" s="1364" t="s">
        <v>2678</v>
      </c>
      <c r="BW67" s="1364" t="s">
        <v>2678</v>
      </c>
      <c r="BX67" s="1364" t="s">
        <v>2678</v>
      </c>
      <c r="BY67" s="1364" t="s">
        <v>2678</v>
      </c>
      <c r="BZ67" s="1363">
        <f t="shared" ref="BZ67:CJ67" si="212">COUNTIF($AU67:$BY67,BZ$4)*($F67/30)+COUNTIF($AU67:$BY67,BZ$5)*($F67/60)</f>
        <v>0</v>
      </c>
      <c r="CA67" s="1363">
        <f t="shared" si="212"/>
        <v>0</v>
      </c>
      <c r="CB67" s="1363">
        <f t="shared" si="212"/>
        <v>0</v>
      </c>
      <c r="CC67" s="1363">
        <f t="shared" si="212"/>
        <v>25133333.33</v>
      </c>
      <c r="CD67" s="1363">
        <f t="shared" si="212"/>
        <v>0</v>
      </c>
      <c r="CE67" s="1363">
        <f t="shared" si="212"/>
        <v>0</v>
      </c>
      <c r="CF67" s="1363">
        <f t="shared" si="212"/>
        <v>0</v>
      </c>
      <c r="CG67" s="1363">
        <f t="shared" si="212"/>
        <v>0</v>
      </c>
      <c r="CH67" s="1363">
        <f t="shared" si="212"/>
        <v>0</v>
      </c>
      <c r="CI67" s="1363">
        <f t="shared" si="212"/>
        <v>0</v>
      </c>
      <c r="CJ67" s="1363">
        <f t="shared" si="212"/>
        <v>0</v>
      </c>
      <c r="CK67" s="1363">
        <f t="shared" si="90"/>
        <v>4833333.333</v>
      </c>
      <c r="CL67" s="943" t="s">
        <v>2678</v>
      </c>
      <c r="CM67" s="943" t="s">
        <v>2678</v>
      </c>
      <c r="CN67" s="943" t="s">
        <v>2678</v>
      </c>
      <c r="CO67" s="943" t="s">
        <v>2678</v>
      </c>
      <c r="CP67" s="943" t="s">
        <v>2677</v>
      </c>
      <c r="CQ67" s="943" t="s">
        <v>2677</v>
      </c>
      <c r="CR67" s="943" t="s">
        <v>2677</v>
      </c>
      <c r="CS67" s="943" t="s">
        <v>2677</v>
      </c>
      <c r="CT67" s="943" t="s">
        <v>2677</v>
      </c>
      <c r="CU67" s="943" t="s">
        <v>2677</v>
      </c>
      <c r="CV67" s="943" t="s">
        <v>2677</v>
      </c>
      <c r="CW67" s="943" t="s">
        <v>2677</v>
      </c>
      <c r="CX67" s="943" t="s">
        <v>2677</v>
      </c>
      <c r="CY67" s="943" t="s">
        <v>2678</v>
      </c>
      <c r="CZ67" s="943" t="s">
        <v>2678</v>
      </c>
      <c r="DA67" s="943" t="s">
        <v>2678</v>
      </c>
      <c r="DB67" s="943" t="s">
        <v>2678</v>
      </c>
      <c r="DC67" s="943" t="s">
        <v>2678</v>
      </c>
      <c r="DD67" s="943" t="s">
        <v>2678</v>
      </c>
      <c r="DE67" s="943" t="s">
        <v>2678</v>
      </c>
      <c r="DF67" s="943" t="s">
        <v>2678</v>
      </c>
      <c r="DG67" s="943" t="s">
        <v>2678</v>
      </c>
      <c r="DH67" s="943" t="s">
        <v>2678</v>
      </c>
      <c r="DI67" s="943" t="s">
        <v>2678</v>
      </c>
      <c r="DJ67" s="943" t="s">
        <v>2678</v>
      </c>
      <c r="DK67" s="943" t="s">
        <v>2677</v>
      </c>
      <c r="DL67" s="943" t="s">
        <v>2677</v>
      </c>
      <c r="DM67" s="943" t="s">
        <v>2678</v>
      </c>
      <c r="DN67" s="1383">
        <f t="shared" ref="DN67:DW67" si="213">COUNTIF($CL67:$DM67,DN$4)*($F67/30)+COUNTIF($CL67:$DM67,DN$5)*($F67/60)</f>
        <v>0</v>
      </c>
      <c r="DO67" s="1383">
        <f t="shared" si="213"/>
        <v>0</v>
      </c>
      <c r="DP67" s="1383">
        <f t="shared" si="213"/>
        <v>0</v>
      </c>
      <c r="DQ67" s="1383">
        <f t="shared" si="213"/>
        <v>16433333.33</v>
      </c>
      <c r="DR67" s="1383">
        <f t="shared" si="213"/>
        <v>0</v>
      </c>
      <c r="DS67" s="1383">
        <f t="shared" si="213"/>
        <v>0</v>
      </c>
      <c r="DT67" s="1383">
        <f t="shared" si="213"/>
        <v>0</v>
      </c>
      <c r="DU67" s="1383">
        <f t="shared" si="213"/>
        <v>0</v>
      </c>
      <c r="DV67" s="1383">
        <f t="shared" si="213"/>
        <v>0</v>
      </c>
      <c r="DW67" s="1383">
        <f t="shared" si="213"/>
        <v>0</v>
      </c>
      <c r="DX67" s="1383">
        <f t="shared" si="92"/>
        <v>16500000</v>
      </c>
      <c r="DY67" s="943" t="s">
        <v>2678</v>
      </c>
      <c r="DZ67" s="943" t="s">
        <v>2678</v>
      </c>
      <c r="EA67" s="943" t="s">
        <v>2678</v>
      </c>
      <c r="EB67" s="943" t="s">
        <v>2678</v>
      </c>
      <c r="EC67" s="943" t="s">
        <v>2678</v>
      </c>
      <c r="ED67" s="943" t="s">
        <v>2678</v>
      </c>
      <c r="EE67" s="943" t="s">
        <v>2678</v>
      </c>
      <c r="EF67" s="943" t="s">
        <v>2678</v>
      </c>
      <c r="EG67" s="943" t="s">
        <v>2678</v>
      </c>
      <c r="EH67" s="943" t="s">
        <v>2678</v>
      </c>
      <c r="EI67" s="943" t="s">
        <v>2678</v>
      </c>
      <c r="EJ67" s="943" t="s">
        <v>2678</v>
      </c>
      <c r="EK67" s="943" t="s">
        <v>2678</v>
      </c>
      <c r="EL67" s="943" t="s">
        <v>2677</v>
      </c>
      <c r="EM67" s="943" t="s">
        <v>2677</v>
      </c>
      <c r="EN67" s="943" t="s">
        <v>2677</v>
      </c>
      <c r="EO67" s="943" t="s">
        <v>2677</v>
      </c>
      <c r="EP67" s="943" t="s">
        <v>2677</v>
      </c>
      <c r="EQ67" s="943" t="s">
        <v>2677</v>
      </c>
      <c r="ER67" s="943" t="s">
        <v>2677</v>
      </c>
      <c r="ES67" s="943" t="s">
        <v>2677</v>
      </c>
      <c r="ET67" s="943" t="s">
        <v>2677</v>
      </c>
      <c r="EU67" s="943" t="s">
        <v>2677</v>
      </c>
      <c r="EV67" s="943" t="s">
        <v>2677</v>
      </c>
      <c r="EW67" s="943" t="s">
        <v>2677</v>
      </c>
      <c r="EX67" s="943" t="s">
        <v>2677</v>
      </c>
      <c r="EY67" s="943" t="s">
        <v>2677</v>
      </c>
      <c r="EZ67" s="1364"/>
      <c r="FA67" s="1364"/>
      <c r="FB67" s="1364"/>
      <c r="FC67" s="1364"/>
      <c r="FD67" s="1363">
        <f t="shared" ref="FD67:FP67" si="214">COUNTIF($DY67:$FC67,FD$4)*($F67/30)+COUNTIF($DY67:$FC67,FD$5)*($F67/60)</f>
        <v>0</v>
      </c>
      <c r="FE67" s="1363">
        <f t="shared" si="214"/>
        <v>0</v>
      </c>
      <c r="FF67" s="1363">
        <f t="shared" si="214"/>
        <v>0</v>
      </c>
      <c r="FG67" s="1363">
        <f t="shared" si="214"/>
        <v>12566666.67</v>
      </c>
      <c r="FH67" s="1363">
        <f t="shared" si="214"/>
        <v>0</v>
      </c>
      <c r="FI67" s="1363">
        <f t="shared" si="214"/>
        <v>0</v>
      </c>
      <c r="FJ67" s="1363">
        <f t="shared" si="214"/>
        <v>0</v>
      </c>
      <c r="FK67" s="1363">
        <f t="shared" si="214"/>
        <v>0</v>
      </c>
      <c r="FL67" s="1363">
        <f t="shared" si="214"/>
        <v>0</v>
      </c>
      <c r="FM67" s="1363">
        <f t="shared" si="214"/>
        <v>0</v>
      </c>
      <c r="FN67" s="1363">
        <f t="shared" si="214"/>
        <v>0</v>
      </c>
      <c r="FO67" s="1363">
        <f t="shared" si="214"/>
        <v>0</v>
      </c>
      <c r="FP67" s="1363">
        <f t="shared" si="214"/>
        <v>13533333.33</v>
      </c>
      <c r="FQ67" s="943"/>
      <c r="FR67" s="943"/>
      <c r="FS67" s="943"/>
      <c r="FT67" s="943"/>
      <c r="FU67" s="943"/>
      <c r="FV67" s="943"/>
      <c r="FW67" s="943"/>
      <c r="FX67" s="943"/>
      <c r="FY67" s="943"/>
      <c r="FZ67" s="943"/>
      <c r="GA67" s="943"/>
      <c r="GB67" s="943"/>
      <c r="GC67" s="943"/>
      <c r="GD67" s="943"/>
      <c r="GE67" s="943"/>
      <c r="GF67" s="943"/>
      <c r="GG67" s="943"/>
      <c r="GH67" s="943"/>
      <c r="GI67" s="943"/>
      <c r="GJ67" s="943"/>
      <c r="GK67" s="943"/>
      <c r="GL67" s="943"/>
      <c r="GM67" s="943"/>
      <c r="GN67" s="943"/>
      <c r="GO67" s="943"/>
      <c r="GP67" s="943"/>
      <c r="GQ67" s="943"/>
      <c r="GR67" s="1364"/>
      <c r="GS67" s="1364"/>
      <c r="GT67" s="1364"/>
      <c r="GU67" s="1383"/>
      <c r="GV67" s="1383"/>
      <c r="GW67" s="1383"/>
      <c r="GX67" s="1383"/>
      <c r="GY67" s="1383"/>
      <c r="GZ67" s="943"/>
      <c r="HA67" s="943"/>
      <c r="HB67" s="943"/>
      <c r="HC67" s="943"/>
      <c r="HD67" s="943"/>
      <c r="HE67" s="943"/>
      <c r="HF67" s="943"/>
      <c r="HG67" s="943"/>
      <c r="HH67" s="943"/>
      <c r="HI67" s="943"/>
      <c r="HJ67" s="943"/>
      <c r="HK67" s="943"/>
      <c r="HL67" s="943"/>
      <c r="HM67" s="943"/>
      <c r="HN67" s="943"/>
      <c r="HO67" s="943"/>
      <c r="HP67" s="943"/>
      <c r="HQ67" s="943"/>
      <c r="HR67" s="943"/>
      <c r="HS67" s="943"/>
      <c r="HT67" s="943"/>
      <c r="HU67" s="943"/>
      <c r="HV67" s="943"/>
      <c r="HW67" s="943"/>
      <c r="HX67" s="943"/>
      <c r="HY67" s="943"/>
      <c r="HZ67" s="943"/>
      <c r="IA67" s="1364"/>
      <c r="IB67" s="1364"/>
      <c r="IC67" s="1364"/>
      <c r="ID67" s="1364"/>
      <c r="IE67" s="1391"/>
      <c r="IF67" s="1391"/>
      <c r="IG67" s="1391"/>
      <c r="IH67" s="1391"/>
      <c r="II67" s="1391"/>
      <c r="IJ67" s="1391"/>
      <c r="IK67" s="943"/>
      <c r="IL67" s="943"/>
      <c r="IM67" s="943"/>
      <c r="IN67" s="943"/>
      <c r="IO67" s="943"/>
      <c r="IP67" s="943"/>
      <c r="IQ67" s="943"/>
      <c r="IR67" s="943"/>
      <c r="IS67" s="943"/>
      <c r="IT67" s="943"/>
      <c r="IU67" s="943"/>
      <c r="IV67" s="943"/>
      <c r="IW67" s="943"/>
      <c r="IX67" s="943"/>
      <c r="IY67" s="943"/>
      <c r="IZ67" s="943"/>
      <c r="JA67" s="943"/>
      <c r="JB67" s="943"/>
      <c r="JC67" s="943"/>
      <c r="JD67" s="943"/>
      <c r="JE67" s="943"/>
      <c r="JF67" s="943"/>
      <c r="JG67" s="943"/>
      <c r="JH67" s="943"/>
      <c r="JI67" s="943"/>
      <c r="JJ67" s="943"/>
      <c r="JK67" s="943"/>
      <c r="JL67" s="1364"/>
      <c r="JM67" s="1364"/>
      <c r="JN67" s="1364"/>
      <c r="JO67" s="1383"/>
      <c r="JP67" s="1383"/>
      <c r="JQ67" s="1383"/>
      <c r="JR67" s="1383"/>
      <c r="JS67" s="1383"/>
      <c r="JT67" s="1383"/>
      <c r="JU67" s="943"/>
      <c r="JV67" s="943"/>
      <c r="JW67" s="943"/>
      <c r="JX67" s="943"/>
      <c r="JY67" s="943"/>
      <c r="JZ67" s="943"/>
      <c r="KA67" s="943"/>
      <c r="KB67" s="943"/>
      <c r="KC67" s="943"/>
      <c r="KD67" s="943"/>
      <c r="KE67" s="943"/>
      <c r="KF67" s="943"/>
      <c r="KG67" s="943"/>
      <c r="KH67" s="943"/>
      <c r="KI67" s="943"/>
      <c r="KJ67" s="943"/>
      <c r="KK67" s="943"/>
      <c r="KL67" s="943"/>
      <c r="KM67" s="943"/>
      <c r="KN67" s="943"/>
      <c r="KO67" s="943"/>
      <c r="KP67" s="943"/>
      <c r="KQ67" s="943"/>
      <c r="KR67" s="943"/>
      <c r="KS67" s="943"/>
      <c r="KT67" s="943"/>
      <c r="KU67" s="943"/>
      <c r="KV67" s="1364"/>
      <c r="KW67" s="1364"/>
      <c r="KX67" s="1364"/>
      <c r="KY67" s="1364"/>
      <c r="KZ67" s="1363"/>
      <c r="LA67" s="1363"/>
      <c r="LB67" s="1363"/>
      <c r="LC67" s="1363"/>
      <c r="LD67" s="1363"/>
      <c r="LE67" s="1363"/>
      <c r="LF67" s="943"/>
      <c r="LG67" s="943"/>
      <c r="LH67" s="943"/>
      <c r="LI67" s="943"/>
      <c r="LJ67" s="943"/>
      <c r="LK67" s="943"/>
      <c r="LL67" s="943"/>
      <c r="LM67" s="943"/>
      <c r="LN67" s="943"/>
      <c r="LO67" s="943"/>
      <c r="LP67" s="943"/>
      <c r="LQ67" s="943"/>
      <c r="LR67" s="943"/>
      <c r="LS67" s="943"/>
      <c r="LT67" s="943"/>
      <c r="LU67" s="943"/>
      <c r="LV67" s="943"/>
      <c r="LW67" s="943"/>
      <c r="LX67" s="943"/>
      <c r="LY67" s="943"/>
      <c r="LZ67" s="943"/>
      <c r="MA67" s="943"/>
      <c r="MB67" s="943"/>
      <c r="MC67" s="943"/>
      <c r="MD67" s="943"/>
      <c r="ME67" s="943"/>
      <c r="MF67" s="943"/>
      <c r="MG67" s="1364"/>
      <c r="MH67" s="1364"/>
      <c r="MI67" s="1364"/>
      <c r="MJ67" s="1364"/>
      <c r="MK67" s="1383"/>
      <c r="ML67" s="1383"/>
      <c r="MM67" s="1383"/>
      <c r="MN67" s="1383"/>
      <c r="MO67" s="1383"/>
      <c r="MP67" s="1383"/>
      <c r="MQ67" s="943"/>
      <c r="MR67" s="943"/>
      <c r="MS67" s="943"/>
      <c r="MT67" s="943"/>
      <c r="MU67" s="943"/>
      <c r="MV67" s="943"/>
      <c r="MW67" s="943"/>
      <c r="MX67" s="943"/>
      <c r="MY67" s="943"/>
      <c r="MZ67" s="943"/>
      <c r="NA67" s="943"/>
      <c r="NB67" s="943"/>
      <c r="NC67" s="943"/>
      <c r="ND67" s="943"/>
      <c r="NE67" s="943"/>
      <c r="NF67" s="943"/>
      <c r="NG67" s="943"/>
      <c r="NH67" s="943"/>
      <c r="NI67" s="943"/>
      <c r="NJ67" s="943"/>
      <c r="NK67" s="943"/>
      <c r="NL67" s="943"/>
      <c r="NM67" s="943"/>
      <c r="NN67" s="943"/>
      <c r="NO67" s="943"/>
      <c r="NP67" s="943"/>
      <c r="NQ67" s="943"/>
      <c r="NR67" s="1364"/>
      <c r="NS67" s="1364"/>
      <c r="NT67" s="1364"/>
      <c r="NU67" s="1363"/>
      <c r="NV67" s="1363"/>
      <c r="NW67" s="1363"/>
      <c r="NX67" s="1363"/>
      <c r="NY67" s="1363"/>
      <c r="NZ67" s="1363"/>
      <c r="OA67" s="943"/>
      <c r="OB67" s="943"/>
      <c r="OC67" s="943"/>
      <c r="OD67" s="943"/>
      <c r="OE67" s="943"/>
      <c r="OF67" s="943"/>
      <c r="OG67" s="943"/>
      <c r="OH67" s="943"/>
      <c r="OI67" s="943"/>
      <c r="OJ67" s="943"/>
      <c r="OK67" s="943"/>
      <c r="OL67" s="943"/>
      <c r="OM67" s="943"/>
      <c r="ON67" s="943"/>
      <c r="OO67" s="943"/>
      <c r="OP67" s="943"/>
      <c r="OQ67" s="943"/>
      <c r="OR67" s="943"/>
      <c r="OS67" s="943"/>
      <c r="OT67" s="943"/>
      <c r="OU67" s="943"/>
      <c r="OV67" s="943"/>
      <c r="OW67" s="943"/>
      <c r="OX67" s="943"/>
      <c r="OY67" s="943"/>
      <c r="OZ67" s="943"/>
      <c r="PA67" s="943"/>
      <c r="PB67" s="1364"/>
      <c r="PC67" s="1364"/>
      <c r="PD67" s="1364"/>
      <c r="PE67" s="1383"/>
      <c r="PF67" s="1383"/>
      <c r="PG67" s="1383"/>
      <c r="PH67" s="1383"/>
      <c r="PI67" s="1383"/>
      <c r="PJ67" s="1383"/>
      <c r="PK67" s="943"/>
      <c r="PL67" s="943"/>
      <c r="PM67" s="943"/>
      <c r="PN67" s="943"/>
      <c r="PO67" s="943"/>
      <c r="PP67" s="943"/>
      <c r="PQ67" s="943"/>
      <c r="PR67" s="943"/>
      <c r="PS67" s="943"/>
      <c r="PT67" s="943"/>
      <c r="PU67" s="943"/>
      <c r="PV67" s="943"/>
      <c r="PW67" s="943"/>
      <c r="PX67" s="943"/>
      <c r="PY67" s="943"/>
      <c r="PZ67" s="943"/>
      <c r="QA67" s="943"/>
      <c r="QB67" s="943"/>
      <c r="QC67" s="943"/>
      <c r="QD67" s="943"/>
      <c r="QE67" s="943"/>
      <c r="QF67" s="943"/>
      <c r="QG67" s="943"/>
      <c r="QH67" s="943"/>
      <c r="QI67" s="943"/>
      <c r="QJ67" s="943"/>
      <c r="QK67" s="943"/>
      <c r="QL67" s="1364"/>
      <c r="QM67" s="1364"/>
      <c r="QN67" s="1364"/>
      <c r="QO67" s="1363"/>
      <c r="QP67" s="1363"/>
      <c r="QQ67" s="1363"/>
      <c r="QR67" s="1363"/>
      <c r="QS67" s="1363"/>
      <c r="QT67" s="1363"/>
      <c r="QU67" s="1363"/>
      <c r="QV67" s="1363"/>
      <c r="QW67" s="1363"/>
      <c r="QX67" s="1363"/>
      <c r="QY67" s="1363"/>
      <c r="QZ67" s="1363"/>
      <c r="RA67" s="1363"/>
    </row>
    <row r="68" ht="14.25" customHeight="1">
      <c r="A68" s="1364">
        <v>19.0</v>
      </c>
      <c r="B68" s="70" t="s">
        <v>2897</v>
      </c>
      <c r="C68" s="70" t="s">
        <v>2802</v>
      </c>
      <c r="D68" s="1427" t="s">
        <v>2049</v>
      </c>
      <c r="E68" s="1440" t="s">
        <v>2047</v>
      </c>
      <c r="F68" s="1298">
        <v>2.9E7</v>
      </c>
      <c r="G68" s="943">
        <v>0.0</v>
      </c>
      <c r="H68" s="943"/>
      <c r="I68" s="1383">
        <v>11.0</v>
      </c>
      <c r="J68" s="1383">
        <f t="shared" si="74"/>
        <v>10633333.33</v>
      </c>
      <c r="K68" s="1383"/>
      <c r="L68" s="1383">
        <f t="shared" si="75"/>
        <v>0</v>
      </c>
      <c r="M68" s="1383"/>
      <c r="N68" s="1383">
        <f t="shared" si="76"/>
        <v>0</v>
      </c>
      <c r="O68" s="1383">
        <v>20.0</v>
      </c>
      <c r="P68" s="1383">
        <f t="shared" si="77"/>
        <v>19333333.33</v>
      </c>
      <c r="Q68" s="1383"/>
      <c r="R68" s="1383"/>
      <c r="S68" s="1383"/>
      <c r="T68" s="1383">
        <f t="shared" si="78"/>
        <v>0</v>
      </c>
      <c r="U68" s="1383">
        <f t="shared" si="79"/>
        <v>29966666.67</v>
      </c>
      <c r="V68" s="1362"/>
      <c r="W68" s="1363">
        <f t="shared" si="80"/>
        <v>0</v>
      </c>
      <c r="X68" s="1362"/>
      <c r="Y68" s="1363">
        <f t="shared" si="81"/>
        <v>0</v>
      </c>
      <c r="Z68" s="1362"/>
      <c r="AA68" s="1363">
        <f t="shared" si="82"/>
        <v>0</v>
      </c>
      <c r="AB68" s="1362">
        <v>24.0</v>
      </c>
      <c r="AC68" s="1363">
        <f t="shared" si="83"/>
        <v>23200000</v>
      </c>
      <c r="AD68" s="1362"/>
      <c r="AE68" s="1362"/>
      <c r="AF68" s="1362"/>
      <c r="AG68" s="1363"/>
      <c r="AH68" s="1363">
        <f t="shared" si="84"/>
        <v>23200000</v>
      </c>
      <c r="AI68" s="1361"/>
      <c r="AJ68" s="1383">
        <f t="shared" si="94"/>
        <v>0</v>
      </c>
      <c r="AK68" s="1361"/>
      <c r="AL68" s="1361"/>
      <c r="AM68" s="1383">
        <f t="shared" si="85"/>
        <v>0</v>
      </c>
      <c r="AN68" s="1361">
        <v>30.0</v>
      </c>
      <c r="AO68" s="1383">
        <f t="shared" si="86"/>
        <v>29000000</v>
      </c>
      <c r="AP68" s="1361"/>
      <c r="AQ68" s="1383">
        <f t="shared" si="87"/>
        <v>0</v>
      </c>
      <c r="AR68" s="1361"/>
      <c r="AS68" s="1361"/>
      <c r="AT68" s="1383">
        <f t="shared" si="88"/>
        <v>29000000</v>
      </c>
      <c r="AU68" s="943" t="s">
        <v>2678</v>
      </c>
      <c r="AV68" s="943" t="s">
        <v>2678</v>
      </c>
      <c r="AW68" s="943" t="s">
        <v>2678</v>
      </c>
      <c r="AX68" s="943" t="s">
        <v>2678</v>
      </c>
      <c r="AY68" s="943" t="s">
        <v>2678</v>
      </c>
      <c r="AZ68" s="943" t="s">
        <v>2678</v>
      </c>
      <c r="BA68" s="943" t="s">
        <v>2678</v>
      </c>
      <c r="BB68" s="943" t="s">
        <v>2678</v>
      </c>
      <c r="BC68" s="943" t="s">
        <v>2677</v>
      </c>
      <c r="BD68" s="943" t="s">
        <v>2677</v>
      </c>
      <c r="BE68" s="943" t="s">
        <v>2678</v>
      </c>
      <c r="BF68" s="943" t="s">
        <v>2678</v>
      </c>
      <c r="BG68" s="943" t="s">
        <v>2677</v>
      </c>
      <c r="BH68" s="943" t="s">
        <v>2677</v>
      </c>
      <c r="BI68" s="943" t="s">
        <v>2678</v>
      </c>
      <c r="BJ68" s="943" t="s">
        <v>2678</v>
      </c>
      <c r="BK68" s="943" t="s">
        <v>2678</v>
      </c>
      <c r="BL68" s="943" t="s">
        <v>2678</v>
      </c>
      <c r="BM68" s="943" t="s">
        <v>2678</v>
      </c>
      <c r="BN68" s="943" t="s">
        <v>2678</v>
      </c>
      <c r="BO68" s="943" t="s">
        <v>2678</v>
      </c>
      <c r="BP68" s="943" t="s">
        <v>2678</v>
      </c>
      <c r="BQ68" s="943" t="s">
        <v>2678</v>
      </c>
      <c r="BR68" s="943" t="s">
        <v>2678</v>
      </c>
      <c r="BS68" s="943" t="s">
        <v>2678</v>
      </c>
      <c r="BT68" s="1364" t="s">
        <v>2678</v>
      </c>
      <c r="BU68" s="1364" t="s">
        <v>2678</v>
      </c>
      <c r="BV68" s="1364" t="s">
        <v>2678</v>
      </c>
      <c r="BW68" s="1364" t="s">
        <v>2678</v>
      </c>
      <c r="BX68" s="1364" t="s">
        <v>2678</v>
      </c>
      <c r="BY68" s="1364" t="s">
        <v>2677</v>
      </c>
      <c r="BZ68" s="1363">
        <f t="shared" ref="BZ68:CJ68" si="215">COUNTIF($AU68:$BY68,BZ$4)*($F68/30)+COUNTIF($AU68:$BY68,BZ$5)*($F68/60)</f>
        <v>0</v>
      </c>
      <c r="CA68" s="1363">
        <f t="shared" si="215"/>
        <v>0</v>
      </c>
      <c r="CB68" s="1363">
        <f t="shared" si="215"/>
        <v>0</v>
      </c>
      <c r="CC68" s="1363">
        <f t="shared" si="215"/>
        <v>25133333.33</v>
      </c>
      <c r="CD68" s="1363">
        <f t="shared" si="215"/>
        <v>0</v>
      </c>
      <c r="CE68" s="1363">
        <f t="shared" si="215"/>
        <v>0</v>
      </c>
      <c r="CF68" s="1363">
        <f t="shared" si="215"/>
        <v>0</v>
      </c>
      <c r="CG68" s="1363">
        <f t="shared" si="215"/>
        <v>0</v>
      </c>
      <c r="CH68" s="1363">
        <f t="shared" si="215"/>
        <v>0</v>
      </c>
      <c r="CI68" s="1363">
        <f t="shared" si="215"/>
        <v>0</v>
      </c>
      <c r="CJ68" s="1363">
        <f t="shared" si="215"/>
        <v>0</v>
      </c>
      <c r="CK68" s="1363">
        <f t="shared" si="90"/>
        <v>4833333.333</v>
      </c>
      <c r="CL68" s="943" t="s">
        <v>2677</v>
      </c>
      <c r="CM68" s="943" t="s">
        <v>2677</v>
      </c>
      <c r="CN68" s="943" t="s">
        <v>2678</v>
      </c>
      <c r="CO68" s="943" t="s">
        <v>2678</v>
      </c>
      <c r="CP68" s="943" t="s">
        <v>2677</v>
      </c>
      <c r="CQ68" s="943" t="s">
        <v>2677</v>
      </c>
      <c r="CR68" s="943" t="s">
        <v>2677</v>
      </c>
      <c r="CS68" s="943" t="s">
        <v>2678</v>
      </c>
      <c r="CT68" s="943" t="s">
        <v>2678</v>
      </c>
      <c r="CU68" s="943" t="s">
        <v>2678</v>
      </c>
      <c r="CV68" s="943" t="s">
        <v>2678</v>
      </c>
      <c r="CW68" s="943" t="s">
        <v>2678</v>
      </c>
      <c r="CX68" s="943" t="s">
        <v>2678</v>
      </c>
      <c r="CY68" s="943" t="s">
        <v>2678</v>
      </c>
      <c r="CZ68" s="943" t="s">
        <v>2678</v>
      </c>
      <c r="DA68" s="943" t="s">
        <v>2678</v>
      </c>
      <c r="DB68" s="943" t="s">
        <v>2678</v>
      </c>
      <c r="DC68" s="943" t="s">
        <v>2678</v>
      </c>
      <c r="DD68" s="943" t="s">
        <v>2678</v>
      </c>
      <c r="DE68" s="943" t="s">
        <v>2678</v>
      </c>
      <c r="DF68" s="943" t="s">
        <v>2678</v>
      </c>
      <c r="DG68" s="943" t="s">
        <v>2678</v>
      </c>
      <c r="DH68" s="943" t="s">
        <v>2678</v>
      </c>
      <c r="DI68" s="943" t="s">
        <v>2678</v>
      </c>
      <c r="DJ68" s="943" t="s">
        <v>2678</v>
      </c>
      <c r="DK68" s="943" t="s">
        <v>2678</v>
      </c>
      <c r="DL68" s="943" t="s">
        <v>2678</v>
      </c>
      <c r="DM68" s="943" t="s">
        <v>2677</v>
      </c>
      <c r="DN68" s="1383">
        <f t="shared" ref="DN68:DW68" si="216">COUNTIF($CL68:$DM68,DN$4)*($F68/30)+COUNTIF($CL68:$DM68,DN$5)*($F68/60)</f>
        <v>0</v>
      </c>
      <c r="DO68" s="1383">
        <f t="shared" si="216"/>
        <v>0</v>
      </c>
      <c r="DP68" s="1383">
        <f t="shared" si="216"/>
        <v>0</v>
      </c>
      <c r="DQ68" s="1383">
        <f t="shared" si="216"/>
        <v>21266666.67</v>
      </c>
      <c r="DR68" s="1383">
        <f t="shared" si="216"/>
        <v>0</v>
      </c>
      <c r="DS68" s="1383">
        <f t="shared" si="216"/>
        <v>0</v>
      </c>
      <c r="DT68" s="1383">
        <f t="shared" si="216"/>
        <v>0</v>
      </c>
      <c r="DU68" s="1383">
        <f t="shared" si="216"/>
        <v>0</v>
      </c>
      <c r="DV68" s="1383">
        <f t="shared" si="216"/>
        <v>0</v>
      </c>
      <c r="DW68" s="1383">
        <f t="shared" si="216"/>
        <v>0</v>
      </c>
      <c r="DX68" s="1383">
        <f t="shared" si="92"/>
        <v>9000000</v>
      </c>
      <c r="DY68" s="943" t="s">
        <v>2678</v>
      </c>
      <c r="DZ68" s="943" t="s">
        <v>2678</v>
      </c>
      <c r="EA68" s="943" t="s">
        <v>2678</v>
      </c>
      <c r="EB68" s="943" t="s">
        <v>2678</v>
      </c>
      <c r="EC68" s="943" t="s">
        <v>2678</v>
      </c>
      <c r="ED68" s="943" t="s">
        <v>2678</v>
      </c>
      <c r="EE68" s="943" t="s">
        <v>2678</v>
      </c>
      <c r="EF68" s="943" t="s">
        <v>2678</v>
      </c>
      <c r="EG68" s="943" t="s">
        <v>2678</v>
      </c>
      <c r="EH68" s="943" t="s">
        <v>2678</v>
      </c>
      <c r="EI68" s="943" t="s">
        <v>2678</v>
      </c>
      <c r="EJ68" s="943" t="s">
        <v>2678</v>
      </c>
      <c r="EK68" s="943" t="s">
        <v>2678</v>
      </c>
      <c r="EL68" s="943" t="s">
        <v>2678</v>
      </c>
      <c r="EM68" s="943" t="s">
        <v>2678</v>
      </c>
      <c r="EN68" s="943" t="s">
        <v>2678</v>
      </c>
      <c r="EO68" s="943" t="s">
        <v>2678</v>
      </c>
      <c r="EP68" s="943" t="s">
        <v>2678</v>
      </c>
      <c r="EQ68" s="943" t="s">
        <v>2678</v>
      </c>
      <c r="ER68" s="943" t="s">
        <v>2678</v>
      </c>
      <c r="ES68" s="943" t="s">
        <v>2678</v>
      </c>
      <c r="ET68" s="943" t="s">
        <v>2678</v>
      </c>
      <c r="EU68" s="943" t="s">
        <v>2678</v>
      </c>
      <c r="EV68" s="943" t="s">
        <v>2678</v>
      </c>
      <c r="EW68" s="943" t="s">
        <v>2678</v>
      </c>
      <c r="EX68" s="943" t="s">
        <v>2678</v>
      </c>
      <c r="EY68" s="943" t="s">
        <v>2678</v>
      </c>
      <c r="EZ68" s="1364"/>
      <c r="FA68" s="1364"/>
      <c r="FB68" s="1364"/>
      <c r="FC68" s="1364"/>
      <c r="FD68" s="1363">
        <f t="shared" ref="FD68:FP68" si="217">COUNTIF($DY68:$FC68,FD$4)*($F68/30)+COUNTIF($DY68:$FC68,FD$5)*($F68/60)</f>
        <v>0</v>
      </c>
      <c r="FE68" s="1363">
        <f t="shared" si="217"/>
        <v>0</v>
      </c>
      <c r="FF68" s="1363">
        <f t="shared" si="217"/>
        <v>0</v>
      </c>
      <c r="FG68" s="1363">
        <f t="shared" si="217"/>
        <v>26100000</v>
      </c>
      <c r="FH68" s="1363">
        <f t="shared" si="217"/>
        <v>0</v>
      </c>
      <c r="FI68" s="1363">
        <f t="shared" si="217"/>
        <v>0</v>
      </c>
      <c r="FJ68" s="1363">
        <f t="shared" si="217"/>
        <v>0</v>
      </c>
      <c r="FK68" s="1363">
        <f t="shared" si="217"/>
        <v>0</v>
      </c>
      <c r="FL68" s="1363">
        <f t="shared" si="217"/>
        <v>0</v>
      </c>
      <c r="FM68" s="1363">
        <f t="shared" si="217"/>
        <v>0</v>
      </c>
      <c r="FN68" s="1363">
        <f t="shared" si="217"/>
        <v>0</v>
      </c>
      <c r="FO68" s="1363">
        <f t="shared" si="217"/>
        <v>0</v>
      </c>
      <c r="FP68" s="1363">
        <f t="shared" si="217"/>
        <v>0</v>
      </c>
      <c r="FQ68" s="943"/>
      <c r="FR68" s="943"/>
      <c r="FS68" s="943"/>
      <c r="FT68" s="943"/>
      <c r="FU68" s="943"/>
      <c r="FV68" s="943"/>
      <c r="FW68" s="943"/>
      <c r="FX68" s="943"/>
      <c r="FY68" s="943"/>
      <c r="FZ68" s="943"/>
      <c r="GA68" s="943"/>
      <c r="GB68" s="943"/>
      <c r="GC68" s="943"/>
      <c r="GD68" s="943"/>
      <c r="GE68" s="943"/>
      <c r="GF68" s="943"/>
      <c r="GG68" s="943"/>
      <c r="GH68" s="943"/>
      <c r="GI68" s="943"/>
      <c r="GJ68" s="943"/>
      <c r="GK68" s="943"/>
      <c r="GL68" s="943"/>
      <c r="GM68" s="943"/>
      <c r="GN68" s="943"/>
      <c r="GO68" s="943"/>
      <c r="GP68" s="943"/>
      <c r="GQ68" s="943"/>
      <c r="GR68" s="1364"/>
      <c r="GS68" s="1364"/>
      <c r="GT68" s="1364"/>
      <c r="GU68" s="1383"/>
      <c r="GV68" s="1383"/>
      <c r="GW68" s="1383"/>
      <c r="GX68" s="1383"/>
      <c r="GY68" s="1383"/>
      <c r="GZ68" s="943"/>
      <c r="HA68" s="943"/>
      <c r="HB68" s="943"/>
      <c r="HC68" s="943"/>
      <c r="HD68" s="943"/>
      <c r="HE68" s="943"/>
      <c r="HF68" s="943"/>
      <c r="HG68" s="943"/>
      <c r="HH68" s="943"/>
      <c r="HI68" s="943"/>
      <c r="HJ68" s="943"/>
      <c r="HK68" s="943"/>
      <c r="HL68" s="943"/>
      <c r="HM68" s="943"/>
      <c r="HN68" s="943"/>
      <c r="HO68" s="943"/>
      <c r="HP68" s="943"/>
      <c r="HQ68" s="943"/>
      <c r="HR68" s="943"/>
      <c r="HS68" s="943"/>
      <c r="HT68" s="943"/>
      <c r="HU68" s="943"/>
      <c r="HV68" s="943"/>
      <c r="HW68" s="943"/>
      <c r="HX68" s="943"/>
      <c r="HY68" s="943"/>
      <c r="HZ68" s="943"/>
      <c r="IA68" s="1364"/>
      <c r="IB68" s="1364"/>
      <c r="IC68" s="1364"/>
      <c r="ID68" s="1364"/>
      <c r="IE68" s="1391"/>
      <c r="IF68" s="1391"/>
      <c r="IG68" s="1391"/>
      <c r="IH68" s="1391"/>
      <c r="II68" s="1391"/>
      <c r="IJ68" s="1391"/>
      <c r="IK68" s="943"/>
      <c r="IL68" s="943"/>
      <c r="IM68" s="943"/>
      <c r="IN68" s="943"/>
      <c r="IO68" s="943"/>
      <c r="IP68" s="943"/>
      <c r="IQ68" s="943"/>
      <c r="IR68" s="943"/>
      <c r="IS68" s="943"/>
      <c r="IT68" s="943"/>
      <c r="IU68" s="943"/>
      <c r="IV68" s="943"/>
      <c r="IW68" s="943"/>
      <c r="IX68" s="943"/>
      <c r="IY68" s="943"/>
      <c r="IZ68" s="943"/>
      <c r="JA68" s="943"/>
      <c r="JB68" s="943"/>
      <c r="JC68" s="943"/>
      <c r="JD68" s="943"/>
      <c r="JE68" s="943"/>
      <c r="JF68" s="943"/>
      <c r="JG68" s="943"/>
      <c r="JH68" s="943"/>
      <c r="JI68" s="943"/>
      <c r="JJ68" s="943"/>
      <c r="JK68" s="943"/>
      <c r="JL68" s="1364"/>
      <c r="JM68" s="1364"/>
      <c r="JN68" s="1364"/>
      <c r="JO68" s="1383"/>
      <c r="JP68" s="1383"/>
      <c r="JQ68" s="1383"/>
      <c r="JR68" s="1383"/>
      <c r="JS68" s="1383"/>
      <c r="JT68" s="1383"/>
      <c r="JU68" s="943"/>
      <c r="JV68" s="943"/>
      <c r="JW68" s="943"/>
      <c r="JX68" s="943"/>
      <c r="JY68" s="943"/>
      <c r="JZ68" s="943"/>
      <c r="KA68" s="943"/>
      <c r="KB68" s="943"/>
      <c r="KC68" s="943"/>
      <c r="KD68" s="943"/>
      <c r="KE68" s="943"/>
      <c r="KF68" s="943"/>
      <c r="KG68" s="943"/>
      <c r="KH68" s="943"/>
      <c r="KI68" s="943"/>
      <c r="KJ68" s="943"/>
      <c r="KK68" s="943"/>
      <c r="KL68" s="943"/>
      <c r="KM68" s="943"/>
      <c r="KN68" s="943"/>
      <c r="KO68" s="943"/>
      <c r="KP68" s="943"/>
      <c r="KQ68" s="943"/>
      <c r="KR68" s="943"/>
      <c r="KS68" s="943"/>
      <c r="KT68" s="943"/>
      <c r="KU68" s="943"/>
      <c r="KV68" s="1364"/>
      <c r="KW68" s="1364"/>
      <c r="KX68" s="1364"/>
      <c r="KY68" s="1364"/>
      <c r="KZ68" s="1363"/>
      <c r="LA68" s="1363"/>
      <c r="LB68" s="1363"/>
      <c r="LC68" s="1363"/>
      <c r="LD68" s="1363"/>
      <c r="LE68" s="1363"/>
      <c r="LF68" s="943"/>
      <c r="LG68" s="943"/>
      <c r="LH68" s="943"/>
      <c r="LI68" s="943"/>
      <c r="LJ68" s="943"/>
      <c r="LK68" s="943"/>
      <c r="LL68" s="943"/>
      <c r="LM68" s="943"/>
      <c r="LN68" s="943"/>
      <c r="LO68" s="943"/>
      <c r="LP68" s="943"/>
      <c r="LQ68" s="943"/>
      <c r="LR68" s="943"/>
      <c r="LS68" s="943"/>
      <c r="LT68" s="943"/>
      <c r="LU68" s="943"/>
      <c r="LV68" s="943"/>
      <c r="LW68" s="943"/>
      <c r="LX68" s="943"/>
      <c r="LY68" s="943"/>
      <c r="LZ68" s="943"/>
      <c r="MA68" s="943"/>
      <c r="MB68" s="943"/>
      <c r="MC68" s="943"/>
      <c r="MD68" s="943"/>
      <c r="ME68" s="943"/>
      <c r="MF68" s="943"/>
      <c r="MG68" s="1364"/>
      <c r="MH68" s="1364"/>
      <c r="MI68" s="1364"/>
      <c r="MJ68" s="1364"/>
      <c r="MK68" s="1383"/>
      <c r="ML68" s="1383"/>
      <c r="MM68" s="1383"/>
      <c r="MN68" s="1383"/>
      <c r="MO68" s="1383"/>
      <c r="MP68" s="1383"/>
      <c r="MQ68" s="943"/>
      <c r="MR68" s="943"/>
      <c r="MS68" s="943"/>
      <c r="MT68" s="943"/>
      <c r="MU68" s="943"/>
      <c r="MV68" s="943"/>
      <c r="MW68" s="943"/>
      <c r="MX68" s="943"/>
      <c r="MY68" s="943"/>
      <c r="MZ68" s="943"/>
      <c r="NA68" s="943"/>
      <c r="NB68" s="943"/>
      <c r="NC68" s="943"/>
      <c r="ND68" s="943"/>
      <c r="NE68" s="943"/>
      <c r="NF68" s="943"/>
      <c r="NG68" s="943"/>
      <c r="NH68" s="943"/>
      <c r="NI68" s="943"/>
      <c r="NJ68" s="943"/>
      <c r="NK68" s="943"/>
      <c r="NL68" s="943"/>
      <c r="NM68" s="943"/>
      <c r="NN68" s="943"/>
      <c r="NO68" s="943"/>
      <c r="NP68" s="943"/>
      <c r="NQ68" s="943"/>
      <c r="NR68" s="1364"/>
      <c r="NS68" s="1364"/>
      <c r="NT68" s="1364"/>
      <c r="NU68" s="1363"/>
      <c r="NV68" s="1363"/>
      <c r="NW68" s="1363"/>
      <c r="NX68" s="1363"/>
      <c r="NY68" s="1363"/>
      <c r="NZ68" s="1363"/>
      <c r="OA68" s="943"/>
      <c r="OB68" s="943"/>
      <c r="OC68" s="943"/>
      <c r="OD68" s="943"/>
      <c r="OE68" s="943"/>
      <c r="OF68" s="943"/>
      <c r="OG68" s="943"/>
      <c r="OH68" s="943"/>
      <c r="OI68" s="943"/>
      <c r="OJ68" s="943"/>
      <c r="OK68" s="943"/>
      <c r="OL68" s="943"/>
      <c r="OM68" s="943"/>
      <c r="ON68" s="943"/>
      <c r="OO68" s="943"/>
      <c r="OP68" s="943"/>
      <c r="OQ68" s="943"/>
      <c r="OR68" s="943"/>
      <c r="OS68" s="943"/>
      <c r="OT68" s="943"/>
      <c r="OU68" s="943"/>
      <c r="OV68" s="943"/>
      <c r="OW68" s="943"/>
      <c r="OX68" s="943"/>
      <c r="OY68" s="943"/>
      <c r="OZ68" s="943"/>
      <c r="PA68" s="943"/>
      <c r="PB68" s="1364"/>
      <c r="PC68" s="1364"/>
      <c r="PD68" s="1364"/>
      <c r="PE68" s="1383"/>
      <c r="PF68" s="1383"/>
      <c r="PG68" s="1383"/>
      <c r="PH68" s="1383"/>
      <c r="PI68" s="1383"/>
      <c r="PJ68" s="1383"/>
      <c r="PK68" s="943"/>
      <c r="PL68" s="943"/>
      <c r="PM68" s="943"/>
      <c r="PN68" s="943"/>
      <c r="PO68" s="943"/>
      <c r="PP68" s="943"/>
      <c r="PQ68" s="943"/>
      <c r="PR68" s="943"/>
      <c r="PS68" s="943"/>
      <c r="PT68" s="943"/>
      <c r="PU68" s="943"/>
      <c r="PV68" s="943"/>
      <c r="PW68" s="943"/>
      <c r="PX68" s="943"/>
      <c r="PY68" s="943"/>
      <c r="PZ68" s="943"/>
      <c r="QA68" s="943"/>
      <c r="QB68" s="943"/>
      <c r="QC68" s="943"/>
      <c r="QD68" s="943"/>
      <c r="QE68" s="943"/>
      <c r="QF68" s="943"/>
      <c r="QG68" s="943"/>
      <c r="QH68" s="943"/>
      <c r="QI68" s="943"/>
      <c r="QJ68" s="943"/>
      <c r="QK68" s="943"/>
      <c r="QL68" s="1364"/>
      <c r="QM68" s="1364"/>
      <c r="QN68" s="1364"/>
      <c r="QO68" s="1363"/>
      <c r="QP68" s="1363"/>
      <c r="QQ68" s="1363"/>
      <c r="QR68" s="1363"/>
      <c r="QS68" s="1363"/>
      <c r="QT68" s="1363"/>
      <c r="QU68" s="1363"/>
      <c r="QV68" s="1363"/>
      <c r="QW68" s="1363"/>
      <c r="QX68" s="1363"/>
      <c r="QY68" s="1363"/>
      <c r="QZ68" s="1363"/>
      <c r="RA68" s="1363"/>
    </row>
    <row r="69" ht="14.25" customHeight="1">
      <c r="A69" s="1364">
        <v>20.0</v>
      </c>
      <c r="B69" s="943" t="s">
        <v>2898</v>
      </c>
      <c r="C69" s="70" t="s">
        <v>2803</v>
      </c>
      <c r="D69" s="1427" t="s">
        <v>2056</v>
      </c>
      <c r="E69" s="1440" t="s">
        <v>2055</v>
      </c>
      <c r="F69" s="1298">
        <v>2.9E7</v>
      </c>
      <c r="G69" s="943">
        <v>0.0</v>
      </c>
      <c r="H69" s="943"/>
      <c r="I69" s="1383"/>
      <c r="J69" s="1383">
        <f t="shared" si="74"/>
        <v>0</v>
      </c>
      <c r="K69" s="1383">
        <v>7.0</v>
      </c>
      <c r="L69" s="1383">
        <f t="shared" si="75"/>
        <v>6766666.667</v>
      </c>
      <c r="M69" s="1383"/>
      <c r="N69" s="1383">
        <f t="shared" si="76"/>
        <v>0</v>
      </c>
      <c r="O69" s="1383"/>
      <c r="P69" s="1383">
        <f t="shared" si="77"/>
        <v>0</v>
      </c>
      <c r="Q69" s="1383"/>
      <c r="R69" s="1383"/>
      <c r="S69" s="1383"/>
      <c r="T69" s="1383">
        <f t="shared" si="78"/>
        <v>0</v>
      </c>
      <c r="U69" s="1383">
        <f t="shared" si="79"/>
        <v>6766666.667</v>
      </c>
      <c r="V69" s="1362"/>
      <c r="W69" s="1363">
        <f t="shared" si="80"/>
        <v>0</v>
      </c>
      <c r="X69" s="1362">
        <v>4.0</v>
      </c>
      <c r="Y69" s="1363">
        <f t="shared" si="81"/>
        <v>3866666.667</v>
      </c>
      <c r="Z69" s="1362"/>
      <c r="AA69" s="1363">
        <f t="shared" si="82"/>
        <v>0</v>
      </c>
      <c r="AB69" s="1362"/>
      <c r="AC69" s="1363">
        <f t="shared" si="83"/>
        <v>0</v>
      </c>
      <c r="AD69" s="1362"/>
      <c r="AE69" s="1362"/>
      <c r="AF69" s="1362"/>
      <c r="AG69" s="1363"/>
      <c r="AH69" s="1363">
        <f t="shared" si="84"/>
        <v>3866666.667</v>
      </c>
      <c r="AI69" s="1361">
        <v>12.0</v>
      </c>
      <c r="AJ69" s="1383">
        <f t="shared" si="94"/>
        <v>11600000</v>
      </c>
      <c r="AK69" s="1361"/>
      <c r="AL69" s="1361"/>
      <c r="AM69" s="1383">
        <f t="shared" si="85"/>
        <v>0</v>
      </c>
      <c r="AN69" s="1361">
        <v>13.0</v>
      </c>
      <c r="AO69" s="1383">
        <f t="shared" si="86"/>
        <v>12566666.67</v>
      </c>
      <c r="AP69" s="1361"/>
      <c r="AQ69" s="1383">
        <f t="shared" si="87"/>
        <v>0</v>
      </c>
      <c r="AR69" s="1361"/>
      <c r="AS69" s="1361"/>
      <c r="AT69" s="1383">
        <f t="shared" si="88"/>
        <v>24166666.67</v>
      </c>
      <c r="AU69" s="943" t="s">
        <v>2678</v>
      </c>
      <c r="AV69" s="943" t="s">
        <v>2678</v>
      </c>
      <c r="AW69" s="943" t="s">
        <v>2678</v>
      </c>
      <c r="AX69" s="943" t="s">
        <v>2678</v>
      </c>
      <c r="AY69" s="943" t="s">
        <v>2678</v>
      </c>
      <c r="AZ69" s="943" t="s">
        <v>2678</v>
      </c>
      <c r="BA69" s="943" t="s">
        <v>2678</v>
      </c>
      <c r="BB69" s="943" t="s">
        <v>2678</v>
      </c>
      <c r="BC69" s="943" t="s">
        <v>2678</v>
      </c>
      <c r="BD69" s="943" t="s">
        <v>2678</v>
      </c>
      <c r="BE69" s="943" t="s">
        <v>2678</v>
      </c>
      <c r="BF69" s="943" t="s">
        <v>2678</v>
      </c>
      <c r="BG69" s="943" t="s">
        <v>2678</v>
      </c>
      <c r="BH69" s="943" t="s">
        <v>2678</v>
      </c>
      <c r="BI69" s="943" t="s">
        <v>2678</v>
      </c>
      <c r="BJ69" s="943" t="s">
        <v>2678</v>
      </c>
      <c r="BK69" s="943" t="s">
        <v>2678</v>
      </c>
      <c r="BL69" s="943" t="s">
        <v>2678</v>
      </c>
      <c r="BM69" s="943" t="s">
        <v>2678</v>
      </c>
      <c r="BN69" s="943" t="s">
        <v>2678</v>
      </c>
      <c r="BO69" s="943" t="s">
        <v>2677</v>
      </c>
      <c r="BP69" s="943" t="s">
        <v>2677</v>
      </c>
      <c r="BQ69" s="943" t="s">
        <v>2678</v>
      </c>
      <c r="BR69" s="943" t="s">
        <v>2678</v>
      </c>
      <c r="BS69" s="943" t="s">
        <v>2678</v>
      </c>
      <c r="BT69" s="1364" t="s">
        <v>2678</v>
      </c>
      <c r="BU69" s="1364" t="s">
        <v>2677</v>
      </c>
      <c r="BV69" s="1364" t="s">
        <v>2677</v>
      </c>
      <c r="BW69" s="1364" t="s">
        <v>2677</v>
      </c>
      <c r="BX69" s="1364" t="s">
        <v>2678</v>
      </c>
      <c r="BY69" s="1364" t="s">
        <v>2678</v>
      </c>
      <c r="BZ69" s="1363">
        <f t="shared" ref="BZ69:CJ69" si="218">COUNTIF($AU69:$BY69,BZ$4)*($F69/30)+COUNTIF($AU69:$BY69,BZ$5)*($F69/60)</f>
        <v>0</v>
      </c>
      <c r="CA69" s="1363">
        <f t="shared" si="218"/>
        <v>0</v>
      </c>
      <c r="CB69" s="1363">
        <f t="shared" si="218"/>
        <v>0</v>
      </c>
      <c r="CC69" s="1363">
        <f t="shared" si="218"/>
        <v>25133333.33</v>
      </c>
      <c r="CD69" s="1363">
        <f t="shared" si="218"/>
        <v>0</v>
      </c>
      <c r="CE69" s="1363">
        <f t="shared" si="218"/>
        <v>0</v>
      </c>
      <c r="CF69" s="1363">
        <f t="shared" si="218"/>
        <v>0</v>
      </c>
      <c r="CG69" s="1363">
        <f t="shared" si="218"/>
        <v>0</v>
      </c>
      <c r="CH69" s="1363">
        <f t="shared" si="218"/>
        <v>0</v>
      </c>
      <c r="CI69" s="1363">
        <f t="shared" si="218"/>
        <v>0</v>
      </c>
      <c r="CJ69" s="1363">
        <f t="shared" si="218"/>
        <v>0</v>
      </c>
      <c r="CK69" s="1363">
        <f t="shared" si="90"/>
        <v>4833333.333</v>
      </c>
      <c r="CL69" s="943" t="s">
        <v>2678</v>
      </c>
      <c r="CM69" s="943" t="s">
        <v>2678</v>
      </c>
      <c r="CN69" s="943" t="s">
        <v>2678</v>
      </c>
      <c r="CO69" s="943" t="s">
        <v>2678</v>
      </c>
      <c r="CP69" s="943" t="s">
        <v>2678</v>
      </c>
      <c r="CQ69" s="943" t="s">
        <v>2678</v>
      </c>
      <c r="CR69" s="943" t="s">
        <v>2678</v>
      </c>
      <c r="CS69" s="943" t="s">
        <v>2678</v>
      </c>
      <c r="CT69" s="943" t="s">
        <v>2678</v>
      </c>
      <c r="CU69" s="943" t="s">
        <v>2678</v>
      </c>
      <c r="CV69" s="943" t="s">
        <v>2678</v>
      </c>
      <c r="CW69" s="943" t="s">
        <v>2678</v>
      </c>
      <c r="CX69" s="943" t="s">
        <v>2678</v>
      </c>
      <c r="CY69" s="943" t="s">
        <v>2678</v>
      </c>
      <c r="CZ69" s="943" t="s">
        <v>2678</v>
      </c>
      <c r="DA69" s="943" t="s">
        <v>2678</v>
      </c>
      <c r="DB69" s="943" t="s">
        <v>2678</v>
      </c>
      <c r="DC69" s="943" t="s">
        <v>2678</v>
      </c>
      <c r="DD69" s="943" t="s">
        <v>2677</v>
      </c>
      <c r="DE69" s="943" t="s">
        <v>2677</v>
      </c>
      <c r="DF69" s="943" t="s">
        <v>2678</v>
      </c>
      <c r="DG69" s="943" t="s">
        <v>2678</v>
      </c>
      <c r="DH69" s="943" t="s">
        <v>2678</v>
      </c>
      <c r="DI69" s="943" t="s">
        <v>2678</v>
      </c>
      <c r="DJ69" s="943" t="s">
        <v>2678</v>
      </c>
      <c r="DK69" s="943" t="s">
        <v>2678</v>
      </c>
      <c r="DL69" s="943" t="s">
        <v>2678</v>
      </c>
      <c r="DM69" s="943" t="s">
        <v>2678</v>
      </c>
      <c r="DN69" s="1383">
        <f t="shared" ref="DN69:DW69" si="219">COUNTIF($CL69:$DM69,DN$4)*($F69/30)+COUNTIF($CL69:$DM69,DN$5)*($F69/60)</f>
        <v>0</v>
      </c>
      <c r="DO69" s="1383">
        <f t="shared" si="219"/>
        <v>0</v>
      </c>
      <c r="DP69" s="1383">
        <f t="shared" si="219"/>
        <v>0</v>
      </c>
      <c r="DQ69" s="1383">
        <f t="shared" si="219"/>
        <v>25133333.33</v>
      </c>
      <c r="DR69" s="1383">
        <f t="shared" si="219"/>
        <v>0</v>
      </c>
      <c r="DS69" s="1383">
        <f t="shared" si="219"/>
        <v>0</v>
      </c>
      <c r="DT69" s="1383">
        <f t="shared" si="219"/>
        <v>0</v>
      </c>
      <c r="DU69" s="1383">
        <f t="shared" si="219"/>
        <v>0</v>
      </c>
      <c r="DV69" s="1383">
        <f t="shared" si="219"/>
        <v>0</v>
      </c>
      <c r="DW69" s="1383">
        <f t="shared" si="219"/>
        <v>0</v>
      </c>
      <c r="DX69" s="1383">
        <f t="shared" si="92"/>
        <v>3000000</v>
      </c>
      <c r="DY69" s="943" t="s">
        <v>2678</v>
      </c>
      <c r="DZ69" s="943" t="s">
        <v>2678</v>
      </c>
      <c r="EA69" s="943" t="s">
        <v>2678</v>
      </c>
      <c r="EB69" s="943" t="s">
        <v>2677</v>
      </c>
      <c r="EC69" s="943" t="s">
        <v>2677</v>
      </c>
      <c r="ED69" s="943" t="s">
        <v>2677</v>
      </c>
      <c r="EE69" s="943" t="s">
        <v>2677</v>
      </c>
      <c r="EF69" s="943" t="s">
        <v>2677</v>
      </c>
      <c r="EG69" s="943" t="s">
        <v>2677</v>
      </c>
      <c r="EH69" s="943" t="s">
        <v>2677</v>
      </c>
      <c r="EI69" s="943" t="s">
        <v>2677</v>
      </c>
      <c r="EJ69" s="943" t="s">
        <v>2677</v>
      </c>
      <c r="EK69" s="943" t="s">
        <v>2677</v>
      </c>
      <c r="EL69" s="943" t="s">
        <v>2677</v>
      </c>
      <c r="EM69" s="943" t="s">
        <v>2678</v>
      </c>
      <c r="EN69" s="943" t="s">
        <v>2678</v>
      </c>
      <c r="EO69" s="943" t="s">
        <v>2678</v>
      </c>
      <c r="EP69" s="943" t="s">
        <v>2678</v>
      </c>
      <c r="EQ69" s="943" t="s">
        <v>2678</v>
      </c>
      <c r="ER69" s="943" t="s">
        <v>2678</v>
      </c>
      <c r="ES69" s="943" t="s">
        <v>2678</v>
      </c>
      <c r="ET69" s="943" t="s">
        <v>2678</v>
      </c>
      <c r="EU69" s="943" t="s">
        <v>2678</v>
      </c>
      <c r="EV69" s="943" t="s">
        <v>2678</v>
      </c>
      <c r="EW69" s="943" t="s">
        <v>2678</v>
      </c>
      <c r="EX69" s="943" t="s">
        <v>2678</v>
      </c>
      <c r="EY69" s="943" t="s">
        <v>2678</v>
      </c>
      <c r="EZ69" s="1364"/>
      <c r="FA69" s="1364"/>
      <c r="FB69" s="1364"/>
      <c r="FC69" s="1364"/>
      <c r="FD69" s="1363">
        <f t="shared" ref="FD69:FP69" si="220">COUNTIF($DY69:$FC69,FD$4)*($F69/30)+COUNTIF($DY69:$FC69,FD$5)*($F69/60)</f>
        <v>0</v>
      </c>
      <c r="FE69" s="1363">
        <f t="shared" si="220"/>
        <v>0</v>
      </c>
      <c r="FF69" s="1363">
        <f t="shared" si="220"/>
        <v>0</v>
      </c>
      <c r="FG69" s="1363">
        <f t="shared" si="220"/>
        <v>15466666.67</v>
      </c>
      <c r="FH69" s="1363">
        <f t="shared" si="220"/>
        <v>0</v>
      </c>
      <c r="FI69" s="1363">
        <f t="shared" si="220"/>
        <v>0</v>
      </c>
      <c r="FJ69" s="1363">
        <f t="shared" si="220"/>
        <v>0</v>
      </c>
      <c r="FK69" s="1363">
        <f t="shared" si="220"/>
        <v>0</v>
      </c>
      <c r="FL69" s="1363">
        <f t="shared" si="220"/>
        <v>0</v>
      </c>
      <c r="FM69" s="1363">
        <f t="shared" si="220"/>
        <v>0</v>
      </c>
      <c r="FN69" s="1363">
        <f t="shared" si="220"/>
        <v>0</v>
      </c>
      <c r="FO69" s="1363">
        <f t="shared" si="220"/>
        <v>0</v>
      </c>
      <c r="FP69" s="1363">
        <f t="shared" si="220"/>
        <v>10633333.33</v>
      </c>
      <c r="FQ69" s="943"/>
      <c r="FR69" s="943"/>
      <c r="FS69" s="943"/>
      <c r="FT69" s="943"/>
      <c r="FU69" s="943"/>
      <c r="FV69" s="943"/>
      <c r="FW69" s="943"/>
      <c r="FX69" s="943"/>
      <c r="FY69" s="943"/>
      <c r="FZ69" s="943"/>
      <c r="GA69" s="943"/>
      <c r="GB69" s="943"/>
      <c r="GC69" s="943"/>
      <c r="GD69" s="943"/>
      <c r="GE69" s="943"/>
      <c r="GF69" s="943"/>
      <c r="GG69" s="943"/>
      <c r="GH69" s="943"/>
      <c r="GI69" s="943"/>
      <c r="GJ69" s="943"/>
      <c r="GK69" s="943"/>
      <c r="GL69" s="943"/>
      <c r="GM69" s="943"/>
      <c r="GN69" s="943"/>
      <c r="GO69" s="943"/>
      <c r="GP69" s="943"/>
      <c r="GQ69" s="943"/>
      <c r="GR69" s="1364"/>
      <c r="GS69" s="1364"/>
      <c r="GT69" s="1364"/>
      <c r="GU69" s="1383"/>
      <c r="GV69" s="1383"/>
      <c r="GW69" s="1383"/>
      <c r="GX69" s="1383"/>
      <c r="GY69" s="1383"/>
      <c r="GZ69" s="943"/>
      <c r="HA69" s="943"/>
      <c r="HB69" s="943"/>
      <c r="HC69" s="943"/>
      <c r="HD69" s="943"/>
      <c r="HE69" s="943"/>
      <c r="HF69" s="943"/>
      <c r="HG69" s="943"/>
      <c r="HH69" s="943"/>
      <c r="HI69" s="943"/>
      <c r="HJ69" s="943"/>
      <c r="HK69" s="943"/>
      <c r="HL69" s="943"/>
      <c r="HM69" s="943"/>
      <c r="HN69" s="943"/>
      <c r="HO69" s="943"/>
      <c r="HP69" s="943"/>
      <c r="HQ69" s="943"/>
      <c r="HR69" s="943"/>
      <c r="HS69" s="943"/>
      <c r="HT69" s="943"/>
      <c r="HU69" s="943"/>
      <c r="HV69" s="943"/>
      <c r="HW69" s="943"/>
      <c r="HX69" s="943"/>
      <c r="HY69" s="943"/>
      <c r="HZ69" s="943"/>
      <c r="IA69" s="1364"/>
      <c r="IB69" s="1364"/>
      <c r="IC69" s="1364"/>
      <c r="ID69" s="1364"/>
      <c r="IE69" s="1391"/>
      <c r="IF69" s="1391"/>
      <c r="IG69" s="1391"/>
      <c r="IH69" s="1391"/>
      <c r="II69" s="1391"/>
      <c r="IJ69" s="1391"/>
      <c r="IK69" s="943"/>
      <c r="IL69" s="943"/>
      <c r="IM69" s="943"/>
      <c r="IN69" s="943"/>
      <c r="IO69" s="943"/>
      <c r="IP69" s="943"/>
      <c r="IQ69" s="943"/>
      <c r="IR69" s="943"/>
      <c r="IS69" s="943"/>
      <c r="IT69" s="943"/>
      <c r="IU69" s="943"/>
      <c r="IV69" s="943"/>
      <c r="IW69" s="943"/>
      <c r="IX69" s="943"/>
      <c r="IY69" s="943"/>
      <c r="IZ69" s="943"/>
      <c r="JA69" s="943"/>
      <c r="JB69" s="943"/>
      <c r="JC69" s="943"/>
      <c r="JD69" s="943"/>
      <c r="JE69" s="943"/>
      <c r="JF69" s="943"/>
      <c r="JG69" s="943"/>
      <c r="JH69" s="943"/>
      <c r="JI69" s="943"/>
      <c r="JJ69" s="943"/>
      <c r="JK69" s="943"/>
      <c r="JL69" s="1364"/>
      <c r="JM69" s="1364"/>
      <c r="JN69" s="1364"/>
      <c r="JO69" s="1383"/>
      <c r="JP69" s="1383"/>
      <c r="JQ69" s="1383"/>
      <c r="JR69" s="1383"/>
      <c r="JS69" s="1383"/>
      <c r="JT69" s="1383"/>
      <c r="JU69" s="943"/>
      <c r="JV69" s="943"/>
      <c r="JW69" s="943"/>
      <c r="JX69" s="943"/>
      <c r="JY69" s="943"/>
      <c r="JZ69" s="943"/>
      <c r="KA69" s="943"/>
      <c r="KB69" s="943"/>
      <c r="KC69" s="943"/>
      <c r="KD69" s="943"/>
      <c r="KE69" s="943"/>
      <c r="KF69" s="943"/>
      <c r="KG69" s="943"/>
      <c r="KH69" s="943"/>
      <c r="KI69" s="943"/>
      <c r="KJ69" s="943"/>
      <c r="KK69" s="943"/>
      <c r="KL69" s="943"/>
      <c r="KM69" s="943"/>
      <c r="KN69" s="943"/>
      <c r="KO69" s="943"/>
      <c r="KP69" s="943"/>
      <c r="KQ69" s="943"/>
      <c r="KR69" s="943"/>
      <c r="KS69" s="943"/>
      <c r="KT69" s="943"/>
      <c r="KU69" s="943"/>
      <c r="KV69" s="1364"/>
      <c r="KW69" s="1364"/>
      <c r="KX69" s="1364"/>
      <c r="KY69" s="1364"/>
      <c r="KZ69" s="1363"/>
      <c r="LA69" s="1363"/>
      <c r="LB69" s="1363"/>
      <c r="LC69" s="1363"/>
      <c r="LD69" s="1363"/>
      <c r="LE69" s="1363"/>
      <c r="LF69" s="943"/>
      <c r="LG69" s="943"/>
      <c r="LH69" s="943"/>
      <c r="LI69" s="943"/>
      <c r="LJ69" s="943"/>
      <c r="LK69" s="943"/>
      <c r="LL69" s="943"/>
      <c r="LM69" s="943"/>
      <c r="LN69" s="943"/>
      <c r="LO69" s="943"/>
      <c r="LP69" s="943"/>
      <c r="LQ69" s="943"/>
      <c r="LR69" s="943"/>
      <c r="LS69" s="943"/>
      <c r="LT69" s="943"/>
      <c r="LU69" s="943"/>
      <c r="LV69" s="943"/>
      <c r="LW69" s="943"/>
      <c r="LX69" s="943"/>
      <c r="LY69" s="943"/>
      <c r="LZ69" s="943"/>
      <c r="MA69" s="943"/>
      <c r="MB69" s="943"/>
      <c r="MC69" s="943"/>
      <c r="MD69" s="943"/>
      <c r="ME69" s="943"/>
      <c r="MF69" s="943"/>
      <c r="MG69" s="1364"/>
      <c r="MH69" s="1364"/>
      <c r="MI69" s="1364"/>
      <c r="MJ69" s="1364"/>
      <c r="MK69" s="1383"/>
      <c r="ML69" s="1383"/>
      <c r="MM69" s="1383"/>
      <c r="MN69" s="1383"/>
      <c r="MO69" s="1383"/>
      <c r="MP69" s="1383"/>
      <c r="MQ69" s="943"/>
      <c r="MR69" s="943"/>
      <c r="MS69" s="943"/>
      <c r="MT69" s="943"/>
      <c r="MU69" s="943"/>
      <c r="MV69" s="943"/>
      <c r="MW69" s="943"/>
      <c r="MX69" s="943"/>
      <c r="MY69" s="943"/>
      <c r="MZ69" s="943"/>
      <c r="NA69" s="943"/>
      <c r="NB69" s="943"/>
      <c r="NC69" s="943"/>
      <c r="ND69" s="943"/>
      <c r="NE69" s="943"/>
      <c r="NF69" s="943"/>
      <c r="NG69" s="943"/>
      <c r="NH69" s="943"/>
      <c r="NI69" s="943"/>
      <c r="NJ69" s="943"/>
      <c r="NK69" s="943"/>
      <c r="NL69" s="943"/>
      <c r="NM69" s="943"/>
      <c r="NN69" s="943"/>
      <c r="NO69" s="943"/>
      <c r="NP69" s="943"/>
      <c r="NQ69" s="943"/>
      <c r="NR69" s="1364"/>
      <c r="NS69" s="1364"/>
      <c r="NT69" s="1364"/>
      <c r="NU69" s="1363"/>
      <c r="NV69" s="1363"/>
      <c r="NW69" s="1363"/>
      <c r="NX69" s="1363"/>
      <c r="NY69" s="1363"/>
      <c r="NZ69" s="1363"/>
      <c r="OA69" s="943"/>
      <c r="OB69" s="943"/>
      <c r="OC69" s="943"/>
      <c r="OD69" s="943"/>
      <c r="OE69" s="943"/>
      <c r="OF69" s="943"/>
      <c r="OG69" s="943"/>
      <c r="OH69" s="943"/>
      <c r="OI69" s="943"/>
      <c r="OJ69" s="943"/>
      <c r="OK69" s="943"/>
      <c r="OL69" s="943"/>
      <c r="OM69" s="943"/>
      <c r="ON69" s="943"/>
      <c r="OO69" s="943"/>
      <c r="OP69" s="943"/>
      <c r="OQ69" s="943"/>
      <c r="OR69" s="943"/>
      <c r="OS69" s="943"/>
      <c r="OT69" s="943"/>
      <c r="OU69" s="943"/>
      <c r="OV69" s="943"/>
      <c r="OW69" s="943"/>
      <c r="OX69" s="943"/>
      <c r="OY69" s="943"/>
      <c r="OZ69" s="943"/>
      <c r="PA69" s="943"/>
      <c r="PB69" s="1364"/>
      <c r="PC69" s="1364"/>
      <c r="PD69" s="1364"/>
      <c r="PE69" s="1383"/>
      <c r="PF69" s="1383"/>
      <c r="PG69" s="1383"/>
      <c r="PH69" s="1383"/>
      <c r="PI69" s="1383"/>
      <c r="PJ69" s="1383"/>
      <c r="PK69" s="943"/>
      <c r="PL69" s="943"/>
      <c r="PM69" s="943"/>
      <c r="PN69" s="943"/>
      <c r="PO69" s="943"/>
      <c r="PP69" s="943"/>
      <c r="PQ69" s="943"/>
      <c r="PR69" s="943"/>
      <c r="PS69" s="943"/>
      <c r="PT69" s="943"/>
      <c r="PU69" s="943"/>
      <c r="PV69" s="943"/>
      <c r="PW69" s="943"/>
      <c r="PX69" s="943"/>
      <c r="PY69" s="943"/>
      <c r="PZ69" s="943"/>
      <c r="QA69" s="943"/>
      <c r="QB69" s="943"/>
      <c r="QC69" s="943"/>
      <c r="QD69" s="943"/>
      <c r="QE69" s="943"/>
      <c r="QF69" s="943"/>
      <c r="QG69" s="943"/>
      <c r="QH69" s="943"/>
      <c r="QI69" s="943"/>
      <c r="QJ69" s="943"/>
      <c r="QK69" s="943"/>
      <c r="QL69" s="1364"/>
      <c r="QM69" s="1364"/>
      <c r="QN69" s="1364"/>
      <c r="QO69" s="1363"/>
      <c r="QP69" s="1363"/>
      <c r="QQ69" s="1363"/>
      <c r="QR69" s="1363"/>
      <c r="QS69" s="1363"/>
      <c r="QT69" s="1363"/>
      <c r="QU69" s="1363"/>
      <c r="QV69" s="1363"/>
      <c r="QW69" s="1363"/>
      <c r="QX69" s="1363"/>
      <c r="QY69" s="1363"/>
      <c r="QZ69" s="1363"/>
      <c r="RA69" s="1363"/>
    </row>
    <row r="70" ht="14.25" customHeight="1">
      <c r="A70" s="1364">
        <v>21.0</v>
      </c>
      <c r="B70" s="70" t="s">
        <v>2899</v>
      </c>
      <c r="C70" s="70" t="s">
        <v>2900</v>
      </c>
      <c r="D70" s="1427" t="s">
        <v>2901</v>
      </c>
      <c r="E70" s="1440" t="s">
        <v>2068</v>
      </c>
      <c r="F70" s="1298">
        <v>2.9E7</v>
      </c>
      <c r="G70" s="1382">
        <v>1.59862E7</v>
      </c>
      <c r="H70" s="1382"/>
      <c r="I70" s="1383"/>
      <c r="J70" s="1383">
        <f t="shared" si="74"/>
        <v>0</v>
      </c>
      <c r="K70" s="1383"/>
      <c r="L70" s="1383">
        <f t="shared" si="75"/>
        <v>0</v>
      </c>
      <c r="M70" s="1383"/>
      <c r="N70" s="1383">
        <f t="shared" si="76"/>
        <v>0</v>
      </c>
      <c r="O70" s="1383">
        <v>30.0</v>
      </c>
      <c r="P70" s="1383">
        <f t="shared" si="77"/>
        <v>29000000</v>
      </c>
      <c r="Q70" s="1383"/>
      <c r="R70" s="1383"/>
      <c r="S70" s="1383"/>
      <c r="T70" s="1383">
        <f t="shared" si="78"/>
        <v>0</v>
      </c>
      <c r="U70" s="1383">
        <f t="shared" si="79"/>
        <v>29000000</v>
      </c>
      <c r="V70" s="1362"/>
      <c r="W70" s="1363">
        <f t="shared" si="80"/>
        <v>0</v>
      </c>
      <c r="X70" s="1362"/>
      <c r="Y70" s="1363">
        <f t="shared" si="81"/>
        <v>0</v>
      </c>
      <c r="Z70" s="1362"/>
      <c r="AA70" s="1363">
        <f t="shared" si="82"/>
        <v>0</v>
      </c>
      <c r="AB70" s="1362">
        <v>8.0</v>
      </c>
      <c r="AC70" s="1363">
        <f t="shared" si="83"/>
        <v>7733333.333</v>
      </c>
      <c r="AD70" s="1362"/>
      <c r="AE70" s="1362"/>
      <c r="AF70" s="1362"/>
      <c r="AG70" s="1363"/>
      <c r="AH70" s="1363">
        <f t="shared" si="84"/>
        <v>7733333.333</v>
      </c>
      <c r="AI70" s="1361">
        <v>12.0</v>
      </c>
      <c r="AJ70" s="1383">
        <f t="shared" si="94"/>
        <v>11600000</v>
      </c>
      <c r="AK70" s="1361"/>
      <c r="AL70" s="1361"/>
      <c r="AM70" s="1383">
        <f t="shared" si="85"/>
        <v>0</v>
      </c>
      <c r="AN70" s="1361">
        <v>18.0</v>
      </c>
      <c r="AO70" s="1383">
        <f t="shared" si="86"/>
        <v>17400000</v>
      </c>
      <c r="AP70" s="1361"/>
      <c r="AQ70" s="1383">
        <f t="shared" si="87"/>
        <v>0</v>
      </c>
      <c r="AR70" s="1361"/>
      <c r="AS70" s="1361"/>
      <c r="AT70" s="1383">
        <f t="shared" si="88"/>
        <v>29000000</v>
      </c>
      <c r="AU70" s="943" t="s">
        <v>2683</v>
      </c>
      <c r="AV70" s="943" t="s">
        <v>2683</v>
      </c>
      <c r="AW70" s="943" t="s">
        <v>2683</v>
      </c>
      <c r="AX70" s="943" t="s">
        <v>2683</v>
      </c>
      <c r="AY70" s="943" t="s">
        <v>2683</v>
      </c>
      <c r="AZ70" s="943" t="s">
        <v>2683</v>
      </c>
      <c r="BA70" s="943" t="s">
        <v>2683</v>
      </c>
      <c r="BB70" s="943" t="s">
        <v>2683</v>
      </c>
      <c r="BC70" s="943" t="s">
        <v>2683</v>
      </c>
      <c r="BD70" s="943" t="s">
        <v>2677</v>
      </c>
      <c r="BE70" s="943" t="s">
        <v>2677</v>
      </c>
      <c r="BF70" s="943" t="s">
        <v>2677</v>
      </c>
      <c r="BG70" s="943" t="s">
        <v>2677</v>
      </c>
      <c r="BH70" s="943" t="s">
        <v>2677</v>
      </c>
      <c r="BI70" s="943" t="s">
        <v>2677</v>
      </c>
      <c r="BJ70" s="943" t="s">
        <v>2677</v>
      </c>
      <c r="BK70" s="943" t="s">
        <v>2683</v>
      </c>
      <c r="BL70" s="943" t="s">
        <v>2683</v>
      </c>
      <c r="BM70" s="943" t="s">
        <v>2678</v>
      </c>
      <c r="BN70" s="943" t="s">
        <v>2678</v>
      </c>
      <c r="BO70" s="943" t="s">
        <v>2678</v>
      </c>
      <c r="BP70" s="943" t="s">
        <v>2678</v>
      </c>
      <c r="BQ70" s="943" t="s">
        <v>2678</v>
      </c>
      <c r="BR70" s="943" t="s">
        <v>2678</v>
      </c>
      <c r="BS70" s="943" t="s">
        <v>2678</v>
      </c>
      <c r="BT70" s="1364" t="s">
        <v>2678</v>
      </c>
      <c r="BU70" s="1364" t="s">
        <v>2678</v>
      </c>
      <c r="BV70" s="1364" t="s">
        <v>2677</v>
      </c>
      <c r="BW70" s="1364" t="s">
        <v>2677</v>
      </c>
      <c r="BX70" s="1364" t="s">
        <v>2678</v>
      </c>
      <c r="BY70" s="1364" t="s">
        <v>2678</v>
      </c>
      <c r="BZ70" s="1363">
        <f t="shared" ref="BZ70:CJ70" si="221">COUNTIF($AU70:$BY70,BZ$4)*($F70/30)+COUNTIF($AU70:$BY70,BZ$5)*($F70/60)</f>
        <v>10633333.33</v>
      </c>
      <c r="CA70" s="1363">
        <f t="shared" si="221"/>
        <v>0</v>
      </c>
      <c r="CB70" s="1363">
        <f t="shared" si="221"/>
        <v>0</v>
      </c>
      <c r="CC70" s="1363">
        <f t="shared" si="221"/>
        <v>10633333.33</v>
      </c>
      <c r="CD70" s="1363">
        <f t="shared" si="221"/>
        <v>0</v>
      </c>
      <c r="CE70" s="1363">
        <f t="shared" si="221"/>
        <v>0</v>
      </c>
      <c r="CF70" s="1363">
        <f t="shared" si="221"/>
        <v>0</v>
      </c>
      <c r="CG70" s="1363">
        <f t="shared" si="221"/>
        <v>0</v>
      </c>
      <c r="CH70" s="1363">
        <f t="shared" si="221"/>
        <v>0</v>
      </c>
      <c r="CI70" s="1363">
        <f t="shared" si="221"/>
        <v>0</v>
      </c>
      <c r="CJ70" s="1363">
        <f t="shared" si="221"/>
        <v>0</v>
      </c>
      <c r="CK70" s="1363">
        <f t="shared" si="90"/>
        <v>8700000</v>
      </c>
      <c r="CL70" s="943" t="s">
        <v>2678</v>
      </c>
      <c r="CM70" s="943" t="s">
        <v>2678</v>
      </c>
      <c r="CN70" s="943" t="s">
        <v>2677</v>
      </c>
      <c r="CO70" s="943" t="s">
        <v>2677</v>
      </c>
      <c r="CP70" s="943" t="s">
        <v>2678</v>
      </c>
      <c r="CQ70" s="943" t="s">
        <v>2678</v>
      </c>
      <c r="CR70" s="943" t="s">
        <v>2678</v>
      </c>
      <c r="CS70" s="943" t="s">
        <v>2678</v>
      </c>
      <c r="CT70" s="943" t="s">
        <v>2678</v>
      </c>
      <c r="CU70" s="943" t="s">
        <v>2678</v>
      </c>
      <c r="CV70" s="943" t="s">
        <v>2678</v>
      </c>
      <c r="CW70" s="943" t="s">
        <v>2678</v>
      </c>
      <c r="CX70" s="943" t="s">
        <v>2678</v>
      </c>
      <c r="CY70" s="943" t="s">
        <v>2678</v>
      </c>
      <c r="CZ70" s="943" t="s">
        <v>2678</v>
      </c>
      <c r="DA70" s="943" t="s">
        <v>2678</v>
      </c>
      <c r="DB70" s="943" t="s">
        <v>2678</v>
      </c>
      <c r="DC70" s="943" t="s">
        <v>2677</v>
      </c>
      <c r="DD70" s="943" t="s">
        <v>2677</v>
      </c>
      <c r="DE70" s="943" t="s">
        <v>2677</v>
      </c>
      <c r="DF70" s="943" t="s">
        <v>2678</v>
      </c>
      <c r="DG70" s="943" t="s">
        <v>2677</v>
      </c>
      <c r="DH70" s="943" t="s">
        <v>2677</v>
      </c>
      <c r="DI70" s="943" t="s">
        <v>2677</v>
      </c>
      <c r="DJ70" s="943" t="s">
        <v>2677</v>
      </c>
      <c r="DK70" s="943" t="s">
        <v>2677</v>
      </c>
      <c r="DL70" s="943" t="s">
        <v>2677</v>
      </c>
      <c r="DM70" s="943" t="s">
        <v>2677</v>
      </c>
      <c r="DN70" s="1383">
        <f t="shared" ref="DN70:DW70" si="222">COUNTIF($CL70:$DM70,DN$4)*($F70/30)+COUNTIF($CL70:$DM70,DN$5)*($F70/60)</f>
        <v>0</v>
      </c>
      <c r="DO70" s="1383">
        <f t="shared" si="222"/>
        <v>0</v>
      </c>
      <c r="DP70" s="1383">
        <f t="shared" si="222"/>
        <v>0</v>
      </c>
      <c r="DQ70" s="1383">
        <f t="shared" si="222"/>
        <v>15466666.67</v>
      </c>
      <c r="DR70" s="1383">
        <f t="shared" si="222"/>
        <v>0</v>
      </c>
      <c r="DS70" s="1383">
        <f t="shared" si="222"/>
        <v>0</v>
      </c>
      <c r="DT70" s="1383">
        <f t="shared" si="222"/>
        <v>0</v>
      </c>
      <c r="DU70" s="1383">
        <f t="shared" si="222"/>
        <v>0</v>
      </c>
      <c r="DV70" s="1383">
        <f t="shared" si="222"/>
        <v>0</v>
      </c>
      <c r="DW70" s="1383">
        <f t="shared" si="222"/>
        <v>0</v>
      </c>
      <c r="DX70" s="1383">
        <f t="shared" si="92"/>
        <v>18000000</v>
      </c>
      <c r="DY70" s="943" t="s">
        <v>2677</v>
      </c>
      <c r="DZ70" s="943" t="s">
        <v>2677</v>
      </c>
      <c r="EA70" s="943" t="s">
        <v>2677</v>
      </c>
      <c r="EB70" s="943" t="s">
        <v>2677</v>
      </c>
      <c r="EC70" s="943" t="s">
        <v>2677</v>
      </c>
      <c r="ED70" s="943" t="s">
        <v>2677</v>
      </c>
      <c r="EE70" s="943" t="s">
        <v>2677</v>
      </c>
      <c r="EF70" s="943" t="s">
        <v>2677</v>
      </c>
      <c r="EG70" s="943" t="s">
        <v>2677</v>
      </c>
      <c r="EH70" s="943" t="s">
        <v>2677</v>
      </c>
      <c r="EI70" s="943" t="s">
        <v>2677</v>
      </c>
      <c r="EJ70" s="943" t="s">
        <v>2677</v>
      </c>
      <c r="EK70" s="943" t="s">
        <v>2677</v>
      </c>
      <c r="EL70" s="943" t="s">
        <v>2677</v>
      </c>
      <c r="EM70" s="943" t="s">
        <v>2677</v>
      </c>
      <c r="EN70" s="943" t="s">
        <v>2677</v>
      </c>
      <c r="EO70" s="943" t="s">
        <v>2677</v>
      </c>
      <c r="EP70" s="943" t="s">
        <v>2677</v>
      </c>
      <c r="EQ70" s="943" t="s">
        <v>2677</v>
      </c>
      <c r="ER70" s="943" t="s">
        <v>2677</v>
      </c>
      <c r="ES70" s="943" t="s">
        <v>2677</v>
      </c>
      <c r="ET70" s="943" t="s">
        <v>2677</v>
      </c>
      <c r="EU70" s="943" t="s">
        <v>2677</v>
      </c>
      <c r="EV70" s="943" t="s">
        <v>2677</v>
      </c>
      <c r="EW70" s="943" t="s">
        <v>2677</v>
      </c>
      <c r="EX70" s="943" t="s">
        <v>2677</v>
      </c>
      <c r="EY70" s="943" t="s">
        <v>2677</v>
      </c>
      <c r="EZ70" s="1364"/>
      <c r="FA70" s="1364"/>
      <c r="FB70" s="1364"/>
      <c r="FC70" s="1364"/>
      <c r="FD70" s="1363">
        <f t="shared" ref="FD70:FP70" si="223">COUNTIF($DY70:$FC70,FD$4)*($F70/30)+COUNTIF($DY70:$FC70,FD$5)*($F70/60)</f>
        <v>0</v>
      </c>
      <c r="FE70" s="1363">
        <f t="shared" si="223"/>
        <v>0</v>
      </c>
      <c r="FF70" s="1363">
        <f t="shared" si="223"/>
        <v>0</v>
      </c>
      <c r="FG70" s="1363">
        <f t="shared" si="223"/>
        <v>0</v>
      </c>
      <c r="FH70" s="1363">
        <f t="shared" si="223"/>
        <v>0</v>
      </c>
      <c r="FI70" s="1363">
        <f t="shared" si="223"/>
        <v>0</v>
      </c>
      <c r="FJ70" s="1363">
        <f t="shared" si="223"/>
        <v>0</v>
      </c>
      <c r="FK70" s="1363">
        <f t="shared" si="223"/>
        <v>0</v>
      </c>
      <c r="FL70" s="1363">
        <f t="shared" si="223"/>
        <v>0</v>
      </c>
      <c r="FM70" s="1363">
        <f t="shared" si="223"/>
        <v>0</v>
      </c>
      <c r="FN70" s="1363">
        <f t="shared" si="223"/>
        <v>0</v>
      </c>
      <c r="FO70" s="1363">
        <f t="shared" si="223"/>
        <v>0</v>
      </c>
      <c r="FP70" s="1363">
        <f t="shared" si="223"/>
        <v>26100000</v>
      </c>
      <c r="FQ70" s="943"/>
      <c r="FR70" s="943"/>
      <c r="FS70" s="943"/>
      <c r="FT70" s="943"/>
      <c r="FU70" s="943"/>
      <c r="FV70" s="943"/>
      <c r="FW70" s="943"/>
      <c r="FX70" s="943"/>
      <c r="FY70" s="943"/>
      <c r="FZ70" s="943"/>
      <c r="GA70" s="943"/>
      <c r="GB70" s="943"/>
      <c r="GC70" s="943"/>
      <c r="GD70" s="943"/>
      <c r="GE70" s="943"/>
      <c r="GF70" s="943"/>
      <c r="GG70" s="943"/>
      <c r="GH70" s="943"/>
      <c r="GI70" s="943"/>
      <c r="GJ70" s="943"/>
      <c r="GK70" s="943"/>
      <c r="GL70" s="943"/>
      <c r="GM70" s="943"/>
      <c r="GN70" s="943"/>
      <c r="GO70" s="943"/>
      <c r="GP70" s="943"/>
      <c r="GQ70" s="943"/>
      <c r="GR70" s="1364"/>
      <c r="GS70" s="1364"/>
      <c r="GT70" s="1364"/>
      <c r="GU70" s="1383"/>
      <c r="GV70" s="1383"/>
      <c r="GW70" s="1383"/>
      <c r="GX70" s="1383"/>
      <c r="GY70" s="1383"/>
      <c r="GZ70" s="943"/>
      <c r="HA70" s="943"/>
      <c r="HB70" s="943"/>
      <c r="HC70" s="943"/>
      <c r="HD70" s="943"/>
      <c r="HE70" s="943"/>
      <c r="HF70" s="943"/>
      <c r="HG70" s="943"/>
      <c r="HH70" s="943"/>
      <c r="HI70" s="943"/>
      <c r="HJ70" s="943"/>
      <c r="HK70" s="943"/>
      <c r="HL70" s="943"/>
      <c r="HM70" s="943"/>
      <c r="HN70" s="943"/>
      <c r="HO70" s="943"/>
      <c r="HP70" s="943"/>
      <c r="HQ70" s="943"/>
      <c r="HR70" s="943"/>
      <c r="HS70" s="943"/>
      <c r="HT70" s="943"/>
      <c r="HU70" s="943"/>
      <c r="HV70" s="943"/>
      <c r="HW70" s="943"/>
      <c r="HX70" s="943"/>
      <c r="HY70" s="943"/>
      <c r="HZ70" s="943"/>
      <c r="IA70" s="1364"/>
      <c r="IB70" s="1364"/>
      <c r="IC70" s="1364"/>
      <c r="ID70" s="1364"/>
      <c r="IE70" s="1391"/>
      <c r="IF70" s="1391"/>
      <c r="IG70" s="1391"/>
      <c r="IH70" s="1391"/>
      <c r="II70" s="1391"/>
      <c r="IJ70" s="1391"/>
      <c r="IK70" s="943"/>
      <c r="IL70" s="943"/>
      <c r="IM70" s="943"/>
      <c r="IN70" s="943"/>
      <c r="IO70" s="943"/>
      <c r="IP70" s="943"/>
      <c r="IQ70" s="943"/>
      <c r="IR70" s="943"/>
      <c r="IS70" s="943"/>
      <c r="IT70" s="943"/>
      <c r="IU70" s="943"/>
      <c r="IV70" s="943"/>
      <c r="IW70" s="943"/>
      <c r="IX70" s="943"/>
      <c r="IY70" s="943"/>
      <c r="IZ70" s="943"/>
      <c r="JA70" s="943"/>
      <c r="JB70" s="943"/>
      <c r="JC70" s="943"/>
      <c r="JD70" s="943"/>
      <c r="JE70" s="943"/>
      <c r="JF70" s="943"/>
      <c r="JG70" s="943"/>
      <c r="JH70" s="943"/>
      <c r="JI70" s="943"/>
      <c r="JJ70" s="943"/>
      <c r="JK70" s="943"/>
      <c r="JL70" s="1364"/>
      <c r="JM70" s="1364"/>
      <c r="JN70" s="1364"/>
      <c r="JO70" s="1383"/>
      <c r="JP70" s="1383"/>
      <c r="JQ70" s="1383"/>
      <c r="JR70" s="1383"/>
      <c r="JS70" s="1383"/>
      <c r="JT70" s="1383"/>
      <c r="JU70" s="943"/>
      <c r="JV70" s="943"/>
      <c r="JW70" s="943"/>
      <c r="JX70" s="943"/>
      <c r="JY70" s="943"/>
      <c r="JZ70" s="943"/>
      <c r="KA70" s="943"/>
      <c r="KB70" s="943"/>
      <c r="KC70" s="943"/>
      <c r="KD70" s="943"/>
      <c r="KE70" s="943"/>
      <c r="KF70" s="943"/>
      <c r="KG70" s="943"/>
      <c r="KH70" s="943"/>
      <c r="KI70" s="943"/>
      <c r="KJ70" s="943"/>
      <c r="KK70" s="943"/>
      <c r="KL70" s="943"/>
      <c r="KM70" s="943"/>
      <c r="KN70" s="943"/>
      <c r="KO70" s="943"/>
      <c r="KP70" s="943"/>
      <c r="KQ70" s="943"/>
      <c r="KR70" s="943"/>
      <c r="KS70" s="943"/>
      <c r="KT70" s="943"/>
      <c r="KU70" s="943"/>
      <c r="KV70" s="1364"/>
      <c r="KW70" s="1364"/>
      <c r="KX70" s="1364"/>
      <c r="KY70" s="1364"/>
      <c r="KZ70" s="1363"/>
      <c r="LA70" s="1363"/>
      <c r="LB70" s="1363"/>
      <c r="LC70" s="1363"/>
      <c r="LD70" s="1363"/>
      <c r="LE70" s="1363"/>
      <c r="LF70" s="943"/>
      <c r="LG70" s="943"/>
      <c r="LH70" s="943"/>
      <c r="LI70" s="943"/>
      <c r="LJ70" s="943"/>
      <c r="LK70" s="943"/>
      <c r="LL70" s="943"/>
      <c r="LM70" s="943"/>
      <c r="LN70" s="943"/>
      <c r="LO70" s="943"/>
      <c r="LP70" s="943"/>
      <c r="LQ70" s="943"/>
      <c r="LR70" s="943"/>
      <c r="LS70" s="943"/>
      <c r="LT70" s="943"/>
      <c r="LU70" s="943"/>
      <c r="LV70" s="943"/>
      <c r="LW70" s="943"/>
      <c r="LX70" s="943"/>
      <c r="LY70" s="943"/>
      <c r="LZ70" s="943"/>
      <c r="MA70" s="943"/>
      <c r="MB70" s="943"/>
      <c r="MC70" s="943"/>
      <c r="MD70" s="943"/>
      <c r="ME70" s="943"/>
      <c r="MF70" s="943"/>
      <c r="MG70" s="1364"/>
      <c r="MH70" s="1364"/>
      <c r="MI70" s="1364"/>
      <c r="MJ70" s="1364"/>
      <c r="MK70" s="1383"/>
      <c r="ML70" s="1383"/>
      <c r="MM70" s="1383"/>
      <c r="MN70" s="1383"/>
      <c r="MO70" s="1383"/>
      <c r="MP70" s="1383"/>
      <c r="MQ70" s="943"/>
      <c r="MR70" s="943"/>
      <c r="MS70" s="943"/>
      <c r="MT70" s="943"/>
      <c r="MU70" s="943"/>
      <c r="MV70" s="943"/>
      <c r="MW70" s="943"/>
      <c r="MX70" s="943"/>
      <c r="MY70" s="943"/>
      <c r="MZ70" s="943"/>
      <c r="NA70" s="943"/>
      <c r="NB70" s="943"/>
      <c r="NC70" s="943"/>
      <c r="ND70" s="943"/>
      <c r="NE70" s="943"/>
      <c r="NF70" s="943"/>
      <c r="NG70" s="943"/>
      <c r="NH70" s="943"/>
      <c r="NI70" s="943"/>
      <c r="NJ70" s="943"/>
      <c r="NK70" s="943"/>
      <c r="NL70" s="943"/>
      <c r="NM70" s="943"/>
      <c r="NN70" s="943"/>
      <c r="NO70" s="943"/>
      <c r="NP70" s="943"/>
      <c r="NQ70" s="943"/>
      <c r="NR70" s="1364"/>
      <c r="NS70" s="1364"/>
      <c r="NT70" s="1364"/>
      <c r="NU70" s="1363"/>
      <c r="NV70" s="1363"/>
      <c r="NW70" s="1363"/>
      <c r="NX70" s="1363"/>
      <c r="NY70" s="1363"/>
      <c r="NZ70" s="1363"/>
      <c r="OA70" s="943"/>
      <c r="OB70" s="943"/>
      <c r="OC70" s="943"/>
      <c r="OD70" s="943"/>
      <c r="OE70" s="943"/>
      <c r="OF70" s="943"/>
      <c r="OG70" s="943"/>
      <c r="OH70" s="943"/>
      <c r="OI70" s="943"/>
      <c r="OJ70" s="943"/>
      <c r="OK70" s="943"/>
      <c r="OL70" s="943"/>
      <c r="OM70" s="943"/>
      <c r="ON70" s="943"/>
      <c r="OO70" s="943"/>
      <c r="OP70" s="943"/>
      <c r="OQ70" s="943"/>
      <c r="OR70" s="943"/>
      <c r="OS70" s="943"/>
      <c r="OT70" s="943"/>
      <c r="OU70" s="943"/>
      <c r="OV70" s="943"/>
      <c r="OW70" s="943"/>
      <c r="OX70" s="943"/>
      <c r="OY70" s="943"/>
      <c r="OZ70" s="943"/>
      <c r="PA70" s="943"/>
      <c r="PB70" s="1364"/>
      <c r="PC70" s="1364"/>
      <c r="PD70" s="1364"/>
      <c r="PE70" s="1383"/>
      <c r="PF70" s="1383"/>
      <c r="PG70" s="1383"/>
      <c r="PH70" s="1383"/>
      <c r="PI70" s="1383"/>
      <c r="PJ70" s="1383"/>
      <c r="PK70" s="943"/>
      <c r="PL70" s="943"/>
      <c r="PM70" s="943"/>
      <c r="PN70" s="943"/>
      <c r="PO70" s="943"/>
      <c r="PP70" s="943"/>
      <c r="PQ70" s="943"/>
      <c r="PR70" s="943"/>
      <c r="PS70" s="943"/>
      <c r="PT70" s="943"/>
      <c r="PU70" s="943"/>
      <c r="PV70" s="943"/>
      <c r="PW70" s="943"/>
      <c r="PX70" s="943"/>
      <c r="PY70" s="943"/>
      <c r="PZ70" s="943"/>
      <c r="QA70" s="943"/>
      <c r="QB70" s="943"/>
      <c r="QC70" s="943"/>
      <c r="QD70" s="943"/>
      <c r="QE70" s="943"/>
      <c r="QF70" s="943"/>
      <c r="QG70" s="943"/>
      <c r="QH70" s="943"/>
      <c r="QI70" s="943"/>
      <c r="QJ70" s="943"/>
      <c r="QK70" s="943"/>
      <c r="QL70" s="1364"/>
      <c r="QM70" s="1364"/>
      <c r="QN70" s="1364"/>
      <c r="QO70" s="1363"/>
      <c r="QP70" s="1363"/>
      <c r="QQ70" s="1363"/>
      <c r="QR70" s="1363"/>
      <c r="QS70" s="1363"/>
      <c r="QT70" s="1363"/>
      <c r="QU70" s="1363"/>
      <c r="QV70" s="1363"/>
      <c r="QW70" s="1363"/>
      <c r="QX70" s="1363"/>
      <c r="QY70" s="1363"/>
      <c r="QZ70" s="1363"/>
      <c r="RA70" s="1363"/>
    </row>
    <row r="71" ht="14.25" customHeight="1">
      <c r="A71" s="1364">
        <v>22.0</v>
      </c>
      <c r="B71" s="70" t="s">
        <v>2902</v>
      </c>
      <c r="C71" s="70" t="s">
        <v>2903</v>
      </c>
      <c r="D71" s="1427" t="s">
        <v>2904</v>
      </c>
      <c r="E71" s="1440" t="s">
        <v>2071</v>
      </c>
      <c r="F71" s="1298">
        <v>2.9E7</v>
      </c>
      <c r="G71" s="1382">
        <v>1.59862E7</v>
      </c>
      <c r="H71" s="1382"/>
      <c r="I71" s="1383"/>
      <c r="J71" s="1383">
        <f t="shared" si="74"/>
        <v>0</v>
      </c>
      <c r="K71" s="1383"/>
      <c r="L71" s="1383">
        <f t="shared" si="75"/>
        <v>0</v>
      </c>
      <c r="M71" s="1383"/>
      <c r="N71" s="1383">
        <f t="shared" si="76"/>
        <v>0</v>
      </c>
      <c r="O71" s="1383">
        <v>28.0</v>
      </c>
      <c r="P71" s="1383">
        <f t="shared" si="77"/>
        <v>27066666.67</v>
      </c>
      <c r="Q71" s="1383"/>
      <c r="R71" s="1383"/>
      <c r="S71" s="1383">
        <v>3.0</v>
      </c>
      <c r="T71" s="1383">
        <f t="shared" si="78"/>
        <v>2900000</v>
      </c>
      <c r="U71" s="1383">
        <f t="shared" si="79"/>
        <v>29966666.67</v>
      </c>
      <c r="V71" s="1362"/>
      <c r="W71" s="1363">
        <f t="shared" si="80"/>
        <v>0</v>
      </c>
      <c r="X71" s="1362"/>
      <c r="Y71" s="1363">
        <f t="shared" si="81"/>
        <v>0</v>
      </c>
      <c r="Z71" s="1362"/>
      <c r="AA71" s="1363">
        <f t="shared" si="82"/>
        <v>0</v>
      </c>
      <c r="AB71" s="1362">
        <v>24.0</v>
      </c>
      <c r="AC71" s="1363">
        <f t="shared" si="83"/>
        <v>23200000</v>
      </c>
      <c r="AD71" s="1362"/>
      <c r="AE71" s="1362"/>
      <c r="AF71" s="1362"/>
      <c r="AG71" s="1363"/>
      <c r="AH71" s="1363">
        <f t="shared" si="84"/>
        <v>23200000</v>
      </c>
      <c r="AI71" s="1361">
        <v>12.0</v>
      </c>
      <c r="AJ71" s="1383">
        <f t="shared" si="94"/>
        <v>11600000</v>
      </c>
      <c r="AK71" s="1361"/>
      <c r="AL71" s="1361"/>
      <c r="AM71" s="1383">
        <f t="shared" si="85"/>
        <v>0</v>
      </c>
      <c r="AN71" s="1361">
        <v>18.0</v>
      </c>
      <c r="AO71" s="1383">
        <f t="shared" si="86"/>
        <v>17400000</v>
      </c>
      <c r="AP71" s="1361"/>
      <c r="AQ71" s="1383">
        <f t="shared" si="87"/>
        <v>0</v>
      </c>
      <c r="AR71" s="1361"/>
      <c r="AS71" s="1361"/>
      <c r="AT71" s="1383">
        <f t="shared" si="88"/>
        <v>29000000</v>
      </c>
      <c r="AU71" s="943" t="s">
        <v>2678</v>
      </c>
      <c r="AV71" s="943" t="s">
        <v>2678</v>
      </c>
      <c r="AW71" s="943" t="s">
        <v>2678</v>
      </c>
      <c r="AX71" s="943" t="s">
        <v>2678</v>
      </c>
      <c r="AY71" s="943" t="s">
        <v>2678</v>
      </c>
      <c r="AZ71" s="943" t="s">
        <v>2678</v>
      </c>
      <c r="BA71" s="943" t="s">
        <v>2678</v>
      </c>
      <c r="BB71" s="943" t="s">
        <v>2678</v>
      </c>
      <c r="BC71" s="943" t="s">
        <v>2678</v>
      </c>
      <c r="BD71" s="943" t="s">
        <v>2678</v>
      </c>
      <c r="BE71" s="943" t="s">
        <v>2678</v>
      </c>
      <c r="BF71" s="943" t="s">
        <v>2678</v>
      </c>
      <c r="BG71" s="943" t="s">
        <v>2678</v>
      </c>
      <c r="BH71" s="943" t="s">
        <v>2678</v>
      </c>
      <c r="BI71" s="943" t="s">
        <v>2678</v>
      </c>
      <c r="BJ71" s="943" t="s">
        <v>2677</v>
      </c>
      <c r="BK71" s="943" t="s">
        <v>2677</v>
      </c>
      <c r="BL71" s="943" t="s">
        <v>2677</v>
      </c>
      <c r="BM71" s="943" t="s">
        <v>2678</v>
      </c>
      <c r="BN71" s="943" t="s">
        <v>2678</v>
      </c>
      <c r="BO71" s="943" t="s">
        <v>2678</v>
      </c>
      <c r="BP71" s="943" t="s">
        <v>2677</v>
      </c>
      <c r="BQ71" s="943" t="s">
        <v>2677</v>
      </c>
      <c r="BR71" s="943" t="s">
        <v>2677</v>
      </c>
      <c r="BS71" s="943" t="s">
        <v>2677</v>
      </c>
      <c r="BT71" s="1364" t="s">
        <v>2677</v>
      </c>
      <c r="BU71" s="1364" t="s">
        <v>2677</v>
      </c>
      <c r="BV71" s="1364" t="s">
        <v>2677</v>
      </c>
      <c r="BW71" s="1364" t="s">
        <v>2677</v>
      </c>
      <c r="BX71" s="1364" t="s">
        <v>2677</v>
      </c>
      <c r="BY71" s="1364" t="s">
        <v>2677</v>
      </c>
      <c r="BZ71" s="1363">
        <f t="shared" ref="BZ71:CJ71" si="224">COUNTIF($AU71:$BY71,BZ$4)*($F71/30)+COUNTIF($AU71:$BY71,BZ$5)*($F71/60)</f>
        <v>0</v>
      </c>
      <c r="CA71" s="1363">
        <f t="shared" si="224"/>
        <v>0</v>
      </c>
      <c r="CB71" s="1363">
        <f t="shared" si="224"/>
        <v>0</v>
      </c>
      <c r="CC71" s="1363">
        <f t="shared" si="224"/>
        <v>17400000</v>
      </c>
      <c r="CD71" s="1363">
        <f t="shared" si="224"/>
        <v>0</v>
      </c>
      <c r="CE71" s="1363">
        <f t="shared" si="224"/>
        <v>0</v>
      </c>
      <c r="CF71" s="1363">
        <f t="shared" si="224"/>
        <v>0</v>
      </c>
      <c r="CG71" s="1363">
        <f t="shared" si="224"/>
        <v>0</v>
      </c>
      <c r="CH71" s="1363">
        <f t="shared" si="224"/>
        <v>0</v>
      </c>
      <c r="CI71" s="1363">
        <f t="shared" si="224"/>
        <v>0</v>
      </c>
      <c r="CJ71" s="1363">
        <f t="shared" si="224"/>
        <v>0</v>
      </c>
      <c r="CK71" s="1363">
        <f t="shared" si="90"/>
        <v>12566666.67</v>
      </c>
      <c r="CL71" s="943" t="s">
        <v>2677</v>
      </c>
      <c r="CM71" s="943" t="s">
        <v>2677</v>
      </c>
      <c r="CN71" s="943" t="s">
        <v>2677</v>
      </c>
      <c r="CO71" s="943" t="s">
        <v>2677</v>
      </c>
      <c r="CP71" s="943" t="s">
        <v>2677</v>
      </c>
      <c r="CQ71" s="943" t="s">
        <v>2677</v>
      </c>
      <c r="CR71" s="943" t="s">
        <v>2677</v>
      </c>
      <c r="CS71" s="943" t="s">
        <v>2678</v>
      </c>
      <c r="CT71" s="943" t="s">
        <v>2678</v>
      </c>
      <c r="CU71" s="943" t="s">
        <v>2678</v>
      </c>
      <c r="CV71" s="943" t="s">
        <v>2678</v>
      </c>
      <c r="CW71" s="943" t="s">
        <v>2678</v>
      </c>
      <c r="CX71" s="943" t="s">
        <v>2678</v>
      </c>
      <c r="CY71" s="943" t="s">
        <v>2678</v>
      </c>
      <c r="CZ71" s="943" t="s">
        <v>2678</v>
      </c>
      <c r="DA71" s="943" t="s">
        <v>2678</v>
      </c>
      <c r="DB71" s="943" t="s">
        <v>2677</v>
      </c>
      <c r="DC71" s="943" t="s">
        <v>2677</v>
      </c>
      <c r="DD71" s="943" t="s">
        <v>2678</v>
      </c>
      <c r="DE71" s="943" t="s">
        <v>2678</v>
      </c>
      <c r="DF71" s="943" t="s">
        <v>2678</v>
      </c>
      <c r="DG71" s="943" t="s">
        <v>2678</v>
      </c>
      <c r="DH71" s="943" t="s">
        <v>2678</v>
      </c>
      <c r="DI71" s="943" t="s">
        <v>2677</v>
      </c>
      <c r="DJ71" s="943" t="s">
        <v>2677</v>
      </c>
      <c r="DK71" s="943" t="s">
        <v>2678</v>
      </c>
      <c r="DL71" s="943" t="s">
        <v>2678</v>
      </c>
      <c r="DM71" s="943" t="s">
        <v>2678</v>
      </c>
      <c r="DN71" s="1383">
        <f t="shared" ref="DN71:DW71" si="225">COUNTIF($CL71:$DM71,DN$4)*($F71/30)+COUNTIF($CL71:$DM71,DN$5)*($F71/60)</f>
        <v>0</v>
      </c>
      <c r="DO71" s="1383">
        <f t="shared" si="225"/>
        <v>0</v>
      </c>
      <c r="DP71" s="1383">
        <f t="shared" si="225"/>
        <v>0</v>
      </c>
      <c r="DQ71" s="1383">
        <f t="shared" si="225"/>
        <v>16433333.33</v>
      </c>
      <c r="DR71" s="1383">
        <f t="shared" si="225"/>
        <v>0</v>
      </c>
      <c r="DS71" s="1383">
        <f t="shared" si="225"/>
        <v>0</v>
      </c>
      <c r="DT71" s="1383">
        <f t="shared" si="225"/>
        <v>0</v>
      </c>
      <c r="DU71" s="1383">
        <f t="shared" si="225"/>
        <v>0</v>
      </c>
      <c r="DV71" s="1383">
        <f t="shared" si="225"/>
        <v>0</v>
      </c>
      <c r="DW71" s="1383">
        <f t="shared" si="225"/>
        <v>0</v>
      </c>
      <c r="DX71" s="1383">
        <f t="shared" si="92"/>
        <v>16500000</v>
      </c>
      <c r="DY71" s="943" t="s">
        <v>2678</v>
      </c>
      <c r="DZ71" s="943" t="s">
        <v>2678</v>
      </c>
      <c r="EA71" s="943" t="s">
        <v>2678</v>
      </c>
      <c r="EB71" s="943" t="s">
        <v>2677</v>
      </c>
      <c r="EC71" s="943" t="s">
        <v>2677</v>
      </c>
      <c r="ED71" s="943" t="s">
        <v>2677</v>
      </c>
      <c r="EE71" s="943" t="s">
        <v>2677</v>
      </c>
      <c r="EF71" s="943" t="s">
        <v>2678</v>
      </c>
      <c r="EG71" s="943" t="s">
        <v>2678</v>
      </c>
      <c r="EH71" s="943" t="s">
        <v>2678</v>
      </c>
      <c r="EI71" s="943" t="s">
        <v>2678</v>
      </c>
      <c r="EJ71" s="943" t="s">
        <v>2678</v>
      </c>
      <c r="EK71" s="943" t="s">
        <v>2678</v>
      </c>
      <c r="EL71" s="943" t="s">
        <v>2678</v>
      </c>
      <c r="EM71" s="943" t="s">
        <v>2677</v>
      </c>
      <c r="EN71" s="943" t="s">
        <v>2678</v>
      </c>
      <c r="EO71" s="943" t="s">
        <v>2678</v>
      </c>
      <c r="EP71" s="943" t="s">
        <v>2677</v>
      </c>
      <c r="EQ71" s="943" t="s">
        <v>2677</v>
      </c>
      <c r="ER71" s="943" t="s">
        <v>2678</v>
      </c>
      <c r="ES71" s="943" t="s">
        <v>2678</v>
      </c>
      <c r="ET71" s="943" t="s">
        <v>2678</v>
      </c>
      <c r="EU71" s="943" t="s">
        <v>2678</v>
      </c>
      <c r="EV71" s="943" t="s">
        <v>2678</v>
      </c>
      <c r="EW71" s="943" t="s">
        <v>2678</v>
      </c>
      <c r="EX71" s="943" t="s">
        <v>2678</v>
      </c>
      <c r="EY71" s="943" t="s">
        <v>2678</v>
      </c>
      <c r="EZ71" s="1015" t="s">
        <v>2678</v>
      </c>
      <c r="FA71" s="1015" t="s">
        <v>2677</v>
      </c>
      <c r="FB71" s="1015" t="s">
        <v>2677</v>
      </c>
      <c r="FC71" s="1364"/>
      <c r="FD71" s="1363">
        <f t="shared" ref="FD71:FP71" si="226">COUNTIF($DY71:$FC71,FD$4)*($F71/30)+COUNTIF($DY71:$FC71,FD$5)*($F71/60)</f>
        <v>0</v>
      </c>
      <c r="FE71" s="1363">
        <f t="shared" si="226"/>
        <v>0</v>
      </c>
      <c r="FF71" s="1363">
        <f t="shared" si="226"/>
        <v>0</v>
      </c>
      <c r="FG71" s="1363">
        <f t="shared" si="226"/>
        <v>20300000</v>
      </c>
      <c r="FH71" s="1363">
        <f t="shared" si="226"/>
        <v>0</v>
      </c>
      <c r="FI71" s="1363">
        <f t="shared" si="226"/>
        <v>0</v>
      </c>
      <c r="FJ71" s="1363">
        <f t="shared" si="226"/>
        <v>0</v>
      </c>
      <c r="FK71" s="1363">
        <f t="shared" si="226"/>
        <v>0</v>
      </c>
      <c r="FL71" s="1363">
        <f t="shared" si="226"/>
        <v>0</v>
      </c>
      <c r="FM71" s="1363">
        <f t="shared" si="226"/>
        <v>0</v>
      </c>
      <c r="FN71" s="1363">
        <f t="shared" si="226"/>
        <v>0</v>
      </c>
      <c r="FO71" s="1363">
        <f t="shared" si="226"/>
        <v>0</v>
      </c>
      <c r="FP71" s="1363">
        <f t="shared" si="226"/>
        <v>8700000</v>
      </c>
      <c r="FQ71" s="943"/>
      <c r="FR71" s="943"/>
      <c r="FS71" s="943"/>
      <c r="FT71" s="943"/>
      <c r="FU71" s="943"/>
      <c r="FV71" s="943"/>
      <c r="FW71" s="943"/>
      <c r="FX71" s="943"/>
      <c r="FY71" s="943"/>
      <c r="FZ71" s="943"/>
      <c r="GA71" s="943"/>
      <c r="GB71" s="943"/>
      <c r="GC71" s="943"/>
      <c r="GD71" s="943"/>
      <c r="GE71" s="943"/>
      <c r="GF71" s="943"/>
      <c r="GG71" s="943"/>
      <c r="GH71" s="943"/>
      <c r="GI71" s="943"/>
      <c r="GJ71" s="943"/>
      <c r="GK71" s="943"/>
      <c r="GL71" s="943"/>
      <c r="GM71" s="943"/>
      <c r="GN71" s="943"/>
      <c r="GO71" s="943"/>
      <c r="GP71" s="943"/>
      <c r="GQ71" s="943"/>
      <c r="GR71" s="1015"/>
      <c r="GS71" s="1015"/>
      <c r="GT71" s="1015"/>
      <c r="GU71" s="1383"/>
      <c r="GV71" s="1383"/>
      <c r="GW71" s="1383"/>
      <c r="GX71" s="1383"/>
      <c r="GY71" s="1383"/>
      <c r="GZ71" s="943"/>
      <c r="HA71" s="943"/>
      <c r="HB71" s="943"/>
      <c r="HC71" s="943"/>
      <c r="HD71" s="943"/>
      <c r="HE71" s="943"/>
      <c r="HF71" s="943"/>
      <c r="HG71" s="943"/>
      <c r="HH71" s="943"/>
      <c r="HI71" s="943"/>
      <c r="HJ71" s="943"/>
      <c r="HK71" s="943"/>
      <c r="HL71" s="943"/>
      <c r="HM71" s="943"/>
      <c r="HN71" s="943"/>
      <c r="HO71" s="943"/>
      <c r="HP71" s="943"/>
      <c r="HQ71" s="943"/>
      <c r="HR71" s="943"/>
      <c r="HS71" s="943"/>
      <c r="HT71" s="943"/>
      <c r="HU71" s="943"/>
      <c r="HV71" s="943"/>
      <c r="HW71" s="943"/>
      <c r="HX71" s="943"/>
      <c r="HY71" s="943"/>
      <c r="HZ71" s="943"/>
      <c r="IA71" s="1015"/>
      <c r="IB71" s="1015"/>
      <c r="IC71" s="1015"/>
      <c r="ID71" s="1015"/>
      <c r="IE71" s="1391"/>
      <c r="IF71" s="1391"/>
      <c r="IG71" s="1391"/>
      <c r="IH71" s="1391"/>
      <c r="II71" s="1391"/>
      <c r="IJ71" s="1391"/>
      <c r="IK71" s="943"/>
      <c r="IL71" s="943"/>
      <c r="IM71" s="943"/>
      <c r="IN71" s="943"/>
      <c r="IO71" s="943"/>
      <c r="IP71" s="943"/>
      <c r="IQ71" s="943"/>
      <c r="IR71" s="943"/>
      <c r="IS71" s="943"/>
      <c r="IT71" s="943"/>
      <c r="IU71" s="943"/>
      <c r="IV71" s="943"/>
      <c r="IW71" s="943"/>
      <c r="IX71" s="943"/>
      <c r="IY71" s="943"/>
      <c r="IZ71" s="943"/>
      <c r="JA71" s="943"/>
      <c r="JB71" s="943"/>
      <c r="JC71" s="943"/>
      <c r="JD71" s="943"/>
      <c r="JE71" s="943"/>
      <c r="JF71" s="943"/>
      <c r="JG71" s="943"/>
      <c r="JH71" s="943"/>
      <c r="JI71" s="943"/>
      <c r="JJ71" s="943"/>
      <c r="JK71" s="943"/>
      <c r="JL71" s="1015"/>
      <c r="JM71" s="1015"/>
      <c r="JN71" s="1015"/>
      <c r="JO71" s="1383"/>
      <c r="JP71" s="1383"/>
      <c r="JQ71" s="1383"/>
      <c r="JR71" s="1383"/>
      <c r="JS71" s="1383"/>
      <c r="JT71" s="1383"/>
      <c r="JU71" s="943"/>
      <c r="JV71" s="943"/>
      <c r="JW71" s="943"/>
      <c r="JX71" s="943"/>
      <c r="JY71" s="943"/>
      <c r="JZ71" s="943"/>
      <c r="KA71" s="943"/>
      <c r="KB71" s="943"/>
      <c r="KC71" s="943"/>
      <c r="KD71" s="943"/>
      <c r="KE71" s="943"/>
      <c r="KF71" s="943"/>
      <c r="KG71" s="943"/>
      <c r="KH71" s="943"/>
      <c r="KI71" s="943"/>
      <c r="KJ71" s="943"/>
      <c r="KK71" s="943"/>
      <c r="KL71" s="943"/>
      <c r="KM71" s="943"/>
      <c r="KN71" s="943"/>
      <c r="KO71" s="943"/>
      <c r="KP71" s="943"/>
      <c r="KQ71" s="943"/>
      <c r="KR71" s="943"/>
      <c r="KS71" s="943"/>
      <c r="KT71" s="943"/>
      <c r="KU71" s="943"/>
      <c r="KV71" s="1015"/>
      <c r="KW71" s="1015"/>
      <c r="KX71" s="1015"/>
      <c r="KY71" s="1015"/>
      <c r="KZ71" s="1363"/>
      <c r="LA71" s="1363"/>
      <c r="LB71" s="1363"/>
      <c r="LC71" s="1363"/>
      <c r="LD71" s="1363"/>
      <c r="LE71" s="1363"/>
      <c r="LF71" s="943"/>
      <c r="LG71" s="943"/>
      <c r="LH71" s="943"/>
      <c r="LI71" s="943"/>
      <c r="LJ71" s="943"/>
      <c r="LK71" s="943"/>
      <c r="LL71" s="943"/>
      <c r="LM71" s="943"/>
      <c r="LN71" s="943"/>
      <c r="LO71" s="943"/>
      <c r="LP71" s="943"/>
      <c r="LQ71" s="943"/>
      <c r="LR71" s="943"/>
      <c r="LS71" s="943"/>
      <c r="LT71" s="943"/>
      <c r="LU71" s="943"/>
      <c r="LV71" s="943"/>
      <c r="LW71" s="943"/>
      <c r="LX71" s="943"/>
      <c r="LY71" s="943"/>
      <c r="LZ71" s="943"/>
      <c r="MA71" s="943"/>
      <c r="MB71" s="943"/>
      <c r="MC71" s="943"/>
      <c r="MD71" s="943"/>
      <c r="ME71" s="943"/>
      <c r="MF71" s="943"/>
      <c r="MG71" s="1015"/>
      <c r="MH71" s="1015"/>
      <c r="MI71" s="1015"/>
      <c r="MJ71" s="1015"/>
      <c r="MK71" s="1383"/>
      <c r="ML71" s="1383"/>
      <c r="MM71" s="1383"/>
      <c r="MN71" s="1383"/>
      <c r="MO71" s="1383"/>
      <c r="MP71" s="1383"/>
      <c r="MQ71" s="943"/>
      <c r="MR71" s="943"/>
      <c r="MS71" s="943"/>
      <c r="MT71" s="943"/>
      <c r="MU71" s="943"/>
      <c r="MV71" s="943"/>
      <c r="MW71" s="943"/>
      <c r="MX71" s="943"/>
      <c r="MY71" s="943"/>
      <c r="MZ71" s="943"/>
      <c r="NA71" s="943"/>
      <c r="NB71" s="943"/>
      <c r="NC71" s="943"/>
      <c r="ND71" s="943"/>
      <c r="NE71" s="943"/>
      <c r="NF71" s="943"/>
      <c r="NG71" s="943"/>
      <c r="NH71" s="943"/>
      <c r="NI71" s="943"/>
      <c r="NJ71" s="943"/>
      <c r="NK71" s="943"/>
      <c r="NL71" s="943"/>
      <c r="NM71" s="943"/>
      <c r="NN71" s="943"/>
      <c r="NO71" s="943"/>
      <c r="NP71" s="943"/>
      <c r="NQ71" s="943"/>
      <c r="NR71" s="1015"/>
      <c r="NS71" s="1015"/>
      <c r="NT71" s="1015"/>
      <c r="NU71" s="1363"/>
      <c r="NV71" s="1363"/>
      <c r="NW71" s="1363"/>
      <c r="NX71" s="1363"/>
      <c r="NY71" s="1363"/>
      <c r="NZ71" s="1363"/>
      <c r="OA71" s="943"/>
      <c r="OB71" s="943"/>
      <c r="OC71" s="943"/>
      <c r="OD71" s="943"/>
      <c r="OE71" s="943"/>
      <c r="OF71" s="943"/>
      <c r="OG71" s="943"/>
      <c r="OH71" s="943"/>
      <c r="OI71" s="943"/>
      <c r="OJ71" s="943"/>
      <c r="OK71" s="943"/>
      <c r="OL71" s="943"/>
      <c r="OM71" s="943"/>
      <c r="ON71" s="943"/>
      <c r="OO71" s="943"/>
      <c r="OP71" s="943"/>
      <c r="OQ71" s="943"/>
      <c r="OR71" s="943"/>
      <c r="OS71" s="943"/>
      <c r="OT71" s="943"/>
      <c r="OU71" s="943"/>
      <c r="OV71" s="943"/>
      <c r="OW71" s="943"/>
      <c r="OX71" s="943"/>
      <c r="OY71" s="943"/>
      <c r="OZ71" s="943"/>
      <c r="PA71" s="943"/>
      <c r="PB71" s="1015"/>
      <c r="PC71" s="1015"/>
      <c r="PD71" s="1015"/>
      <c r="PE71" s="1383"/>
      <c r="PF71" s="1383"/>
      <c r="PG71" s="1383"/>
      <c r="PH71" s="1383"/>
      <c r="PI71" s="1383"/>
      <c r="PJ71" s="1383"/>
      <c r="PK71" s="943"/>
      <c r="PL71" s="943"/>
      <c r="PM71" s="943"/>
      <c r="PN71" s="943"/>
      <c r="PO71" s="943"/>
      <c r="PP71" s="943"/>
      <c r="PQ71" s="943"/>
      <c r="PR71" s="943"/>
      <c r="PS71" s="943"/>
      <c r="PT71" s="943"/>
      <c r="PU71" s="943"/>
      <c r="PV71" s="943"/>
      <c r="PW71" s="943"/>
      <c r="PX71" s="943"/>
      <c r="PY71" s="943"/>
      <c r="PZ71" s="943"/>
      <c r="QA71" s="943"/>
      <c r="QB71" s="943"/>
      <c r="QC71" s="943"/>
      <c r="QD71" s="943"/>
      <c r="QE71" s="943"/>
      <c r="QF71" s="943"/>
      <c r="QG71" s="943"/>
      <c r="QH71" s="943"/>
      <c r="QI71" s="943"/>
      <c r="QJ71" s="943"/>
      <c r="QK71" s="943"/>
      <c r="QL71" s="1015"/>
      <c r="QM71" s="1015"/>
      <c r="QN71" s="1015"/>
      <c r="QO71" s="1363"/>
      <c r="QP71" s="1363"/>
      <c r="QQ71" s="1363"/>
      <c r="QR71" s="1363"/>
      <c r="QS71" s="1363"/>
      <c r="QT71" s="1363"/>
      <c r="QU71" s="1363"/>
      <c r="QV71" s="1363"/>
      <c r="QW71" s="1363"/>
      <c r="QX71" s="1363"/>
      <c r="QY71" s="1363"/>
      <c r="QZ71" s="1363"/>
      <c r="RA71" s="1363"/>
    </row>
    <row r="72" ht="14.25" customHeight="1">
      <c r="A72" s="1364">
        <v>23.0</v>
      </c>
      <c r="B72" s="70" t="s">
        <v>2905</v>
      </c>
      <c r="C72" s="943" t="s">
        <v>2906</v>
      </c>
      <c r="D72" s="1427" t="s">
        <v>2392</v>
      </c>
      <c r="E72" s="1360" t="s">
        <v>2907</v>
      </c>
      <c r="F72" s="1298">
        <v>2.9E7</v>
      </c>
      <c r="G72" s="1382">
        <v>1.59862E7</v>
      </c>
      <c r="H72" s="1382"/>
      <c r="I72" s="1383"/>
      <c r="J72" s="1383">
        <f t="shared" si="74"/>
        <v>0</v>
      </c>
      <c r="K72" s="1383"/>
      <c r="L72" s="1383">
        <f t="shared" si="75"/>
        <v>0</v>
      </c>
      <c r="M72" s="1383"/>
      <c r="N72" s="1383">
        <f t="shared" si="76"/>
        <v>0</v>
      </c>
      <c r="O72" s="1383">
        <v>25.0</v>
      </c>
      <c r="P72" s="1383">
        <f t="shared" si="77"/>
        <v>24166666.67</v>
      </c>
      <c r="Q72" s="1383"/>
      <c r="R72" s="1383"/>
      <c r="S72" s="1383">
        <v>5.0</v>
      </c>
      <c r="T72" s="1383">
        <f t="shared" si="78"/>
        <v>4833333.333</v>
      </c>
      <c r="U72" s="1383">
        <f t="shared" si="79"/>
        <v>29000000</v>
      </c>
      <c r="V72" s="1362"/>
      <c r="W72" s="1363">
        <f t="shared" si="80"/>
        <v>0</v>
      </c>
      <c r="X72" s="1362"/>
      <c r="Y72" s="1363">
        <f t="shared" si="81"/>
        <v>0</v>
      </c>
      <c r="Z72" s="1362"/>
      <c r="AA72" s="1363">
        <f t="shared" si="82"/>
        <v>0</v>
      </c>
      <c r="AB72" s="1362">
        <v>22.0</v>
      </c>
      <c r="AC72" s="1363">
        <f t="shared" si="83"/>
        <v>21266666.67</v>
      </c>
      <c r="AD72" s="1362"/>
      <c r="AE72" s="1362"/>
      <c r="AF72" s="1362"/>
      <c r="AG72" s="1363"/>
      <c r="AH72" s="1363">
        <f t="shared" si="84"/>
        <v>21266666.67</v>
      </c>
      <c r="AI72" s="1361">
        <v>4.0</v>
      </c>
      <c r="AJ72" s="1383">
        <f t="shared" si="94"/>
        <v>3866666.667</v>
      </c>
      <c r="AK72" s="1361"/>
      <c r="AL72" s="1361"/>
      <c r="AM72" s="1383">
        <f t="shared" si="85"/>
        <v>0</v>
      </c>
      <c r="AN72" s="1361">
        <v>22.0</v>
      </c>
      <c r="AO72" s="1383">
        <f t="shared" si="86"/>
        <v>21266666.67</v>
      </c>
      <c r="AP72" s="1361"/>
      <c r="AQ72" s="1383">
        <f t="shared" si="87"/>
        <v>0</v>
      </c>
      <c r="AR72" s="1361"/>
      <c r="AS72" s="1361"/>
      <c r="AT72" s="1383">
        <f t="shared" si="88"/>
        <v>25133333.33</v>
      </c>
      <c r="AU72" s="943" t="s">
        <v>2683</v>
      </c>
      <c r="AV72" s="943" t="s">
        <v>2683</v>
      </c>
      <c r="AW72" s="943" t="s">
        <v>2683</v>
      </c>
      <c r="AX72" s="943" t="s">
        <v>2683</v>
      </c>
      <c r="AY72" s="943" t="s">
        <v>2683</v>
      </c>
      <c r="AZ72" s="943" t="s">
        <v>2683</v>
      </c>
      <c r="BA72" s="943" t="s">
        <v>2683</v>
      </c>
      <c r="BB72" s="943" t="s">
        <v>2683</v>
      </c>
      <c r="BC72" s="943" t="s">
        <v>2677</v>
      </c>
      <c r="BD72" s="943" t="s">
        <v>2678</v>
      </c>
      <c r="BE72" s="943" t="s">
        <v>2678</v>
      </c>
      <c r="BF72" s="943" t="s">
        <v>2678</v>
      </c>
      <c r="BG72" s="943" t="s">
        <v>2678</v>
      </c>
      <c r="BH72" s="943" t="s">
        <v>2678</v>
      </c>
      <c r="BI72" s="943" t="s">
        <v>2678</v>
      </c>
      <c r="BJ72" s="943" t="s">
        <v>2678</v>
      </c>
      <c r="BK72" s="943" t="s">
        <v>2678</v>
      </c>
      <c r="BL72" s="943" t="s">
        <v>2678</v>
      </c>
      <c r="BM72" s="943" t="s">
        <v>2678</v>
      </c>
      <c r="BN72" s="943" t="s">
        <v>2678</v>
      </c>
      <c r="BO72" s="943" t="s">
        <v>2678</v>
      </c>
      <c r="BP72" s="943" t="s">
        <v>2678</v>
      </c>
      <c r="BQ72" s="943" t="s">
        <v>2678</v>
      </c>
      <c r="BR72" s="943" t="s">
        <v>2678</v>
      </c>
      <c r="BS72" s="943" t="s">
        <v>2678</v>
      </c>
      <c r="BT72" s="1364" t="s">
        <v>2678</v>
      </c>
      <c r="BU72" s="1364" t="s">
        <v>2678</v>
      </c>
      <c r="BV72" s="1364" t="s">
        <v>2678</v>
      </c>
      <c r="BW72" s="1364" t="s">
        <v>2678</v>
      </c>
      <c r="BX72" s="1364" t="s">
        <v>2678</v>
      </c>
      <c r="BY72" s="1364" t="s">
        <v>2678</v>
      </c>
      <c r="BZ72" s="1363">
        <f t="shared" ref="BZ72:CJ72" si="227">COUNTIF($AU72:$BY72,BZ$4)*($F72/30)+COUNTIF($AU72:$BY72,BZ$5)*($F72/60)</f>
        <v>7733333.333</v>
      </c>
      <c r="CA72" s="1363">
        <f t="shared" si="227"/>
        <v>0</v>
      </c>
      <c r="CB72" s="1363">
        <f t="shared" si="227"/>
        <v>0</v>
      </c>
      <c r="CC72" s="1363">
        <f t="shared" si="227"/>
        <v>21266666.67</v>
      </c>
      <c r="CD72" s="1363">
        <f t="shared" si="227"/>
        <v>0</v>
      </c>
      <c r="CE72" s="1363">
        <f t="shared" si="227"/>
        <v>0</v>
      </c>
      <c r="CF72" s="1363">
        <f t="shared" si="227"/>
        <v>0</v>
      </c>
      <c r="CG72" s="1363">
        <f t="shared" si="227"/>
        <v>0</v>
      </c>
      <c r="CH72" s="1363">
        <f t="shared" si="227"/>
        <v>0</v>
      </c>
      <c r="CI72" s="1363">
        <f t="shared" si="227"/>
        <v>0</v>
      </c>
      <c r="CJ72" s="1363">
        <f t="shared" si="227"/>
        <v>0</v>
      </c>
      <c r="CK72" s="1363">
        <f t="shared" si="90"/>
        <v>966666.6667</v>
      </c>
      <c r="CL72" s="943" t="s">
        <v>2678</v>
      </c>
      <c r="CM72" s="943" t="s">
        <v>2678</v>
      </c>
      <c r="CN72" s="943" t="s">
        <v>2678</v>
      </c>
      <c r="CO72" s="943" t="s">
        <v>2678</v>
      </c>
      <c r="CP72" s="943" t="s">
        <v>2678</v>
      </c>
      <c r="CQ72" s="943" t="s">
        <v>2678</v>
      </c>
      <c r="CR72" s="943" t="s">
        <v>2678</v>
      </c>
      <c r="CS72" s="943" t="s">
        <v>2677</v>
      </c>
      <c r="CT72" s="943" t="s">
        <v>2677</v>
      </c>
      <c r="CU72" s="943" t="s">
        <v>2677</v>
      </c>
      <c r="CV72" s="943" t="s">
        <v>2678</v>
      </c>
      <c r="CW72" s="943" t="s">
        <v>2678</v>
      </c>
      <c r="CX72" s="943" t="s">
        <v>2678</v>
      </c>
      <c r="CY72" s="943" t="s">
        <v>2678</v>
      </c>
      <c r="CZ72" s="943" t="s">
        <v>2677</v>
      </c>
      <c r="DA72" s="943" t="s">
        <v>2678</v>
      </c>
      <c r="DB72" s="943" t="s">
        <v>2678</v>
      </c>
      <c r="DC72" s="943" t="s">
        <v>2678</v>
      </c>
      <c r="DD72" s="943" t="s">
        <v>2678</v>
      </c>
      <c r="DE72" s="943" t="s">
        <v>2678</v>
      </c>
      <c r="DF72" s="943" t="s">
        <v>2678</v>
      </c>
      <c r="DG72" s="943" t="s">
        <v>2678</v>
      </c>
      <c r="DH72" s="943" t="s">
        <v>2678</v>
      </c>
      <c r="DI72" s="943" t="s">
        <v>2677</v>
      </c>
      <c r="DJ72" s="943" t="s">
        <v>2677</v>
      </c>
      <c r="DK72" s="943" t="s">
        <v>2678</v>
      </c>
      <c r="DL72" s="943" t="s">
        <v>2678</v>
      </c>
      <c r="DM72" s="943" t="s">
        <v>2678</v>
      </c>
      <c r="DN72" s="1383">
        <f t="shared" ref="DN72:DW72" si="228">COUNTIF($CL72:$DM72,DN$4)*($F72/30)+COUNTIF($CL72:$DM72,DN$5)*($F72/60)</f>
        <v>0</v>
      </c>
      <c r="DO72" s="1383">
        <f t="shared" si="228"/>
        <v>0</v>
      </c>
      <c r="DP72" s="1383">
        <f t="shared" si="228"/>
        <v>0</v>
      </c>
      <c r="DQ72" s="1383">
        <f t="shared" si="228"/>
        <v>21266666.67</v>
      </c>
      <c r="DR72" s="1383">
        <f t="shared" si="228"/>
        <v>0</v>
      </c>
      <c r="DS72" s="1383">
        <f t="shared" si="228"/>
        <v>0</v>
      </c>
      <c r="DT72" s="1383">
        <f t="shared" si="228"/>
        <v>0</v>
      </c>
      <c r="DU72" s="1383">
        <f t="shared" si="228"/>
        <v>0</v>
      </c>
      <c r="DV72" s="1383">
        <f t="shared" si="228"/>
        <v>0</v>
      </c>
      <c r="DW72" s="1383">
        <f t="shared" si="228"/>
        <v>0</v>
      </c>
      <c r="DX72" s="1383">
        <f t="shared" si="92"/>
        <v>9000000</v>
      </c>
      <c r="DY72" s="943" t="s">
        <v>2678</v>
      </c>
      <c r="DZ72" s="943" t="s">
        <v>2678</v>
      </c>
      <c r="EA72" s="943" t="s">
        <v>2678</v>
      </c>
      <c r="EB72" s="943" t="s">
        <v>2678</v>
      </c>
      <c r="EC72" s="943" t="s">
        <v>2678</v>
      </c>
      <c r="ED72" s="943" t="s">
        <v>2678</v>
      </c>
      <c r="EE72" s="943" t="s">
        <v>2678</v>
      </c>
      <c r="EF72" s="943" t="s">
        <v>2678</v>
      </c>
      <c r="EG72" s="943" t="s">
        <v>2678</v>
      </c>
      <c r="EH72" s="943" t="s">
        <v>2678</v>
      </c>
      <c r="EI72" s="943" t="s">
        <v>2678</v>
      </c>
      <c r="EJ72" s="943" t="s">
        <v>2678</v>
      </c>
      <c r="EK72" s="943" t="s">
        <v>2678</v>
      </c>
      <c r="EL72" s="943" t="s">
        <v>2678</v>
      </c>
      <c r="EM72" s="943" t="s">
        <v>2678</v>
      </c>
      <c r="EN72" s="943" t="s">
        <v>2678</v>
      </c>
      <c r="EO72" s="943" t="s">
        <v>2678</v>
      </c>
      <c r="EP72" s="943" t="s">
        <v>2678</v>
      </c>
      <c r="EQ72" s="943" t="s">
        <v>2678</v>
      </c>
      <c r="ER72" s="943" t="s">
        <v>2678</v>
      </c>
      <c r="ES72" s="943" t="s">
        <v>2678</v>
      </c>
      <c r="ET72" s="943" t="s">
        <v>2678</v>
      </c>
      <c r="EU72" s="943" t="s">
        <v>2678</v>
      </c>
      <c r="EV72" s="943" t="s">
        <v>2678</v>
      </c>
      <c r="EW72" s="943" t="s">
        <v>2678</v>
      </c>
      <c r="EX72" s="943" t="s">
        <v>2678</v>
      </c>
      <c r="EY72" s="943" t="s">
        <v>2678</v>
      </c>
      <c r="EZ72" s="1364"/>
      <c r="FA72" s="1364"/>
      <c r="FB72" s="1364"/>
      <c r="FC72" s="1364"/>
      <c r="FD72" s="1363">
        <f t="shared" ref="FD72:FP72" si="229">COUNTIF($DY72:$FC72,FD$4)*($F72/30)+COUNTIF($DY72:$FC72,FD$5)*($F72/60)</f>
        <v>0</v>
      </c>
      <c r="FE72" s="1363">
        <f t="shared" si="229"/>
        <v>0</v>
      </c>
      <c r="FF72" s="1363">
        <f t="shared" si="229"/>
        <v>0</v>
      </c>
      <c r="FG72" s="1363">
        <f t="shared" si="229"/>
        <v>26100000</v>
      </c>
      <c r="FH72" s="1363">
        <f t="shared" si="229"/>
        <v>0</v>
      </c>
      <c r="FI72" s="1363">
        <f t="shared" si="229"/>
        <v>0</v>
      </c>
      <c r="FJ72" s="1363">
        <f t="shared" si="229"/>
        <v>0</v>
      </c>
      <c r="FK72" s="1363">
        <f t="shared" si="229"/>
        <v>0</v>
      </c>
      <c r="FL72" s="1363">
        <f t="shared" si="229"/>
        <v>0</v>
      </c>
      <c r="FM72" s="1363">
        <f t="shared" si="229"/>
        <v>0</v>
      </c>
      <c r="FN72" s="1363">
        <f t="shared" si="229"/>
        <v>0</v>
      </c>
      <c r="FO72" s="1363">
        <f t="shared" si="229"/>
        <v>0</v>
      </c>
      <c r="FP72" s="1363">
        <f t="shared" si="229"/>
        <v>0</v>
      </c>
      <c r="FQ72" s="943"/>
      <c r="FR72" s="943"/>
      <c r="FS72" s="943"/>
      <c r="FT72" s="943"/>
      <c r="FU72" s="943"/>
      <c r="FV72" s="943"/>
      <c r="FW72" s="943"/>
      <c r="FX72" s="943"/>
      <c r="FY72" s="943"/>
      <c r="FZ72" s="943"/>
      <c r="GA72" s="943"/>
      <c r="GB72" s="943"/>
      <c r="GC72" s="943"/>
      <c r="GD72" s="943"/>
      <c r="GE72" s="943"/>
      <c r="GF72" s="943"/>
      <c r="GG72" s="943"/>
      <c r="GH72" s="943"/>
      <c r="GI72" s="943"/>
      <c r="GJ72" s="943"/>
      <c r="GK72" s="943"/>
      <c r="GL72" s="943"/>
      <c r="GM72" s="943"/>
      <c r="GN72" s="943"/>
      <c r="GO72" s="943"/>
      <c r="GP72" s="943"/>
      <c r="GQ72" s="943"/>
      <c r="GR72" s="1364"/>
      <c r="GS72" s="1364"/>
      <c r="GT72" s="1364"/>
      <c r="GU72" s="1383"/>
      <c r="GV72" s="1383"/>
      <c r="GW72" s="1383"/>
      <c r="GX72" s="1383"/>
      <c r="GY72" s="1383"/>
      <c r="GZ72" s="943"/>
      <c r="HA72" s="943"/>
      <c r="HB72" s="943"/>
      <c r="HC72" s="943"/>
      <c r="HD72" s="943"/>
      <c r="HE72" s="943"/>
      <c r="HF72" s="943"/>
      <c r="HG72" s="943"/>
      <c r="HH72" s="943"/>
      <c r="HI72" s="943"/>
      <c r="HJ72" s="943"/>
      <c r="HK72" s="943"/>
      <c r="HL72" s="943"/>
      <c r="HM72" s="943"/>
      <c r="HN72" s="943"/>
      <c r="HO72" s="943"/>
      <c r="HP72" s="943"/>
      <c r="HQ72" s="943"/>
      <c r="HR72" s="943"/>
      <c r="HS72" s="943"/>
      <c r="HT72" s="943"/>
      <c r="HU72" s="943"/>
      <c r="HV72" s="943"/>
      <c r="HW72" s="943"/>
      <c r="HX72" s="943"/>
      <c r="HY72" s="943"/>
      <c r="HZ72" s="943"/>
      <c r="IA72" s="1364"/>
      <c r="IB72" s="1364"/>
      <c r="IC72" s="1364"/>
      <c r="ID72" s="1364"/>
      <c r="IE72" s="1391"/>
      <c r="IF72" s="1391"/>
      <c r="IG72" s="1391"/>
      <c r="IH72" s="1391"/>
      <c r="II72" s="1391"/>
      <c r="IJ72" s="1391"/>
      <c r="IK72" s="943"/>
      <c r="IL72" s="943"/>
      <c r="IM72" s="943"/>
      <c r="IN72" s="943"/>
      <c r="IO72" s="943"/>
      <c r="IP72" s="943"/>
      <c r="IQ72" s="943"/>
      <c r="IR72" s="943"/>
      <c r="IS72" s="943"/>
      <c r="IT72" s="943"/>
      <c r="IU72" s="943"/>
      <c r="IV72" s="943"/>
      <c r="IW72" s="943"/>
      <c r="IX72" s="943"/>
      <c r="IY72" s="943"/>
      <c r="IZ72" s="943"/>
      <c r="JA72" s="943"/>
      <c r="JB72" s="943"/>
      <c r="JC72" s="943"/>
      <c r="JD72" s="943"/>
      <c r="JE72" s="943"/>
      <c r="JF72" s="943"/>
      <c r="JG72" s="943"/>
      <c r="JH72" s="943"/>
      <c r="JI72" s="943"/>
      <c r="JJ72" s="943"/>
      <c r="JK72" s="943"/>
      <c r="JL72" s="1364"/>
      <c r="JM72" s="1364"/>
      <c r="JN72" s="1364"/>
      <c r="JO72" s="1383"/>
      <c r="JP72" s="1383"/>
      <c r="JQ72" s="1383"/>
      <c r="JR72" s="1383"/>
      <c r="JS72" s="1383"/>
      <c r="JT72" s="1383"/>
      <c r="JU72" s="943"/>
      <c r="JV72" s="943"/>
      <c r="JW72" s="943"/>
      <c r="JX72" s="943"/>
      <c r="JY72" s="943"/>
      <c r="JZ72" s="943"/>
      <c r="KA72" s="943"/>
      <c r="KB72" s="943"/>
      <c r="KC72" s="943"/>
      <c r="KD72" s="943"/>
      <c r="KE72" s="943"/>
      <c r="KF72" s="943"/>
      <c r="KG72" s="943"/>
      <c r="KH72" s="943"/>
      <c r="KI72" s="943"/>
      <c r="KJ72" s="943"/>
      <c r="KK72" s="943"/>
      <c r="KL72" s="943"/>
      <c r="KM72" s="943"/>
      <c r="KN72" s="943"/>
      <c r="KO72" s="943"/>
      <c r="KP72" s="943"/>
      <c r="KQ72" s="943"/>
      <c r="KR72" s="943"/>
      <c r="KS72" s="943"/>
      <c r="KT72" s="943"/>
      <c r="KU72" s="943"/>
      <c r="KV72" s="1364"/>
      <c r="KW72" s="1364"/>
      <c r="KX72" s="1364"/>
      <c r="KY72" s="1364"/>
      <c r="KZ72" s="1363"/>
      <c r="LA72" s="1363"/>
      <c r="LB72" s="1363"/>
      <c r="LC72" s="1363"/>
      <c r="LD72" s="1363"/>
      <c r="LE72" s="1363"/>
      <c r="LF72" s="943"/>
      <c r="LG72" s="943"/>
      <c r="LH72" s="943"/>
      <c r="LI72" s="943"/>
      <c r="LJ72" s="943"/>
      <c r="LK72" s="943"/>
      <c r="LL72" s="943"/>
      <c r="LM72" s="943"/>
      <c r="LN72" s="943"/>
      <c r="LO72" s="943"/>
      <c r="LP72" s="943"/>
      <c r="LQ72" s="943"/>
      <c r="LR72" s="943"/>
      <c r="LS72" s="943"/>
      <c r="LT72" s="943"/>
      <c r="LU72" s="943"/>
      <c r="LV72" s="943"/>
      <c r="LW72" s="943"/>
      <c r="LX72" s="943"/>
      <c r="LY72" s="943"/>
      <c r="LZ72" s="943"/>
      <c r="MA72" s="943"/>
      <c r="MB72" s="943"/>
      <c r="MC72" s="943"/>
      <c r="MD72" s="943"/>
      <c r="ME72" s="943"/>
      <c r="MF72" s="943"/>
      <c r="MG72" s="1364"/>
      <c r="MH72" s="1364"/>
      <c r="MI72" s="1364"/>
      <c r="MJ72" s="1364"/>
      <c r="MK72" s="1383"/>
      <c r="ML72" s="1383"/>
      <c r="MM72" s="1383"/>
      <c r="MN72" s="1383"/>
      <c r="MO72" s="1383"/>
      <c r="MP72" s="1383"/>
      <c r="MQ72" s="943"/>
      <c r="MR72" s="943"/>
      <c r="MS72" s="943"/>
      <c r="MT72" s="943"/>
      <c r="MU72" s="943"/>
      <c r="MV72" s="943"/>
      <c r="MW72" s="943"/>
      <c r="MX72" s="943"/>
      <c r="MY72" s="943"/>
      <c r="MZ72" s="943"/>
      <c r="NA72" s="943"/>
      <c r="NB72" s="943"/>
      <c r="NC72" s="943"/>
      <c r="ND72" s="943"/>
      <c r="NE72" s="943"/>
      <c r="NF72" s="943"/>
      <c r="NG72" s="943"/>
      <c r="NH72" s="943"/>
      <c r="NI72" s="943"/>
      <c r="NJ72" s="943"/>
      <c r="NK72" s="943"/>
      <c r="NL72" s="943"/>
      <c r="NM72" s="943"/>
      <c r="NN72" s="943"/>
      <c r="NO72" s="943"/>
      <c r="NP72" s="943"/>
      <c r="NQ72" s="943"/>
      <c r="NR72" s="1364"/>
      <c r="NS72" s="1364"/>
      <c r="NT72" s="1364"/>
      <c r="NU72" s="1363"/>
      <c r="NV72" s="1363"/>
      <c r="NW72" s="1363"/>
      <c r="NX72" s="1363"/>
      <c r="NY72" s="1363"/>
      <c r="NZ72" s="1363"/>
      <c r="OA72" s="943"/>
      <c r="OB72" s="943"/>
      <c r="OC72" s="943"/>
      <c r="OD72" s="943"/>
      <c r="OE72" s="943"/>
      <c r="OF72" s="943"/>
      <c r="OG72" s="943"/>
      <c r="OH72" s="943"/>
      <c r="OI72" s="943"/>
      <c r="OJ72" s="943"/>
      <c r="OK72" s="943"/>
      <c r="OL72" s="943"/>
      <c r="OM72" s="943"/>
      <c r="ON72" s="943"/>
      <c r="OO72" s="943"/>
      <c r="OP72" s="943"/>
      <c r="OQ72" s="943"/>
      <c r="OR72" s="943"/>
      <c r="OS72" s="943"/>
      <c r="OT72" s="943"/>
      <c r="OU72" s="943"/>
      <c r="OV72" s="943"/>
      <c r="OW72" s="943"/>
      <c r="OX72" s="943"/>
      <c r="OY72" s="943"/>
      <c r="OZ72" s="943"/>
      <c r="PA72" s="943"/>
      <c r="PB72" s="1364"/>
      <c r="PC72" s="1364"/>
      <c r="PD72" s="1364"/>
      <c r="PE72" s="1383"/>
      <c r="PF72" s="1383"/>
      <c r="PG72" s="1383"/>
      <c r="PH72" s="1383"/>
      <c r="PI72" s="1383"/>
      <c r="PJ72" s="1383"/>
      <c r="PK72" s="943"/>
      <c r="PL72" s="943"/>
      <c r="PM72" s="943"/>
      <c r="PN72" s="943"/>
      <c r="PO72" s="943"/>
      <c r="PP72" s="943"/>
      <c r="PQ72" s="943"/>
      <c r="PR72" s="943"/>
      <c r="PS72" s="943"/>
      <c r="PT72" s="943"/>
      <c r="PU72" s="943"/>
      <c r="PV72" s="943"/>
      <c r="PW72" s="943"/>
      <c r="PX72" s="943"/>
      <c r="PY72" s="943"/>
      <c r="PZ72" s="943"/>
      <c r="QA72" s="943"/>
      <c r="QB72" s="943"/>
      <c r="QC72" s="943"/>
      <c r="QD72" s="943"/>
      <c r="QE72" s="943"/>
      <c r="QF72" s="943"/>
      <c r="QG72" s="943"/>
      <c r="QH72" s="943"/>
      <c r="QI72" s="943"/>
      <c r="QJ72" s="943"/>
      <c r="QK72" s="943"/>
      <c r="QL72" s="1364"/>
      <c r="QM72" s="1364"/>
      <c r="QN72" s="1364"/>
      <c r="QO72" s="1363"/>
      <c r="QP72" s="1363"/>
      <c r="QQ72" s="1363"/>
      <c r="QR72" s="1363"/>
      <c r="QS72" s="1363"/>
      <c r="QT72" s="1363"/>
      <c r="QU72" s="1363"/>
      <c r="QV72" s="1363"/>
      <c r="QW72" s="1363"/>
      <c r="QX72" s="1363"/>
      <c r="QY72" s="1363"/>
      <c r="QZ72" s="1363"/>
      <c r="RA72" s="1363"/>
    </row>
    <row r="73" ht="14.25" customHeight="1">
      <c r="A73" s="1364">
        <v>24.0</v>
      </c>
      <c r="B73" s="943" t="s">
        <v>2908</v>
      </c>
      <c r="C73" s="943" t="s">
        <v>2909</v>
      </c>
      <c r="D73" s="1427" t="s">
        <v>2085</v>
      </c>
      <c r="E73" s="1360" t="s">
        <v>2910</v>
      </c>
      <c r="F73" s="1298">
        <v>2.9E7</v>
      </c>
      <c r="G73" s="1382">
        <v>1.59862E7</v>
      </c>
      <c r="H73" s="1382"/>
      <c r="I73" s="1383"/>
      <c r="J73" s="1383">
        <f t="shared" si="74"/>
        <v>0</v>
      </c>
      <c r="K73" s="1383"/>
      <c r="L73" s="1383">
        <f t="shared" si="75"/>
        <v>0</v>
      </c>
      <c r="M73" s="1383"/>
      <c r="N73" s="1383">
        <f t="shared" si="76"/>
        <v>0</v>
      </c>
      <c r="O73" s="1383"/>
      <c r="P73" s="1383">
        <f t="shared" si="77"/>
        <v>0</v>
      </c>
      <c r="Q73" s="1383"/>
      <c r="R73" s="1383"/>
      <c r="S73" s="1383"/>
      <c r="T73" s="1383">
        <f t="shared" si="78"/>
        <v>0</v>
      </c>
      <c r="U73" s="1383">
        <f t="shared" si="79"/>
        <v>0</v>
      </c>
      <c r="V73" s="1362"/>
      <c r="W73" s="1363">
        <f t="shared" si="80"/>
        <v>0</v>
      </c>
      <c r="X73" s="1362"/>
      <c r="Y73" s="1363">
        <f t="shared" si="81"/>
        <v>0</v>
      </c>
      <c r="Z73" s="1362"/>
      <c r="AA73" s="1363">
        <f t="shared" si="82"/>
        <v>0</v>
      </c>
      <c r="AB73" s="1362">
        <v>25.0</v>
      </c>
      <c r="AC73" s="1363">
        <f t="shared" si="83"/>
        <v>24166666.67</v>
      </c>
      <c r="AD73" s="1362"/>
      <c r="AE73" s="1362"/>
      <c r="AF73" s="1362"/>
      <c r="AG73" s="1363"/>
      <c r="AH73" s="1363">
        <f t="shared" si="84"/>
        <v>24166666.67</v>
      </c>
      <c r="AI73" s="1361"/>
      <c r="AJ73" s="1383">
        <f t="shared" si="94"/>
        <v>0</v>
      </c>
      <c r="AK73" s="1361"/>
      <c r="AL73" s="1361"/>
      <c r="AM73" s="1383">
        <f t="shared" si="85"/>
        <v>0</v>
      </c>
      <c r="AN73" s="1361">
        <v>30.0</v>
      </c>
      <c r="AO73" s="1383">
        <f t="shared" si="86"/>
        <v>29000000</v>
      </c>
      <c r="AP73" s="1361"/>
      <c r="AQ73" s="1383">
        <f t="shared" si="87"/>
        <v>0</v>
      </c>
      <c r="AR73" s="1361"/>
      <c r="AS73" s="1361"/>
      <c r="AT73" s="1383">
        <f t="shared" si="88"/>
        <v>29000000</v>
      </c>
      <c r="AU73" s="943" t="s">
        <v>2678</v>
      </c>
      <c r="AV73" s="943" t="s">
        <v>2678</v>
      </c>
      <c r="AW73" s="943" t="s">
        <v>2678</v>
      </c>
      <c r="AX73" s="943" t="s">
        <v>2678</v>
      </c>
      <c r="AY73" s="943" t="s">
        <v>2678</v>
      </c>
      <c r="AZ73" s="943" t="s">
        <v>2678</v>
      </c>
      <c r="BA73" s="943" t="s">
        <v>2678</v>
      </c>
      <c r="BB73" s="943" t="s">
        <v>2678</v>
      </c>
      <c r="BC73" s="943" t="s">
        <v>2678</v>
      </c>
      <c r="BD73" s="943" t="s">
        <v>2678</v>
      </c>
      <c r="BE73" s="943" t="s">
        <v>2678</v>
      </c>
      <c r="BF73" s="943" t="s">
        <v>2678</v>
      </c>
      <c r="BG73" s="943" t="s">
        <v>2678</v>
      </c>
      <c r="BH73" s="943" t="s">
        <v>2678</v>
      </c>
      <c r="BI73" s="943" t="s">
        <v>2678</v>
      </c>
      <c r="BJ73" s="943" t="s">
        <v>2678</v>
      </c>
      <c r="BK73" s="943" t="s">
        <v>2678</v>
      </c>
      <c r="BL73" s="943" t="s">
        <v>2678</v>
      </c>
      <c r="BM73" s="943" t="s">
        <v>2678</v>
      </c>
      <c r="BN73" s="943" t="s">
        <v>2678</v>
      </c>
      <c r="BO73" s="943" t="s">
        <v>2677</v>
      </c>
      <c r="BP73" s="943" t="s">
        <v>2677</v>
      </c>
      <c r="BQ73" s="943" t="s">
        <v>2678</v>
      </c>
      <c r="BR73" s="943" t="s">
        <v>2678</v>
      </c>
      <c r="BS73" s="943" t="s">
        <v>2678</v>
      </c>
      <c r="BT73" s="1364" t="s">
        <v>2678</v>
      </c>
      <c r="BU73" s="1364" t="s">
        <v>2678</v>
      </c>
      <c r="BV73" s="1364" t="s">
        <v>2678</v>
      </c>
      <c r="BW73" s="1364" t="s">
        <v>2678</v>
      </c>
      <c r="BX73" s="1364" t="s">
        <v>2678</v>
      </c>
      <c r="BY73" s="1364" t="s">
        <v>2678</v>
      </c>
      <c r="BZ73" s="1363">
        <f t="shared" ref="BZ73:CJ73" si="230">COUNTIF($AU73:$BY73,BZ$4)*($F73/30)+COUNTIF($AU73:$BY73,BZ$5)*($F73/60)</f>
        <v>0</v>
      </c>
      <c r="CA73" s="1363">
        <f t="shared" si="230"/>
        <v>0</v>
      </c>
      <c r="CB73" s="1363">
        <f t="shared" si="230"/>
        <v>0</v>
      </c>
      <c r="CC73" s="1363">
        <f t="shared" si="230"/>
        <v>28033333.33</v>
      </c>
      <c r="CD73" s="1363">
        <f t="shared" si="230"/>
        <v>0</v>
      </c>
      <c r="CE73" s="1363">
        <f t="shared" si="230"/>
        <v>0</v>
      </c>
      <c r="CF73" s="1363">
        <f t="shared" si="230"/>
        <v>0</v>
      </c>
      <c r="CG73" s="1363">
        <f t="shared" si="230"/>
        <v>0</v>
      </c>
      <c r="CH73" s="1363">
        <f t="shared" si="230"/>
        <v>0</v>
      </c>
      <c r="CI73" s="1363">
        <f t="shared" si="230"/>
        <v>0</v>
      </c>
      <c r="CJ73" s="1363">
        <f t="shared" si="230"/>
        <v>0</v>
      </c>
      <c r="CK73" s="1363">
        <f t="shared" si="90"/>
        <v>1933333.333</v>
      </c>
      <c r="CL73" s="943" t="s">
        <v>2678</v>
      </c>
      <c r="CM73" s="943" t="s">
        <v>2677</v>
      </c>
      <c r="CN73" s="943" t="s">
        <v>2677</v>
      </c>
      <c r="CO73" s="943" t="s">
        <v>2677</v>
      </c>
      <c r="CP73" s="943" t="s">
        <v>2678</v>
      </c>
      <c r="CQ73" s="943" t="s">
        <v>2678</v>
      </c>
      <c r="CR73" s="943" t="s">
        <v>2678</v>
      </c>
      <c r="CS73" s="943" t="s">
        <v>2678</v>
      </c>
      <c r="CT73" s="943" t="s">
        <v>2678</v>
      </c>
      <c r="CU73" s="943" t="s">
        <v>2678</v>
      </c>
      <c r="CV73" s="943" t="s">
        <v>2678</v>
      </c>
      <c r="CW73" s="943" t="s">
        <v>2678</v>
      </c>
      <c r="CX73" s="943" t="s">
        <v>2678</v>
      </c>
      <c r="CY73" s="943" t="s">
        <v>2678</v>
      </c>
      <c r="CZ73" s="943" t="s">
        <v>2678</v>
      </c>
      <c r="DA73" s="943" t="s">
        <v>2678</v>
      </c>
      <c r="DB73" s="943" t="s">
        <v>2678</v>
      </c>
      <c r="DC73" s="943" t="s">
        <v>2677</v>
      </c>
      <c r="DD73" s="943" t="s">
        <v>2677</v>
      </c>
      <c r="DE73" s="943" t="s">
        <v>2677</v>
      </c>
      <c r="DF73" s="943" t="s">
        <v>2678</v>
      </c>
      <c r="DG73" s="943" t="s">
        <v>2677</v>
      </c>
      <c r="DH73" s="943" t="s">
        <v>2677</v>
      </c>
      <c r="DI73" s="943" t="s">
        <v>2678</v>
      </c>
      <c r="DJ73" s="943" t="s">
        <v>2678</v>
      </c>
      <c r="DK73" s="943" t="s">
        <v>2678</v>
      </c>
      <c r="DL73" s="943" t="s">
        <v>2678</v>
      </c>
      <c r="DM73" s="943" t="s">
        <v>2678</v>
      </c>
      <c r="DN73" s="1383">
        <f t="shared" ref="DN73:DW73" si="231">COUNTIF($CL73:$DM73,DN$4)*($F73/30)+COUNTIF($CL73:$DM73,DN$5)*($F73/60)</f>
        <v>0</v>
      </c>
      <c r="DO73" s="1383">
        <f t="shared" si="231"/>
        <v>0</v>
      </c>
      <c r="DP73" s="1383">
        <f t="shared" si="231"/>
        <v>0</v>
      </c>
      <c r="DQ73" s="1383">
        <f t="shared" si="231"/>
        <v>19333333.33</v>
      </c>
      <c r="DR73" s="1383">
        <f t="shared" si="231"/>
        <v>0</v>
      </c>
      <c r="DS73" s="1383">
        <f t="shared" si="231"/>
        <v>0</v>
      </c>
      <c r="DT73" s="1383">
        <f t="shared" si="231"/>
        <v>0</v>
      </c>
      <c r="DU73" s="1383">
        <f t="shared" si="231"/>
        <v>0</v>
      </c>
      <c r="DV73" s="1383">
        <f t="shared" si="231"/>
        <v>0</v>
      </c>
      <c r="DW73" s="1383">
        <f t="shared" si="231"/>
        <v>0</v>
      </c>
      <c r="DX73" s="1383">
        <f t="shared" si="92"/>
        <v>12000000</v>
      </c>
      <c r="DY73" s="943" t="s">
        <v>2678</v>
      </c>
      <c r="DZ73" s="943" t="s">
        <v>2678</v>
      </c>
      <c r="EA73" s="943" t="s">
        <v>2678</v>
      </c>
      <c r="EB73" s="943" t="s">
        <v>2678</v>
      </c>
      <c r="EC73" s="943" t="s">
        <v>2678</v>
      </c>
      <c r="ED73" s="943" t="s">
        <v>2678</v>
      </c>
      <c r="EE73" s="943" t="s">
        <v>2678</v>
      </c>
      <c r="EF73" s="943" t="s">
        <v>2678</v>
      </c>
      <c r="EG73" s="943" t="s">
        <v>2678</v>
      </c>
      <c r="EH73" s="943" t="s">
        <v>2678</v>
      </c>
      <c r="EI73" s="943" t="s">
        <v>2678</v>
      </c>
      <c r="EJ73" s="943" t="s">
        <v>2678</v>
      </c>
      <c r="EK73" s="943" t="s">
        <v>2678</v>
      </c>
      <c r="EL73" s="943" t="s">
        <v>2678</v>
      </c>
      <c r="EM73" s="943" t="s">
        <v>2678</v>
      </c>
      <c r="EN73" s="943" t="s">
        <v>2678</v>
      </c>
      <c r="EO73" s="943" t="s">
        <v>2678</v>
      </c>
      <c r="EP73" s="943" t="s">
        <v>2678</v>
      </c>
      <c r="EQ73" s="943" t="s">
        <v>2678</v>
      </c>
      <c r="ER73" s="943" t="s">
        <v>2678</v>
      </c>
      <c r="ES73" s="943" t="s">
        <v>2678</v>
      </c>
      <c r="ET73" s="943" t="s">
        <v>2678</v>
      </c>
      <c r="EU73" s="943" t="s">
        <v>2678</v>
      </c>
      <c r="EV73" s="943" t="s">
        <v>2678</v>
      </c>
      <c r="EW73" s="943" t="s">
        <v>2678</v>
      </c>
      <c r="EX73" s="943" t="s">
        <v>2678</v>
      </c>
      <c r="EY73" s="943" t="s">
        <v>2678</v>
      </c>
      <c r="EZ73" s="1364"/>
      <c r="FA73" s="1364"/>
      <c r="FB73" s="1364"/>
      <c r="FC73" s="1364"/>
      <c r="FD73" s="1363">
        <f t="shared" ref="FD73:FP73" si="232">COUNTIF($DY73:$FC73,FD$4)*($F73/30)+COUNTIF($DY73:$FC73,FD$5)*($F73/60)</f>
        <v>0</v>
      </c>
      <c r="FE73" s="1363">
        <f t="shared" si="232"/>
        <v>0</v>
      </c>
      <c r="FF73" s="1363">
        <f t="shared" si="232"/>
        <v>0</v>
      </c>
      <c r="FG73" s="1363">
        <f t="shared" si="232"/>
        <v>26100000</v>
      </c>
      <c r="FH73" s="1363">
        <f t="shared" si="232"/>
        <v>0</v>
      </c>
      <c r="FI73" s="1363">
        <f t="shared" si="232"/>
        <v>0</v>
      </c>
      <c r="FJ73" s="1363">
        <f t="shared" si="232"/>
        <v>0</v>
      </c>
      <c r="FK73" s="1363">
        <f t="shared" si="232"/>
        <v>0</v>
      </c>
      <c r="FL73" s="1363">
        <f t="shared" si="232"/>
        <v>0</v>
      </c>
      <c r="FM73" s="1363">
        <f t="shared" si="232"/>
        <v>0</v>
      </c>
      <c r="FN73" s="1363">
        <f t="shared" si="232"/>
        <v>0</v>
      </c>
      <c r="FO73" s="1363">
        <f t="shared" si="232"/>
        <v>0</v>
      </c>
      <c r="FP73" s="1363">
        <f t="shared" si="232"/>
        <v>0</v>
      </c>
      <c r="FQ73" s="943"/>
      <c r="FR73" s="943"/>
      <c r="FS73" s="943"/>
      <c r="FT73" s="943"/>
      <c r="FU73" s="943"/>
      <c r="FV73" s="943"/>
      <c r="FW73" s="943"/>
      <c r="FX73" s="943"/>
      <c r="FY73" s="943"/>
      <c r="FZ73" s="943"/>
      <c r="GA73" s="943"/>
      <c r="GB73" s="943"/>
      <c r="GC73" s="943"/>
      <c r="GD73" s="943"/>
      <c r="GE73" s="943"/>
      <c r="GF73" s="943"/>
      <c r="GG73" s="943"/>
      <c r="GH73" s="943"/>
      <c r="GI73" s="943"/>
      <c r="GJ73" s="943"/>
      <c r="GK73" s="943"/>
      <c r="GL73" s="943"/>
      <c r="GM73" s="943"/>
      <c r="GN73" s="943"/>
      <c r="GO73" s="943"/>
      <c r="GP73" s="943"/>
      <c r="GQ73" s="943"/>
      <c r="GR73" s="1364"/>
      <c r="GS73" s="1364"/>
      <c r="GT73" s="1364"/>
      <c r="GU73" s="1383"/>
      <c r="GV73" s="1383"/>
      <c r="GW73" s="1383"/>
      <c r="GX73" s="1383"/>
      <c r="GY73" s="1383"/>
      <c r="GZ73" s="943"/>
      <c r="HA73" s="943"/>
      <c r="HB73" s="943"/>
      <c r="HC73" s="943"/>
      <c r="HD73" s="943"/>
      <c r="HE73" s="943"/>
      <c r="HF73" s="943"/>
      <c r="HG73" s="943"/>
      <c r="HH73" s="943"/>
      <c r="HI73" s="943"/>
      <c r="HJ73" s="943"/>
      <c r="HK73" s="943"/>
      <c r="HL73" s="943"/>
      <c r="HM73" s="943"/>
      <c r="HN73" s="943"/>
      <c r="HO73" s="943"/>
      <c r="HP73" s="943"/>
      <c r="HQ73" s="943"/>
      <c r="HR73" s="943"/>
      <c r="HS73" s="943"/>
      <c r="HT73" s="943"/>
      <c r="HU73" s="943"/>
      <c r="HV73" s="943"/>
      <c r="HW73" s="943"/>
      <c r="HX73" s="943"/>
      <c r="HY73" s="943"/>
      <c r="HZ73" s="943"/>
      <c r="IA73" s="1364"/>
      <c r="IB73" s="1364"/>
      <c r="IC73" s="1364"/>
      <c r="ID73" s="1364"/>
      <c r="IE73" s="1391"/>
      <c r="IF73" s="1391"/>
      <c r="IG73" s="1391"/>
      <c r="IH73" s="1391"/>
      <c r="II73" s="1391"/>
      <c r="IJ73" s="1391"/>
      <c r="IK73" s="943"/>
      <c r="IL73" s="943"/>
      <c r="IM73" s="943"/>
      <c r="IN73" s="943"/>
      <c r="IO73" s="943"/>
      <c r="IP73" s="943"/>
      <c r="IQ73" s="943"/>
      <c r="IR73" s="943"/>
      <c r="IS73" s="943"/>
      <c r="IT73" s="943"/>
      <c r="IU73" s="943"/>
      <c r="IV73" s="943"/>
      <c r="IW73" s="943"/>
      <c r="IX73" s="943"/>
      <c r="IY73" s="943"/>
      <c r="IZ73" s="943"/>
      <c r="JA73" s="943"/>
      <c r="JB73" s="943"/>
      <c r="JC73" s="943"/>
      <c r="JD73" s="943"/>
      <c r="JE73" s="943"/>
      <c r="JF73" s="943"/>
      <c r="JG73" s="943"/>
      <c r="JH73" s="943"/>
      <c r="JI73" s="943"/>
      <c r="JJ73" s="943"/>
      <c r="JK73" s="943"/>
      <c r="JL73" s="1364"/>
      <c r="JM73" s="1364"/>
      <c r="JN73" s="1364"/>
      <c r="JO73" s="1383"/>
      <c r="JP73" s="1383"/>
      <c r="JQ73" s="1383"/>
      <c r="JR73" s="1383"/>
      <c r="JS73" s="1383"/>
      <c r="JT73" s="1383"/>
      <c r="JU73" s="943"/>
      <c r="JV73" s="943"/>
      <c r="JW73" s="943"/>
      <c r="JX73" s="943"/>
      <c r="JY73" s="943"/>
      <c r="JZ73" s="943"/>
      <c r="KA73" s="943"/>
      <c r="KB73" s="943"/>
      <c r="KC73" s="943"/>
      <c r="KD73" s="943"/>
      <c r="KE73" s="943"/>
      <c r="KF73" s="943"/>
      <c r="KG73" s="943"/>
      <c r="KH73" s="943"/>
      <c r="KI73" s="943"/>
      <c r="KJ73" s="943"/>
      <c r="KK73" s="943"/>
      <c r="KL73" s="943"/>
      <c r="KM73" s="943"/>
      <c r="KN73" s="943"/>
      <c r="KO73" s="943"/>
      <c r="KP73" s="943"/>
      <c r="KQ73" s="943"/>
      <c r="KR73" s="943"/>
      <c r="KS73" s="943"/>
      <c r="KT73" s="943"/>
      <c r="KU73" s="943"/>
      <c r="KV73" s="1364"/>
      <c r="KW73" s="1364"/>
      <c r="KX73" s="1364"/>
      <c r="KY73" s="1364"/>
      <c r="KZ73" s="1363"/>
      <c r="LA73" s="1363"/>
      <c r="LB73" s="1363"/>
      <c r="LC73" s="1363"/>
      <c r="LD73" s="1363"/>
      <c r="LE73" s="1363"/>
      <c r="LF73" s="943"/>
      <c r="LG73" s="943"/>
      <c r="LH73" s="943"/>
      <c r="LI73" s="943"/>
      <c r="LJ73" s="943"/>
      <c r="LK73" s="943"/>
      <c r="LL73" s="943"/>
      <c r="LM73" s="943"/>
      <c r="LN73" s="943"/>
      <c r="LO73" s="943"/>
      <c r="LP73" s="943"/>
      <c r="LQ73" s="943"/>
      <c r="LR73" s="943"/>
      <c r="LS73" s="943"/>
      <c r="LT73" s="943"/>
      <c r="LU73" s="943"/>
      <c r="LV73" s="943"/>
      <c r="LW73" s="943"/>
      <c r="LX73" s="943"/>
      <c r="LY73" s="943"/>
      <c r="LZ73" s="943"/>
      <c r="MA73" s="943"/>
      <c r="MB73" s="943"/>
      <c r="MC73" s="943"/>
      <c r="MD73" s="943"/>
      <c r="ME73" s="943"/>
      <c r="MF73" s="943"/>
      <c r="MG73" s="1364"/>
      <c r="MH73" s="1364"/>
      <c r="MI73" s="1364"/>
      <c r="MJ73" s="1364"/>
      <c r="MK73" s="1383"/>
      <c r="ML73" s="1383"/>
      <c r="MM73" s="1383"/>
      <c r="MN73" s="1383"/>
      <c r="MO73" s="1383"/>
      <c r="MP73" s="1383"/>
      <c r="MQ73" s="943"/>
      <c r="MR73" s="943"/>
      <c r="MS73" s="943"/>
      <c r="MT73" s="943"/>
      <c r="MU73" s="943"/>
      <c r="MV73" s="943"/>
      <c r="MW73" s="943"/>
      <c r="MX73" s="943"/>
      <c r="MY73" s="943"/>
      <c r="MZ73" s="943"/>
      <c r="NA73" s="943"/>
      <c r="NB73" s="943"/>
      <c r="NC73" s="943"/>
      <c r="ND73" s="943"/>
      <c r="NE73" s="943"/>
      <c r="NF73" s="943"/>
      <c r="NG73" s="943"/>
      <c r="NH73" s="943"/>
      <c r="NI73" s="943"/>
      <c r="NJ73" s="943"/>
      <c r="NK73" s="943"/>
      <c r="NL73" s="943"/>
      <c r="NM73" s="943"/>
      <c r="NN73" s="943"/>
      <c r="NO73" s="943"/>
      <c r="NP73" s="943"/>
      <c r="NQ73" s="943"/>
      <c r="NR73" s="1364"/>
      <c r="NS73" s="1364"/>
      <c r="NT73" s="1364"/>
      <c r="NU73" s="1363"/>
      <c r="NV73" s="1363"/>
      <c r="NW73" s="1363"/>
      <c r="NX73" s="1363"/>
      <c r="NY73" s="1363"/>
      <c r="NZ73" s="1363"/>
      <c r="OA73" s="943"/>
      <c r="OB73" s="943"/>
      <c r="OC73" s="943"/>
      <c r="OD73" s="943"/>
      <c r="OE73" s="943"/>
      <c r="OF73" s="943"/>
      <c r="OG73" s="943"/>
      <c r="OH73" s="943"/>
      <c r="OI73" s="943"/>
      <c r="OJ73" s="943"/>
      <c r="OK73" s="943"/>
      <c r="OL73" s="943"/>
      <c r="OM73" s="943"/>
      <c r="ON73" s="943"/>
      <c r="OO73" s="943"/>
      <c r="OP73" s="943"/>
      <c r="OQ73" s="943"/>
      <c r="OR73" s="943"/>
      <c r="OS73" s="943"/>
      <c r="OT73" s="943"/>
      <c r="OU73" s="943"/>
      <c r="OV73" s="943"/>
      <c r="OW73" s="943"/>
      <c r="OX73" s="943"/>
      <c r="OY73" s="943"/>
      <c r="OZ73" s="943"/>
      <c r="PA73" s="943"/>
      <c r="PB73" s="1364"/>
      <c r="PC73" s="1364"/>
      <c r="PD73" s="1364"/>
      <c r="PE73" s="1383"/>
      <c r="PF73" s="1383"/>
      <c r="PG73" s="1383"/>
      <c r="PH73" s="1383"/>
      <c r="PI73" s="1383"/>
      <c r="PJ73" s="1383"/>
      <c r="PK73" s="943"/>
      <c r="PL73" s="943"/>
      <c r="PM73" s="943"/>
      <c r="PN73" s="943"/>
      <c r="PO73" s="943"/>
      <c r="PP73" s="943"/>
      <c r="PQ73" s="943"/>
      <c r="PR73" s="943"/>
      <c r="PS73" s="943"/>
      <c r="PT73" s="943"/>
      <c r="PU73" s="943"/>
      <c r="PV73" s="943"/>
      <c r="PW73" s="943"/>
      <c r="PX73" s="943"/>
      <c r="PY73" s="943"/>
      <c r="PZ73" s="943"/>
      <c r="QA73" s="943"/>
      <c r="QB73" s="943"/>
      <c r="QC73" s="943"/>
      <c r="QD73" s="943"/>
      <c r="QE73" s="943"/>
      <c r="QF73" s="943"/>
      <c r="QG73" s="943"/>
      <c r="QH73" s="943"/>
      <c r="QI73" s="943"/>
      <c r="QJ73" s="943"/>
      <c r="QK73" s="943"/>
      <c r="QL73" s="1364"/>
      <c r="QM73" s="1364"/>
      <c r="QN73" s="1364"/>
      <c r="QO73" s="1363"/>
      <c r="QP73" s="1363"/>
      <c r="QQ73" s="1363"/>
      <c r="QR73" s="1363"/>
      <c r="QS73" s="1363"/>
      <c r="QT73" s="1363"/>
      <c r="QU73" s="1363"/>
      <c r="QV73" s="1363"/>
      <c r="QW73" s="1363"/>
      <c r="QX73" s="1363"/>
      <c r="QY73" s="1363"/>
      <c r="QZ73" s="1363"/>
      <c r="RA73" s="1363"/>
    </row>
    <row r="74" ht="14.25" customHeight="1">
      <c r="A74" s="1364">
        <v>25.0</v>
      </c>
      <c r="B74" s="943" t="s">
        <v>2911</v>
      </c>
      <c r="C74" s="70" t="s">
        <v>2912</v>
      </c>
      <c r="D74" s="1427" t="s">
        <v>2913</v>
      </c>
      <c r="E74" s="1440" t="s">
        <v>2078</v>
      </c>
      <c r="F74" s="1298">
        <v>2.9E7</v>
      </c>
      <c r="G74" s="1382">
        <v>1.59862E7</v>
      </c>
      <c r="H74" s="1382"/>
      <c r="I74" s="1383"/>
      <c r="J74" s="1383">
        <f t="shared" si="74"/>
        <v>0</v>
      </c>
      <c r="K74" s="1383"/>
      <c r="L74" s="1383">
        <f t="shared" si="75"/>
        <v>0</v>
      </c>
      <c r="M74" s="1383"/>
      <c r="N74" s="1383">
        <f t="shared" si="76"/>
        <v>0</v>
      </c>
      <c r="O74" s="1383">
        <v>20.0</v>
      </c>
      <c r="P74" s="1383">
        <f t="shared" si="77"/>
        <v>19333333.33</v>
      </c>
      <c r="Q74" s="1383"/>
      <c r="R74" s="1383"/>
      <c r="S74" s="1383"/>
      <c r="T74" s="1383">
        <f t="shared" si="78"/>
        <v>0</v>
      </c>
      <c r="U74" s="1383">
        <f t="shared" si="79"/>
        <v>19333333.33</v>
      </c>
      <c r="V74" s="1362"/>
      <c r="W74" s="1363">
        <f t="shared" si="80"/>
        <v>0</v>
      </c>
      <c r="X74" s="1362"/>
      <c r="Y74" s="1363">
        <f t="shared" si="81"/>
        <v>0</v>
      </c>
      <c r="Z74" s="1362"/>
      <c r="AA74" s="1363">
        <f t="shared" si="82"/>
        <v>0</v>
      </c>
      <c r="AB74" s="1362">
        <v>5.0</v>
      </c>
      <c r="AC74" s="1363">
        <f t="shared" si="83"/>
        <v>4833333.333</v>
      </c>
      <c r="AD74" s="1362"/>
      <c r="AE74" s="1362"/>
      <c r="AF74" s="1362"/>
      <c r="AG74" s="1363"/>
      <c r="AH74" s="1363">
        <f t="shared" si="84"/>
        <v>4833333.333</v>
      </c>
      <c r="AI74" s="1361"/>
      <c r="AJ74" s="1383">
        <f t="shared" si="94"/>
        <v>0</v>
      </c>
      <c r="AK74" s="1361"/>
      <c r="AL74" s="1361"/>
      <c r="AM74" s="1383">
        <f t="shared" si="85"/>
        <v>0</v>
      </c>
      <c r="AN74" s="1361">
        <v>18.0</v>
      </c>
      <c r="AO74" s="1383">
        <f t="shared" si="86"/>
        <v>17400000</v>
      </c>
      <c r="AP74" s="1361">
        <v>12.0</v>
      </c>
      <c r="AQ74" s="1383">
        <f t="shared" si="87"/>
        <v>11600000</v>
      </c>
      <c r="AR74" s="1361"/>
      <c r="AS74" s="1361"/>
      <c r="AT74" s="1383">
        <f t="shared" si="88"/>
        <v>29000000</v>
      </c>
      <c r="AU74" s="943" t="s">
        <v>2689</v>
      </c>
      <c r="AV74" s="943" t="s">
        <v>2695</v>
      </c>
      <c r="AW74" s="943" t="s">
        <v>2683</v>
      </c>
      <c r="AX74" s="943" t="s">
        <v>2695</v>
      </c>
      <c r="AY74" s="943" t="s">
        <v>2683</v>
      </c>
      <c r="AZ74" s="943" t="s">
        <v>2695</v>
      </c>
      <c r="BA74" s="943" t="s">
        <v>2683</v>
      </c>
      <c r="BB74" s="943" t="s">
        <v>2695</v>
      </c>
      <c r="BC74" s="943" t="s">
        <v>2683</v>
      </c>
      <c r="BD74" s="943" t="s">
        <v>2683</v>
      </c>
      <c r="BE74" s="943" t="s">
        <v>2683</v>
      </c>
      <c r="BF74" s="943" t="s">
        <v>2683</v>
      </c>
      <c r="BG74" s="943" t="s">
        <v>2683</v>
      </c>
      <c r="BH74" s="943" t="s">
        <v>2683</v>
      </c>
      <c r="BI74" s="943" t="s">
        <v>2683</v>
      </c>
      <c r="BJ74" s="943" t="s">
        <v>2683</v>
      </c>
      <c r="BK74" s="943" t="s">
        <v>2683</v>
      </c>
      <c r="BL74" s="943" t="s">
        <v>2683</v>
      </c>
      <c r="BM74" s="943" t="s">
        <v>2678</v>
      </c>
      <c r="BN74" s="943" t="s">
        <v>2678</v>
      </c>
      <c r="BO74" s="943" t="s">
        <v>2677</v>
      </c>
      <c r="BP74" s="943" t="s">
        <v>2678</v>
      </c>
      <c r="BQ74" s="943" t="s">
        <v>2678</v>
      </c>
      <c r="BR74" s="943" t="s">
        <v>2678</v>
      </c>
      <c r="BS74" s="943" t="s">
        <v>2677</v>
      </c>
      <c r="BT74" s="1364" t="s">
        <v>2677</v>
      </c>
      <c r="BU74" s="1364" t="s">
        <v>2677</v>
      </c>
      <c r="BV74" s="1364" t="s">
        <v>2677</v>
      </c>
      <c r="BW74" s="1364" t="s">
        <v>2677</v>
      </c>
      <c r="BX74" s="1364" t="s">
        <v>2677</v>
      </c>
      <c r="BY74" s="1364" t="s">
        <v>2677</v>
      </c>
      <c r="BZ74" s="1363">
        <f t="shared" ref="BZ74:CJ74" si="233">COUNTIF($AU74:$BY74,BZ$4)*($F74/30)+COUNTIF($AU74:$BY74,BZ$5)*($F74/60)</f>
        <v>14500000</v>
      </c>
      <c r="CA74" s="1363">
        <f t="shared" si="233"/>
        <v>0</v>
      </c>
      <c r="CB74" s="1363">
        <f t="shared" si="233"/>
        <v>0</v>
      </c>
      <c r="CC74" s="1363">
        <f t="shared" si="233"/>
        <v>5316666.667</v>
      </c>
      <c r="CD74" s="1363">
        <f t="shared" si="233"/>
        <v>0</v>
      </c>
      <c r="CE74" s="1363">
        <f t="shared" si="233"/>
        <v>0</v>
      </c>
      <c r="CF74" s="1363">
        <f t="shared" si="233"/>
        <v>0</v>
      </c>
      <c r="CG74" s="1363">
        <f t="shared" si="233"/>
        <v>0</v>
      </c>
      <c r="CH74" s="1363">
        <f t="shared" si="233"/>
        <v>0</v>
      </c>
      <c r="CI74" s="1363">
        <f t="shared" si="233"/>
        <v>0</v>
      </c>
      <c r="CJ74" s="1363">
        <f t="shared" si="233"/>
        <v>0</v>
      </c>
      <c r="CK74" s="1363">
        <f t="shared" si="90"/>
        <v>7733333.333</v>
      </c>
      <c r="CL74" s="943" t="s">
        <v>2677</v>
      </c>
      <c r="CM74" s="943" t="s">
        <v>2677</v>
      </c>
      <c r="CN74" s="943" t="s">
        <v>2677</v>
      </c>
      <c r="CO74" s="943" t="s">
        <v>2677</v>
      </c>
      <c r="CP74" s="943" t="s">
        <v>2678</v>
      </c>
      <c r="CQ74" s="943" t="s">
        <v>2678</v>
      </c>
      <c r="CR74" s="943" t="s">
        <v>2678</v>
      </c>
      <c r="CS74" s="943" t="s">
        <v>2678</v>
      </c>
      <c r="CT74" s="943" t="s">
        <v>2678</v>
      </c>
      <c r="CU74" s="943" t="s">
        <v>2678</v>
      </c>
      <c r="CV74" s="943" t="s">
        <v>2678</v>
      </c>
      <c r="CW74" s="943" t="s">
        <v>2678</v>
      </c>
      <c r="CX74" s="943" t="s">
        <v>2678</v>
      </c>
      <c r="CY74" s="943" t="s">
        <v>2678</v>
      </c>
      <c r="CZ74" s="943" t="s">
        <v>2678</v>
      </c>
      <c r="DA74" s="943" t="s">
        <v>2678</v>
      </c>
      <c r="DB74" s="943" t="s">
        <v>2678</v>
      </c>
      <c r="DC74" s="943" t="s">
        <v>2677</v>
      </c>
      <c r="DD74" s="943" t="s">
        <v>2678</v>
      </c>
      <c r="DE74" s="943" t="s">
        <v>2678</v>
      </c>
      <c r="DF74" s="943" t="s">
        <v>2678</v>
      </c>
      <c r="DG74" s="943" t="s">
        <v>2677</v>
      </c>
      <c r="DH74" s="943" t="s">
        <v>2677</v>
      </c>
      <c r="DI74" s="943" t="s">
        <v>2677</v>
      </c>
      <c r="DJ74" s="943" t="s">
        <v>2677</v>
      </c>
      <c r="DK74" s="943" t="s">
        <v>2677</v>
      </c>
      <c r="DL74" s="943" t="s">
        <v>2677</v>
      </c>
      <c r="DM74" s="943" t="s">
        <v>2678</v>
      </c>
      <c r="DN74" s="1383">
        <f t="shared" ref="DN74:DW74" si="234">COUNTIF($CL74:$DM74,DN$4)*($F74/30)+COUNTIF($CL74:$DM74,DN$5)*($F74/60)</f>
        <v>0</v>
      </c>
      <c r="DO74" s="1383">
        <f t="shared" si="234"/>
        <v>0</v>
      </c>
      <c r="DP74" s="1383">
        <f t="shared" si="234"/>
        <v>0</v>
      </c>
      <c r="DQ74" s="1383">
        <f t="shared" si="234"/>
        <v>16433333.33</v>
      </c>
      <c r="DR74" s="1383">
        <f t="shared" si="234"/>
        <v>0</v>
      </c>
      <c r="DS74" s="1383">
        <f t="shared" si="234"/>
        <v>0</v>
      </c>
      <c r="DT74" s="1383">
        <f t="shared" si="234"/>
        <v>0</v>
      </c>
      <c r="DU74" s="1383">
        <f t="shared" si="234"/>
        <v>0</v>
      </c>
      <c r="DV74" s="1383">
        <f t="shared" si="234"/>
        <v>0</v>
      </c>
      <c r="DW74" s="1383">
        <f t="shared" si="234"/>
        <v>0</v>
      </c>
      <c r="DX74" s="1383">
        <f t="shared" si="92"/>
        <v>16500000</v>
      </c>
      <c r="DY74" s="943" t="s">
        <v>2678</v>
      </c>
      <c r="DZ74" s="943" t="s">
        <v>2678</v>
      </c>
      <c r="EA74" s="943" t="s">
        <v>2678</v>
      </c>
      <c r="EB74" s="943" t="s">
        <v>2678</v>
      </c>
      <c r="EC74" s="943" t="s">
        <v>2678</v>
      </c>
      <c r="ED74" s="943" t="s">
        <v>2678</v>
      </c>
      <c r="EE74" s="943" t="s">
        <v>2678</v>
      </c>
      <c r="EF74" s="943" t="s">
        <v>2678</v>
      </c>
      <c r="EG74" s="943" t="s">
        <v>2678</v>
      </c>
      <c r="EH74" s="943" t="s">
        <v>2678</v>
      </c>
      <c r="EI74" s="943" t="s">
        <v>2678</v>
      </c>
      <c r="EJ74" s="943" t="s">
        <v>2678</v>
      </c>
      <c r="EK74" s="943" t="s">
        <v>2678</v>
      </c>
      <c r="EL74" s="943" t="s">
        <v>2678</v>
      </c>
      <c r="EM74" s="943" t="s">
        <v>2678</v>
      </c>
      <c r="EN74" s="943" t="s">
        <v>2678</v>
      </c>
      <c r="EO74" s="943" t="s">
        <v>2678</v>
      </c>
      <c r="EP74" s="943" t="s">
        <v>2678</v>
      </c>
      <c r="EQ74" s="943" t="s">
        <v>2678</v>
      </c>
      <c r="ER74" s="943" t="s">
        <v>2678</v>
      </c>
      <c r="ES74" s="943" t="s">
        <v>2678</v>
      </c>
      <c r="ET74" s="943" t="s">
        <v>2677</v>
      </c>
      <c r="EU74" s="943" t="s">
        <v>2677</v>
      </c>
      <c r="EV74" s="943" t="s">
        <v>2678</v>
      </c>
      <c r="EW74" s="943" t="s">
        <v>2678</v>
      </c>
      <c r="EX74" s="943" t="s">
        <v>2678</v>
      </c>
      <c r="EY74" s="943" t="s">
        <v>2678</v>
      </c>
      <c r="EZ74" s="1364"/>
      <c r="FA74" s="1364"/>
      <c r="FB74" s="1364"/>
      <c r="FC74" s="1364"/>
      <c r="FD74" s="1363">
        <f t="shared" ref="FD74:FP74" si="235">COUNTIF($DY74:$FC74,FD$4)*($F74/30)+COUNTIF($DY74:$FC74,FD$5)*($F74/60)</f>
        <v>0</v>
      </c>
      <c r="FE74" s="1363">
        <f t="shared" si="235"/>
        <v>0</v>
      </c>
      <c r="FF74" s="1363">
        <f t="shared" si="235"/>
        <v>0</v>
      </c>
      <c r="FG74" s="1363">
        <f t="shared" si="235"/>
        <v>24166666.67</v>
      </c>
      <c r="FH74" s="1363">
        <f t="shared" si="235"/>
        <v>0</v>
      </c>
      <c r="FI74" s="1363">
        <f t="shared" si="235"/>
        <v>0</v>
      </c>
      <c r="FJ74" s="1363">
        <f t="shared" si="235"/>
        <v>0</v>
      </c>
      <c r="FK74" s="1363">
        <f t="shared" si="235"/>
        <v>0</v>
      </c>
      <c r="FL74" s="1363">
        <f t="shared" si="235"/>
        <v>0</v>
      </c>
      <c r="FM74" s="1363">
        <f t="shared" si="235"/>
        <v>0</v>
      </c>
      <c r="FN74" s="1363">
        <f t="shared" si="235"/>
        <v>0</v>
      </c>
      <c r="FO74" s="1363">
        <f t="shared" si="235"/>
        <v>0</v>
      </c>
      <c r="FP74" s="1363">
        <f t="shared" si="235"/>
        <v>1933333.333</v>
      </c>
      <c r="FQ74" s="943"/>
      <c r="FR74" s="943"/>
      <c r="FS74" s="943"/>
      <c r="FT74" s="943"/>
      <c r="FU74" s="943"/>
      <c r="FV74" s="943"/>
      <c r="FW74" s="943"/>
      <c r="FX74" s="943"/>
      <c r="FY74" s="943"/>
      <c r="FZ74" s="943"/>
      <c r="GA74" s="943"/>
      <c r="GB74" s="943"/>
      <c r="GC74" s="943"/>
      <c r="GD74" s="943"/>
      <c r="GE74" s="943"/>
      <c r="GF74" s="943"/>
      <c r="GG74" s="943"/>
      <c r="GH74" s="943"/>
      <c r="GI74" s="943"/>
      <c r="GJ74" s="943"/>
      <c r="GK74" s="943"/>
      <c r="GL74" s="943"/>
      <c r="GM74" s="943"/>
      <c r="GN74" s="943"/>
      <c r="GO74" s="943"/>
      <c r="GP74" s="943"/>
      <c r="GQ74" s="943"/>
      <c r="GR74" s="1364"/>
      <c r="GS74" s="1364"/>
      <c r="GT74" s="1364"/>
      <c r="GU74" s="1383"/>
      <c r="GV74" s="1383"/>
      <c r="GW74" s="1383"/>
      <c r="GX74" s="1383"/>
      <c r="GY74" s="1383"/>
      <c r="GZ74" s="943"/>
      <c r="HA74" s="943"/>
      <c r="HB74" s="943"/>
      <c r="HC74" s="943"/>
      <c r="HD74" s="943"/>
      <c r="HE74" s="943"/>
      <c r="HF74" s="943"/>
      <c r="HG74" s="943"/>
      <c r="HH74" s="943"/>
      <c r="HI74" s="943"/>
      <c r="HJ74" s="943"/>
      <c r="HK74" s="943"/>
      <c r="HL74" s="943"/>
      <c r="HM74" s="943"/>
      <c r="HN74" s="943"/>
      <c r="HO74" s="943"/>
      <c r="HP74" s="943"/>
      <c r="HQ74" s="943"/>
      <c r="HR74" s="943"/>
      <c r="HS74" s="943"/>
      <c r="HT74" s="943"/>
      <c r="HU74" s="943"/>
      <c r="HV74" s="943"/>
      <c r="HW74" s="943"/>
      <c r="HX74" s="943"/>
      <c r="HY74" s="943"/>
      <c r="HZ74" s="943"/>
      <c r="IA74" s="1364"/>
      <c r="IB74" s="1364"/>
      <c r="IC74" s="1364"/>
      <c r="ID74" s="1364"/>
      <c r="IE74" s="1391"/>
      <c r="IF74" s="1391"/>
      <c r="IG74" s="1391"/>
      <c r="IH74" s="1391"/>
      <c r="II74" s="1391"/>
      <c r="IJ74" s="1391"/>
      <c r="IK74" s="943"/>
      <c r="IL74" s="943"/>
      <c r="IM74" s="943"/>
      <c r="IN74" s="943"/>
      <c r="IO74" s="943"/>
      <c r="IP74" s="943"/>
      <c r="IQ74" s="943"/>
      <c r="IR74" s="943"/>
      <c r="IS74" s="943"/>
      <c r="IT74" s="943"/>
      <c r="IU74" s="943"/>
      <c r="IV74" s="943"/>
      <c r="IW74" s="943"/>
      <c r="IX74" s="943"/>
      <c r="IY74" s="943"/>
      <c r="IZ74" s="943"/>
      <c r="JA74" s="943"/>
      <c r="JB74" s="943"/>
      <c r="JC74" s="943"/>
      <c r="JD74" s="943"/>
      <c r="JE74" s="943"/>
      <c r="JF74" s="943"/>
      <c r="JG74" s="943"/>
      <c r="JH74" s="943"/>
      <c r="JI74" s="943"/>
      <c r="JJ74" s="943"/>
      <c r="JK74" s="943"/>
      <c r="JL74" s="1364"/>
      <c r="JM74" s="1364"/>
      <c r="JN74" s="1364"/>
      <c r="JO74" s="1383"/>
      <c r="JP74" s="1383"/>
      <c r="JQ74" s="1383"/>
      <c r="JR74" s="1383"/>
      <c r="JS74" s="1383"/>
      <c r="JT74" s="1383"/>
      <c r="JU74" s="943"/>
      <c r="JV74" s="943"/>
      <c r="JW74" s="943"/>
      <c r="JX74" s="943"/>
      <c r="JY74" s="943"/>
      <c r="JZ74" s="943"/>
      <c r="KA74" s="943"/>
      <c r="KB74" s="943"/>
      <c r="KC74" s="943"/>
      <c r="KD74" s="943"/>
      <c r="KE74" s="943"/>
      <c r="KF74" s="943"/>
      <c r="KG74" s="943"/>
      <c r="KH74" s="943"/>
      <c r="KI74" s="943"/>
      <c r="KJ74" s="943"/>
      <c r="KK74" s="943"/>
      <c r="KL74" s="943"/>
      <c r="KM74" s="943"/>
      <c r="KN74" s="943"/>
      <c r="KO74" s="943"/>
      <c r="KP74" s="943"/>
      <c r="KQ74" s="943"/>
      <c r="KR74" s="943"/>
      <c r="KS74" s="943"/>
      <c r="KT74" s="943"/>
      <c r="KU74" s="943"/>
      <c r="KV74" s="1364"/>
      <c r="KW74" s="1364"/>
      <c r="KX74" s="1364"/>
      <c r="KY74" s="1364"/>
      <c r="KZ74" s="1363"/>
      <c r="LA74" s="1363"/>
      <c r="LB74" s="1363"/>
      <c r="LC74" s="1363"/>
      <c r="LD74" s="1363"/>
      <c r="LE74" s="1363"/>
      <c r="LF74" s="943"/>
      <c r="LG74" s="943"/>
      <c r="LH74" s="943"/>
      <c r="LI74" s="943"/>
      <c r="LJ74" s="943"/>
      <c r="LK74" s="943"/>
      <c r="LL74" s="943"/>
      <c r="LM74" s="943"/>
      <c r="LN74" s="943"/>
      <c r="LO74" s="943"/>
      <c r="LP74" s="943"/>
      <c r="LQ74" s="943"/>
      <c r="LR74" s="943"/>
      <c r="LS74" s="943"/>
      <c r="LT74" s="943"/>
      <c r="LU74" s="943"/>
      <c r="LV74" s="943"/>
      <c r="LW74" s="943"/>
      <c r="LX74" s="943"/>
      <c r="LY74" s="943"/>
      <c r="LZ74" s="943"/>
      <c r="MA74" s="943"/>
      <c r="MB74" s="943"/>
      <c r="MC74" s="943"/>
      <c r="MD74" s="943"/>
      <c r="ME74" s="943"/>
      <c r="MF74" s="943"/>
      <c r="MG74" s="1364"/>
      <c r="MH74" s="1364"/>
      <c r="MI74" s="1364"/>
      <c r="MJ74" s="1364"/>
      <c r="MK74" s="1383"/>
      <c r="ML74" s="1383"/>
      <c r="MM74" s="1383"/>
      <c r="MN74" s="1383"/>
      <c r="MO74" s="1383"/>
      <c r="MP74" s="1383"/>
      <c r="MQ74" s="943"/>
      <c r="MR74" s="943"/>
      <c r="MS74" s="943"/>
      <c r="MT74" s="943"/>
      <c r="MU74" s="943"/>
      <c r="MV74" s="943"/>
      <c r="MW74" s="943"/>
      <c r="MX74" s="943"/>
      <c r="MY74" s="943"/>
      <c r="MZ74" s="943"/>
      <c r="NA74" s="943"/>
      <c r="NB74" s="943"/>
      <c r="NC74" s="943"/>
      <c r="ND74" s="943"/>
      <c r="NE74" s="943"/>
      <c r="NF74" s="943"/>
      <c r="NG74" s="943"/>
      <c r="NH74" s="943"/>
      <c r="NI74" s="943"/>
      <c r="NJ74" s="943"/>
      <c r="NK74" s="943"/>
      <c r="NL74" s="943"/>
      <c r="NM74" s="943"/>
      <c r="NN74" s="943"/>
      <c r="NO74" s="943"/>
      <c r="NP74" s="943"/>
      <c r="NQ74" s="943"/>
      <c r="NR74" s="1364"/>
      <c r="NS74" s="1364"/>
      <c r="NT74" s="1364"/>
      <c r="NU74" s="1363"/>
      <c r="NV74" s="1363"/>
      <c r="NW74" s="1363"/>
      <c r="NX74" s="1363"/>
      <c r="NY74" s="1363"/>
      <c r="NZ74" s="1363"/>
      <c r="OA74" s="943"/>
      <c r="OB74" s="943"/>
      <c r="OC74" s="943"/>
      <c r="OD74" s="943"/>
      <c r="OE74" s="943"/>
      <c r="OF74" s="943"/>
      <c r="OG74" s="943"/>
      <c r="OH74" s="943"/>
      <c r="OI74" s="943"/>
      <c r="OJ74" s="943"/>
      <c r="OK74" s="943"/>
      <c r="OL74" s="943"/>
      <c r="OM74" s="943"/>
      <c r="ON74" s="943"/>
      <c r="OO74" s="943"/>
      <c r="OP74" s="943"/>
      <c r="OQ74" s="943"/>
      <c r="OR74" s="943"/>
      <c r="OS74" s="943"/>
      <c r="OT74" s="943"/>
      <c r="OU74" s="943"/>
      <c r="OV74" s="943"/>
      <c r="OW74" s="943"/>
      <c r="OX74" s="943"/>
      <c r="OY74" s="943"/>
      <c r="OZ74" s="943"/>
      <c r="PA74" s="943"/>
      <c r="PB74" s="1364"/>
      <c r="PC74" s="1364"/>
      <c r="PD74" s="1364"/>
      <c r="PE74" s="1383"/>
      <c r="PF74" s="1383"/>
      <c r="PG74" s="1383"/>
      <c r="PH74" s="1383"/>
      <c r="PI74" s="1383"/>
      <c r="PJ74" s="1383"/>
      <c r="PK74" s="943"/>
      <c r="PL74" s="943"/>
      <c r="PM74" s="943"/>
      <c r="PN74" s="943"/>
      <c r="PO74" s="943"/>
      <c r="PP74" s="943"/>
      <c r="PQ74" s="943"/>
      <c r="PR74" s="943"/>
      <c r="PS74" s="943"/>
      <c r="PT74" s="943"/>
      <c r="PU74" s="943"/>
      <c r="PV74" s="943"/>
      <c r="PW74" s="943"/>
      <c r="PX74" s="943"/>
      <c r="PY74" s="943"/>
      <c r="PZ74" s="943"/>
      <c r="QA74" s="943"/>
      <c r="QB74" s="943"/>
      <c r="QC74" s="943"/>
      <c r="QD74" s="943"/>
      <c r="QE74" s="943"/>
      <c r="QF74" s="943"/>
      <c r="QG74" s="943"/>
      <c r="QH74" s="943"/>
      <c r="QI74" s="943"/>
      <c r="QJ74" s="943"/>
      <c r="QK74" s="943"/>
      <c r="QL74" s="1364"/>
      <c r="QM74" s="1364"/>
      <c r="QN74" s="1364"/>
      <c r="QO74" s="1363"/>
      <c r="QP74" s="1363"/>
      <c r="QQ74" s="1363"/>
      <c r="QR74" s="1363"/>
      <c r="QS74" s="1363"/>
      <c r="QT74" s="1363"/>
      <c r="QU74" s="1363"/>
      <c r="QV74" s="1363"/>
      <c r="QW74" s="1363"/>
      <c r="QX74" s="1363"/>
      <c r="QY74" s="1363"/>
      <c r="QZ74" s="1363"/>
      <c r="RA74" s="1363"/>
    </row>
    <row r="75" ht="14.25" customHeight="1">
      <c r="A75" s="1364">
        <v>26.0</v>
      </c>
      <c r="B75" s="943" t="s">
        <v>2914</v>
      </c>
      <c r="C75" s="70" t="s">
        <v>2915</v>
      </c>
      <c r="D75" s="1441" t="s">
        <v>2062</v>
      </c>
      <c r="E75" s="1360" t="s">
        <v>2916</v>
      </c>
      <c r="F75" s="1298">
        <v>2.9E7</v>
      </c>
      <c r="G75" s="1382">
        <v>1.561875E7</v>
      </c>
      <c r="H75" s="1382"/>
      <c r="I75" s="1383"/>
      <c r="J75" s="1383">
        <f t="shared" si="74"/>
        <v>0</v>
      </c>
      <c r="K75" s="1383"/>
      <c r="L75" s="1383">
        <f t="shared" si="75"/>
        <v>0</v>
      </c>
      <c r="M75" s="1383"/>
      <c r="N75" s="1383">
        <f t="shared" si="76"/>
        <v>0</v>
      </c>
      <c r="O75" s="1383"/>
      <c r="P75" s="1383">
        <f t="shared" si="77"/>
        <v>0</v>
      </c>
      <c r="Q75" s="1383"/>
      <c r="R75" s="1383"/>
      <c r="S75" s="1383"/>
      <c r="T75" s="1383">
        <f t="shared" si="78"/>
        <v>0</v>
      </c>
      <c r="U75" s="1383">
        <f t="shared" si="79"/>
        <v>0</v>
      </c>
      <c r="V75" s="1362"/>
      <c r="W75" s="1363">
        <f t="shared" si="80"/>
        <v>0</v>
      </c>
      <c r="X75" s="1362"/>
      <c r="Y75" s="1363">
        <f t="shared" si="81"/>
        <v>0</v>
      </c>
      <c r="Z75" s="1362"/>
      <c r="AA75" s="1363">
        <f t="shared" si="82"/>
        <v>0</v>
      </c>
      <c r="AB75" s="1362"/>
      <c r="AC75" s="1363">
        <f t="shared" si="83"/>
        <v>0</v>
      </c>
      <c r="AD75" s="1362"/>
      <c r="AE75" s="1362"/>
      <c r="AF75" s="1362"/>
      <c r="AG75" s="1363"/>
      <c r="AH75" s="1363">
        <f t="shared" si="84"/>
        <v>0</v>
      </c>
      <c r="AI75" s="1361"/>
      <c r="AJ75" s="1383">
        <f t="shared" si="94"/>
        <v>0</v>
      </c>
      <c r="AK75" s="1361"/>
      <c r="AL75" s="1361"/>
      <c r="AM75" s="1383">
        <f t="shared" si="85"/>
        <v>0</v>
      </c>
      <c r="AN75" s="1361"/>
      <c r="AO75" s="1383">
        <f t="shared" si="86"/>
        <v>0</v>
      </c>
      <c r="AP75" s="1361">
        <v>12.0</v>
      </c>
      <c r="AQ75" s="1383">
        <f t="shared" si="87"/>
        <v>11600000</v>
      </c>
      <c r="AR75" s="1361"/>
      <c r="AS75" s="1361"/>
      <c r="AT75" s="1383">
        <f t="shared" si="88"/>
        <v>11600000</v>
      </c>
      <c r="AU75" s="943" t="s">
        <v>2678</v>
      </c>
      <c r="AV75" s="943" t="s">
        <v>2678</v>
      </c>
      <c r="AW75" s="943" t="s">
        <v>2678</v>
      </c>
      <c r="AX75" s="943" t="s">
        <v>2678</v>
      </c>
      <c r="AY75" s="943" t="s">
        <v>2678</v>
      </c>
      <c r="AZ75" s="943" t="s">
        <v>2678</v>
      </c>
      <c r="BA75" s="943" t="s">
        <v>2678</v>
      </c>
      <c r="BB75" s="943" t="s">
        <v>2678</v>
      </c>
      <c r="BC75" s="943" t="s">
        <v>2678</v>
      </c>
      <c r="BD75" s="943" t="s">
        <v>2678</v>
      </c>
      <c r="BE75" s="943" t="s">
        <v>2678</v>
      </c>
      <c r="BF75" s="943" t="s">
        <v>2678</v>
      </c>
      <c r="BG75" s="943" t="s">
        <v>2678</v>
      </c>
      <c r="BH75" s="943" t="s">
        <v>2678</v>
      </c>
      <c r="BI75" s="943" t="s">
        <v>2678</v>
      </c>
      <c r="BJ75" s="943" t="s">
        <v>2688</v>
      </c>
      <c r="BK75" s="943" t="s">
        <v>2688</v>
      </c>
      <c r="BL75" s="943" t="s">
        <v>2688</v>
      </c>
      <c r="BM75" s="943" t="s">
        <v>2688</v>
      </c>
      <c r="BN75" s="943" t="s">
        <v>2688</v>
      </c>
      <c r="BO75" s="943" t="s">
        <v>2688</v>
      </c>
      <c r="BP75" s="943" t="s">
        <v>2688</v>
      </c>
      <c r="BQ75" s="943" t="s">
        <v>2688</v>
      </c>
      <c r="BR75" s="943" t="s">
        <v>2688</v>
      </c>
      <c r="BS75" s="943" t="s">
        <v>2688</v>
      </c>
      <c r="BT75" s="943" t="s">
        <v>2688</v>
      </c>
      <c r="BU75" s="943" t="s">
        <v>2688</v>
      </c>
      <c r="BV75" s="943" t="s">
        <v>2688</v>
      </c>
      <c r="BW75" s="943" t="s">
        <v>2688</v>
      </c>
      <c r="BX75" s="943" t="s">
        <v>2688</v>
      </c>
      <c r="BY75" s="1364" t="s">
        <v>2688</v>
      </c>
      <c r="BZ75" s="1363">
        <f t="shared" ref="BZ75:CJ75" si="236">COUNTIF($AU75:$BY75,BZ$4)*($F75/30)+COUNTIF($AU75:$BY75,BZ$5)*($F75/60)</f>
        <v>0</v>
      </c>
      <c r="CA75" s="1363">
        <f t="shared" si="236"/>
        <v>0</v>
      </c>
      <c r="CB75" s="1363">
        <f t="shared" si="236"/>
        <v>0</v>
      </c>
      <c r="CC75" s="1363">
        <f t="shared" si="236"/>
        <v>14500000</v>
      </c>
      <c r="CD75" s="1363">
        <f t="shared" si="236"/>
        <v>0</v>
      </c>
      <c r="CE75" s="1363">
        <f t="shared" si="236"/>
        <v>0</v>
      </c>
      <c r="CF75" s="1363">
        <f t="shared" si="236"/>
        <v>0</v>
      </c>
      <c r="CG75" s="1363">
        <f t="shared" si="236"/>
        <v>0</v>
      </c>
      <c r="CH75" s="1363">
        <f t="shared" si="236"/>
        <v>0</v>
      </c>
      <c r="CI75" s="1363">
        <f t="shared" si="236"/>
        <v>15466666.67</v>
      </c>
      <c r="CJ75" s="1363">
        <f t="shared" si="236"/>
        <v>0</v>
      </c>
      <c r="CK75" s="1363">
        <f t="shared" si="90"/>
        <v>0</v>
      </c>
      <c r="CL75" s="943" t="s">
        <v>2688</v>
      </c>
      <c r="CM75" s="943" t="s">
        <v>2688</v>
      </c>
      <c r="CN75" s="943" t="s">
        <v>2688</v>
      </c>
      <c r="CO75" s="943" t="s">
        <v>2688</v>
      </c>
      <c r="CP75" s="943" t="s">
        <v>2688</v>
      </c>
      <c r="CQ75" s="943" t="s">
        <v>2688</v>
      </c>
      <c r="CR75" s="943" t="s">
        <v>2688</v>
      </c>
      <c r="CS75" s="943" t="s">
        <v>2688</v>
      </c>
      <c r="CT75" s="943" t="s">
        <v>2688</v>
      </c>
      <c r="CU75" s="943" t="s">
        <v>2688</v>
      </c>
      <c r="CV75" s="943" t="s">
        <v>2688</v>
      </c>
      <c r="CW75" s="943" t="s">
        <v>2677</v>
      </c>
      <c r="CX75" s="943" t="s">
        <v>2677</v>
      </c>
      <c r="CY75" s="943" t="s">
        <v>2688</v>
      </c>
      <c r="CZ75" s="943" t="s">
        <v>2677</v>
      </c>
      <c r="DA75" s="943" t="s">
        <v>2688</v>
      </c>
      <c r="DB75" s="943" t="s">
        <v>2688</v>
      </c>
      <c r="DC75" s="943" t="s">
        <v>2688</v>
      </c>
      <c r="DD75" s="943" t="s">
        <v>2688</v>
      </c>
      <c r="DE75" s="943" t="s">
        <v>2688</v>
      </c>
      <c r="DF75" s="943" t="s">
        <v>2688</v>
      </c>
      <c r="DG75" s="943" t="s">
        <v>2688</v>
      </c>
      <c r="DH75" s="943" t="s">
        <v>2688</v>
      </c>
      <c r="DI75" s="943" t="s">
        <v>2688</v>
      </c>
      <c r="DJ75" s="943" t="s">
        <v>2688</v>
      </c>
      <c r="DK75" s="943" t="s">
        <v>2688</v>
      </c>
      <c r="DL75" s="943" t="s">
        <v>2688</v>
      </c>
      <c r="DM75" s="943" t="s">
        <v>2688</v>
      </c>
      <c r="DN75" s="1383">
        <f t="shared" ref="DN75:DW75" si="237">COUNTIF($CL75:$DM75,DN$4)*($F75/30)+COUNTIF($CL75:$DM75,DN$5)*($F75/60)</f>
        <v>0</v>
      </c>
      <c r="DO75" s="1383">
        <f t="shared" si="237"/>
        <v>0</v>
      </c>
      <c r="DP75" s="1383">
        <f t="shared" si="237"/>
        <v>0</v>
      </c>
      <c r="DQ75" s="1383">
        <f t="shared" si="237"/>
        <v>0</v>
      </c>
      <c r="DR75" s="1383">
        <f t="shared" si="237"/>
        <v>0</v>
      </c>
      <c r="DS75" s="1383">
        <f t="shared" si="237"/>
        <v>0</v>
      </c>
      <c r="DT75" s="1383">
        <f t="shared" si="237"/>
        <v>0</v>
      </c>
      <c r="DU75" s="1383">
        <f t="shared" si="237"/>
        <v>0</v>
      </c>
      <c r="DV75" s="1383">
        <f t="shared" si="237"/>
        <v>0</v>
      </c>
      <c r="DW75" s="1383">
        <f t="shared" si="237"/>
        <v>0</v>
      </c>
      <c r="DX75" s="1383">
        <f t="shared" si="92"/>
        <v>4500000</v>
      </c>
      <c r="DY75" s="943" t="s">
        <v>2678</v>
      </c>
      <c r="DZ75" s="943" t="s">
        <v>2678</v>
      </c>
      <c r="EA75" s="943" t="s">
        <v>2678</v>
      </c>
      <c r="EB75" s="943" t="s">
        <v>2678</v>
      </c>
      <c r="EC75" s="943" t="s">
        <v>2678</v>
      </c>
      <c r="ED75" s="943" t="s">
        <v>2678</v>
      </c>
      <c r="EE75" s="943" t="s">
        <v>2678</v>
      </c>
      <c r="EF75" s="943" t="s">
        <v>2678</v>
      </c>
      <c r="EG75" s="943" t="s">
        <v>2678</v>
      </c>
      <c r="EH75" s="943" t="s">
        <v>2678</v>
      </c>
      <c r="EI75" s="943" t="s">
        <v>2678</v>
      </c>
      <c r="EJ75" s="943" t="s">
        <v>2678</v>
      </c>
      <c r="EK75" s="943" t="s">
        <v>2678</v>
      </c>
      <c r="EL75" s="943" t="s">
        <v>2678</v>
      </c>
      <c r="EM75" s="943" t="s">
        <v>2678</v>
      </c>
      <c r="EN75" s="943" t="s">
        <v>2678</v>
      </c>
      <c r="EO75" s="943" t="s">
        <v>2678</v>
      </c>
      <c r="EP75" s="943" t="s">
        <v>2678</v>
      </c>
      <c r="EQ75" s="943" t="s">
        <v>2678</v>
      </c>
      <c r="ER75" s="943" t="s">
        <v>2678</v>
      </c>
      <c r="ES75" s="943" t="s">
        <v>2678</v>
      </c>
      <c r="ET75" s="943" t="s">
        <v>2678</v>
      </c>
      <c r="EU75" s="943" t="s">
        <v>2678</v>
      </c>
      <c r="EV75" s="943" t="s">
        <v>2678</v>
      </c>
      <c r="EW75" s="943" t="s">
        <v>2678</v>
      </c>
      <c r="EX75" s="943" t="s">
        <v>2678</v>
      </c>
      <c r="EY75" s="70" t="s">
        <v>2677</v>
      </c>
      <c r="EZ75" s="70" t="s">
        <v>2677</v>
      </c>
      <c r="FA75" s="70" t="s">
        <v>2677</v>
      </c>
      <c r="FB75" s="943"/>
      <c r="FC75" s="1364"/>
      <c r="FD75" s="1363">
        <f t="shared" ref="FD75:FP75" si="238">COUNTIF($DY75:$FC75,FD$4)*($F75/30)+COUNTIF($DY75:$FC75,FD$5)*($F75/60)</f>
        <v>0</v>
      </c>
      <c r="FE75" s="1363">
        <f t="shared" si="238"/>
        <v>0</v>
      </c>
      <c r="FF75" s="1363">
        <f t="shared" si="238"/>
        <v>0</v>
      </c>
      <c r="FG75" s="1363">
        <f t="shared" si="238"/>
        <v>25133333.33</v>
      </c>
      <c r="FH75" s="1363">
        <f t="shared" si="238"/>
        <v>0</v>
      </c>
      <c r="FI75" s="1363">
        <f t="shared" si="238"/>
        <v>0</v>
      </c>
      <c r="FJ75" s="1363">
        <f t="shared" si="238"/>
        <v>0</v>
      </c>
      <c r="FK75" s="1363">
        <f t="shared" si="238"/>
        <v>0</v>
      </c>
      <c r="FL75" s="1363">
        <f t="shared" si="238"/>
        <v>0</v>
      </c>
      <c r="FM75" s="1363">
        <f t="shared" si="238"/>
        <v>0</v>
      </c>
      <c r="FN75" s="1363">
        <f t="shared" si="238"/>
        <v>0</v>
      </c>
      <c r="FO75" s="1363">
        <f t="shared" si="238"/>
        <v>0</v>
      </c>
      <c r="FP75" s="1363">
        <f t="shared" si="238"/>
        <v>2900000</v>
      </c>
      <c r="FQ75" s="943"/>
      <c r="FR75" s="943"/>
      <c r="FS75" s="943"/>
      <c r="FT75" s="943"/>
      <c r="FU75" s="943"/>
      <c r="FV75" s="943"/>
      <c r="FW75" s="943"/>
      <c r="FX75" s="943"/>
      <c r="FY75" s="943"/>
      <c r="FZ75" s="943"/>
      <c r="GA75" s="943"/>
      <c r="GB75" s="943"/>
      <c r="GC75" s="943"/>
      <c r="GD75" s="943"/>
      <c r="GE75" s="943"/>
      <c r="GF75" s="943"/>
      <c r="GG75" s="943"/>
      <c r="GH75" s="943"/>
      <c r="GI75" s="943"/>
      <c r="GJ75" s="943"/>
      <c r="GK75" s="943"/>
      <c r="GL75" s="943"/>
      <c r="GM75" s="943"/>
      <c r="GN75" s="943"/>
      <c r="GO75" s="943"/>
      <c r="GP75" s="943"/>
      <c r="GQ75" s="70"/>
      <c r="GR75" s="70"/>
      <c r="GS75" s="70"/>
      <c r="GT75" s="943"/>
      <c r="GU75" s="1383"/>
      <c r="GV75" s="1383"/>
      <c r="GW75" s="1383"/>
      <c r="GX75" s="1383"/>
      <c r="GY75" s="1383"/>
      <c r="GZ75" s="943"/>
      <c r="HA75" s="943"/>
      <c r="HB75" s="943"/>
      <c r="HC75" s="943"/>
      <c r="HD75" s="943"/>
      <c r="HE75" s="943"/>
      <c r="HF75" s="943"/>
      <c r="HG75" s="943"/>
      <c r="HH75" s="943"/>
      <c r="HI75" s="943"/>
      <c r="HJ75" s="943"/>
      <c r="HK75" s="943"/>
      <c r="HL75" s="943"/>
      <c r="HM75" s="943"/>
      <c r="HN75" s="943"/>
      <c r="HO75" s="943"/>
      <c r="HP75" s="943"/>
      <c r="HQ75" s="943"/>
      <c r="HR75" s="943"/>
      <c r="HS75" s="943"/>
      <c r="HT75" s="943"/>
      <c r="HU75" s="943"/>
      <c r="HV75" s="943"/>
      <c r="HW75" s="943"/>
      <c r="HX75" s="943"/>
      <c r="HY75" s="943"/>
      <c r="HZ75" s="70"/>
      <c r="IA75" s="70"/>
      <c r="IB75" s="70"/>
      <c r="IC75" s="943"/>
      <c r="ID75" s="943"/>
      <c r="IE75" s="1391"/>
      <c r="IF75" s="1391"/>
      <c r="IG75" s="1391"/>
      <c r="IH75" s="1391"/>
      <c r="II75" s="1391"/>
      <c r="IJ75" s="1391"/>
      <c r="IK75" s="943"/>
      <c r="IL75" s="943"/>
      <c r="IM75" s="943"/>
      <c r="IN75" s="943"/>
      <c r="IO75" s="943"/>
      <c r="IP75" s="943"/>
      <c r="IQ75" s="943"/>
      <c r="IR75" s="943"/>
      <c r="IS75" s="943"/>
      <c r="IT75" s="943"/>
      <c r="IU75" s="943"/>
      <c r="IV75" s="943"/>
      <c r="IW75" s="943"/>
      <c r="IX75" s="943"/>
      <c r="IY75" s="943"/>
      <c r="IZ75" s="943"/>
      <c r="JA75" s="943"/>
      <c r="JB75" s="943"/>
      <c r="JC75" s="943"/>
      <c r="JD75" s="943"/>
      <c r="JE75" s="943"/>
      <c r="JF75" s="943"/>
      <c r="JG75" s="943"/>
      <c r="JH75" s="943"/>
      <c r="JI75" s="943"/>
      <c r="JJ75" s="943"/>
      <c r="JK75" s="70"/>
      <c r="JL75" s="70"/>
      <c r="JM75" s="70"/>
      <c r="JN75" s="943"/>
      <c r="JO75" s="1383"/>
      <c r="JP75" s="1383"/>
      <c r="JQ75" s="1383"/>
      <c r="JR75" s="1383"/>
      <c r="JS75" s="1383"/>
      <c r="JT75" s="1383"/>
      <c r="JU75" s="943"/>
      <c r="JV75" s="943"/>
      <c r="JW75" s="943"/>
      <c r="JX75" s="943"/>
      <c r="JY75" s="943"/>
      <c r="JZ75" s="943"/>
      <c r="KA75" s="943"/>
      <c r="KB75" s="943"/>
      <c r="KC75" s="943"/>
      <c r="KD75" s="943"/>
      <c r="KE75" s="943"/>
      <c r="KF75" s="943"/>
      <c r="KG75" s="943"/>
      <c r="KH75" s="943"/>
      <c r="KI75" s="943"/>
      <c r="KJ75" s="943"/>
      <c r="KK75" s="943"/>
      <c r="KL75" s="943"/>
      <c r="KM75" s="943"/>
      <c r="KN75" s="943"/>
      <c r="KO75" s="943"/>
      <c r="KP75" s="943"/>
      <c r="KQ75" s="943"/>
      <c r="KR75" s="943"/>
      <c r="KS75" s="943"/>
      <c r="KT75" s="943"/>
      <c r="KU75" s="70"/>
      <c r="KV75" s="70"/>
      <c r="KW75" s="70"/>
      <c r="KX75" s="943"/>
      <c r="KY75" s="943"/>
      <c r="KZ75" s="1363"/>
      <c r="LA75" s="1363"/>
      <c r="LB75" s="1363"/>
      <c r="LC75" s="1363"/>
      <c r="LD75" s="1363"/>
      <c r="LE75" s="1363"/>
      <c r="LF75" s="943"/>
      <c r="LG75" s="943"/>
      <c r="LH75" s="943"/>
      <c r="LI75" s="943"/>
      <c r="LJ75" s="943"/>
      <c r="LK75" s="943"/>
      <c r="LL75" s="943"/>
      <c r="LM75" s="943"/>
      <c r="LN75" s="943"/>
      <c r="LO75" s="943"/>
      <c r="LP75" s="943"/>
      <c r="LQ75" s="943"/>
      <c r="LR75" s="943"/>
      <c r="LS75" s="943"/>
      <c r="LT75" s="943"/>
      <c r="LU75" s="943"/>
      <c r="LV75" s="943"/>
      <c r="LW75" s="943"/>
      <c r="LX75" s="943"/>
      <c r="LY75" s="943"/>
      <c r="LZ75" s="943"/>
      <c r="MA75" s="943"/>
      <c r="MB75" s="943"/>
      <c r="MC75" s="943"/>
      <c r="MD75" s="943"/>
      <c r="ME75" s="943"/>
      <c r="MF75" s="70"/>
      <c r="MG75" s="70"/>
      <c r="MH75" s="70"/>
      <c r="MI75" s="943"/>
      <c r="MJ75" s="943"/>
      <c r="MK75" s="1383"/>
      <c r="ML75" s="1383"/>
      <c r="MM75" s="1383"/>
      <c r="MN75" s="1383"/>
      <c r="MO75" s="1383"/>
      <c r="MP75" s="1383"/>
      <c r="MQ75" s="943"/>
      <c r="MR75" s="943"/>
      <c r="MS75" s="943"/>
      <c r="MT75" s="943"/>
      <c r="MU75" s="943"/>
      <c r="MV75" s="943"/>
      <c r="MW75" s="943"/>
      <c r="MX75" s="943"/>
      <c r="MY75" s="943"/>
      <c r="MZ75" s="943"/>
      <c r="NA75" s="943"/>
      <c r="NB75" s="943"/>
      <c r="NC75" s="943"/>
      <c r="ND75" s="943"/>
      <c r="NE75" s="943"/>
      <c r="NF75" s="943"/>
      <c r="NG75" s="943"/>
      <c r="NH75" s="943"/>
      <c r="NI75" s="943"/>
      <c r="NJ75" s="943"/>
      <c r="NK75" s="943"/>
      <c r="NL75" s="943"/>
      <c r="NM75" s="943"/>
      <c r="NN75" s="943"/>
      <c r="NO75" s="943"/>
      <c r="NP75" s="943"/>
      <c r="NQ75" s="70"/>
      <c r="NR75" s="70"/>
      <c r="NS75" s="70"/>
      <c r="NT75" s="943"/>
      <c r="NU75" s="1363"/>
      <c r="NV75" s="1363"/>
      <c r="NW75" s="1363"/>
      <c r="NX75" s="1363"/>
      <c r="NY75" s="1363"/>
      <c r="NZ75" s="1363"/>
      <c r="OA75" s="943"/>
      <c r="OB75" s="943"/>
      <c r="OC75" s="943"/>
      <c r="OD75" s="943"/>
      <c r="OE75" s="943"/>
      <c r="OF75" s="943"/>
      <c r="OG75" s="943"/>
      <c r="OH75" s="943"/>
      <c r="OI75" s="943"/>
      <c r="OJ75" s="943"/>
      <c r="OK75" s="943"/>
      <c r="OL75" s="943"/>
      <c r="OM75" s="943"/>
      <c r="ON75" s="943"/>
      <c r="OO75" s="943"/>
      <c r="OP75" s="943"/>
      <c r="OQ75" s="943"/>
      <c r="OR75" s="943"/>
      <c r="OS75" s="943"/>
      <c r="OT75" s="943"/>
      <c r="OU75" s="943"/>
      <c r="OV75" s="943"/>
      <c r="OW75" s="943"/>
      <c r="OX75" s="943"/>
      <c r="OY75" s="943"/>
      <c r="OZ75" s="943"/>
      <c r="PA75" s="70"/>
      <c r="PB75" s="70"/>
      <c r="PC75" s="70"/>
      <c r="PD75" s="943"/>
      <c r="PE75" s="1383"/>
      <c r="PF75" s="1383"/>
      <c r="PG75" s="1383"/>
      <c r="PH75" s="1383"/>
      <c r="PI75" s="1383"/>
      <c r="PJ75" s="1383"/>
      <c r="PK75" s="943"/>
      <c r="PL75" s="943"/>
      <c r="PM75" s="943"/>
      <c r="PN75" s="943"/>
      <c r="PO75" s="943"/>
      <c r="PP75" s="943"/>
      <c r="PQ75" s="943"/>
      <c r="PR75" s="943"/>
      <c r="PS75" s="943"/>
      <c r="PT75" s="943"/>
      <c r="PU75" s="943"/>
      <c r="PV75" s="943"/>
      <c r="PW75" s="943"/>
      <c r="PX75" s="943"/>
      <c r="PY75" s="943"/>
      <c r="PZ75" s="943"/>
      <c r="QA75" s="943"/>
      <c r="QB75" s="943"/>
      <c r="QC75" s="943"/>
      <c r="QD75" s="943"/>
      <c r="QE75" s="943"/>
      <c r="QF75" s="943"/>
      <c r="QG75" s="943"/>
      <c r="QH75" s="943"/>
      <c r="QI75" s="943"/>
      <c r="QJ75" s="943"/>
      <c r="QK75" s="70"/>
      <c r="QL75" s="70"/>
      <c r="QM75" s="70"/>
      <c r="QN75" s="943"/>
      <c r="QO75" s="1363"/>
      <c r="QP75" s="1363"/>
      <c r="QQ75" s="1363"/>
      <c r="QR75" s="1363"/>
      <c r="QS75" s="1363"/>
      <c r="QT75" s="1363"/>
      <c r="QU75" s="1363"/>
      <c r="QV75" s="1363"/>
      <c r="QW75" s="1363"/>
      <c r="QX75" s="1363"/>
      <c r="QY75" s="1363"/>
      <c r="QZ75" s="1363"/>
      <c r="RA75" s="1363"/>
    </row>
    <row r="76" ht="14.25" customHeight="1">
      <c r="A76" s="1364">
        <v>27.0</v>
      </c>
      <c r="B76" s="943" t="s">
        <v>2917</v>
      </c>
      <c r="C76" s="70" t="s">
        <v>2918</v>
      </c>
      <c r="D76" s="1441" t="s">
        <v>2919</v>
      </c>
      <c r="E76" s="1440" t="s">
        <v>2068</v>
      </c>
      <c r="F76" s="1298">
        <v>2.9E7</v>
      </c>
      <c r="G76" s="1382">
        <v>1.561875E7</v>
      </c>
      <c r="H76" s="1382"/>
      <c r="I76" s="1383"/>
      <c r="J76" s="1383">
        <f t="shared" si="74"/>
        <v>0</v>
      </c>
      <c r="K76" s="1383"/>
      <c r="L76" s="1383">
        <f t="shared" si="75"/>
        <v>0</v>
      </c>
      <c r="M76" s="1383"/>
      <c r="N76" s="1383">
        <f t="shared" si="76"/>
        <v>0</v>
      </c>
      <c r="O76" s="1383">
        <v>22.0</v>
      </c>
      <c r="P76" s="1383">
        <f t="shared" si="77"/>
        <v>21266666.67</v>
      </c>
      <c r="Q76" s="1383"/>
      <c r="R76" s="1383"/>
      <c r="S76" s="1383">
        <v>6.0</v>
      </c>
      <c r="T76" s="1383">
        <f t="shared" si="78"/>
        <v>5800000</v>
      </c>
      <c r="U76" s="1383">
        <f t="shared" si="79"/>
        <v>27066666.67</v>
      </c>
      <c r="V76" s="1362"/>
      <c r="W76" s="1363">
        <f t="shared" si="80"/>
        <v>0</v>
      </c>
      <c r="X76" s="1362"/>
      <c r="Y76" s="1363">
        <f t="shared" si="81"/>
        <v>0</v>
      </c>
      <c r="Z76" s="1362"/>
      <c r="AA76" s="1363">
        <f t="shared" si="82"/>
        <v>0</v>
      </c>
      <c r="AB76" s="1362">
        <v>25.0</v>
      </c>
      <c r="AC76" s="1363">
        <f t="shared" si="83"/>
        <v>24166666.67</v>
      </c>
      <c r="AD76" s="1362"/>
      <c r="AE76" s="1362"/>
      <c r="AF76" s="1362"/>
      <c r="AG76" s="1363"/>
      <c r="AH76" s="1363">
        <f t="shared" si="84"/>
        <v>24166666.67</v>
      </c>
      <c r="AI76" s="1361"/>
      <c r="AJ76" s="1383">
        <f t="shared" si="94"/>
        <v>0</v>
      </c>
      <c r="AK76" s="1361"/>
      <c r="AL76" s="1361"/>
      <c r="AM76" s="1383">
        <f t="shared" si="85"/>
        <v>0</v>
      </c>
      <c r="AN76" s="1361">
        <v>30.0</v>
      </c>
      <c r="AO76" s="1383">
        <f t="shared" si="86"/>
        <v>29000000</v>
      </c>
      <c r="AP76" s="1361"/>
      <c r="AQ76" s="1383">
        <f t="shared" si="87"/>
        <v>0</v>
      </c>
      <c r="AR76" s="1361"/>
      <c r="AS76" s="1361"/>
      <c r="AT76" s="1383">
        <f t="shared" si="88"/>
        <v>29000000</v>
      </c>
      <c r="AU76" s="943" t="s">
        <v>2688</v>
      </c>
      <c r="AV76" s="943" t="s">
        <v>2677</v>
      </c>
      <c r="AW76" s="943" t="s">
        <v>2677</v>
      </c>
      <c r="AX76" s="943" t="s">
        <v>2677</v>
      </c>
      <c r="AY76" s="943" t="s">
        <v>2688</v>
      </c>
      <c r="AZ76" s="943" t="s">
        <v>2688</v>
      </c>
      <c r="BA76" s="943" t="s">
        <v>2688</v>
      </c>
      <c r="BB76" s="943" t="s">
        <v>2688</v>
      </c>
      <c r="BC76" s="943" t="s">
        <v>2688</v>
      </c>
      <c r="BD76" s="943" t="s">
        <v>2688</v>
      </c>
      <c r="BE76" s="943" t="s">
        <v>2688</v>
      </c>
      <c r="BF76" s="943" t="s">
        <v>2688</v>
      </c>
      <c r="BG76" s="943" t="s">
        <v>2688</v>
      </c>
      <c r="BH76" s="943" t="s">
        <v>2688</v>
      </c>
      <c r="BI76" s="943" t="s">
        <v>2688</v>
      </c>
      <c r="BJ76" s="943" t="s">
        <v>2678</v>
      </c>
      <c r="BK76" s="943" t="s">
        <v>2678</v>
      </c>
      <c r="BL76" s="1364" t="s">
        <v>2678</v>
      </c>
      <c r="BM76" s="1364" t="s">
        <v>2678</v>
      </c>
      <c r="BN76" s="1364" t="s">
        <v>2678</v>
      </c>
      <c r="BO76" s="1364" t="s">
        <v>2678</v>
      </c>
      <c r="BP76" s="1364" t="s">
        <v>2678</v>
      </c>
      <c r="BQ76" s="1364" t="s">
        <v>2678</v>
      </c>
      <c r="BR76" s="943" t="s">
        <v>2678</v>
      </c>
      <c r="BS76" s="943" t="s">
        <v>2678</v>
      </c>
      <c r="BT76" s="1364" t="s">
        <v>2677</v>
      </c>
      <c r="BU76" s="1364" t="s">
        <v>2677</v>
      </c>
      <c r="BV76" s="1364" t="s">
        <v>2677</v>
      </c>
      <c r="BW76" s="1364" t="s">
        <v>2677</v>
      </c>
      <c r="BX76" s="1364" t="s">
        <v>2677</v>
      </c>
      <c r="BY76" s="1364" t="s">
        <v>2677</v>
      </c>
      <c r="BZ76" s="1363">
        <f t="shared" ref="BZ76:CJ76" si="239">COUNTIF($AU76:$BY76,BZ$4)*($F76/30)+COUNTIF($AU76:$BY76,BZ$5)*($F76/60)</f>
        <v>0</v>
      </c>
      <c r="CA76" s="1363">
        <f t="shared" si="239"/>
        <v>0</v>
      </c>
      <c r="CB76" s="1363">
        <f t="shared" si="239"/>
        <v>0</v>
      </c>
      <c r="CC76" s="1363">
        <f t="shared" si="239"/>
        <v>9666666.667</v>
      </c>
      <c r="CD76" s="1363">
        <f t="shared" si="239"/>
        <v>0</v>
      </c>
      <c r="CE76" s="1363">
        <f t="shared" si="239"/>
        <v>0</v>
      </c>
      <c r="CF76" s="1363">
        <f t="shared" si="239"/>
        <v>0</v>
      </c>
      <c r="CG76" s="1363">
        <f t="shared" si="239"/>
        <v>0</v>
      </c>
      <c r="CH76" s="1363">
        <f t="shared" si="239"/>
        <v>0</v>
      </c>
      <c r="CI76" s="1363">
        <f t="shared" si="239"/>
        <v>11600000</v>
      </c>
      <c r="CJ76" s="1363">
        <f t="shared" si="239"/>
        <v>0</v>
      </c>
      <c r="CK76" s="1363">
        <f t="shared" si="90"/>
        <v>8700000</v>
      </c>
      <c r="CL76" s="943" t="s">
        <v>2678</v>
      </c>
      <c r="CM76" s="943" t="s">
        <v>2678</v>
      </c>
      <c r="CN76" s="943" t="s">
        <v>2677</v>
      </c>
      <c r="CO76" s="943" t="s">
        <v>2677</v>
      </c>
      <c r="CP76" s="943" t="s">
        <v>2677</v>
      </c>
      <c r="CQ76" s="943" t="s">
        <v>2677</v>
      </c>
      <c r="CR76" s="943" t="s">
        <v>2677</v>
      </c>
      <c r="CS76" s="943" t="s">
        <v>2677</v>
      </c>
      <c r="CT76" s="943" t="s">
        <v>2677</v>
      </c>
      <c r="CU76" s="943" t="s">
        <v>2677</v>
      </c>
      <c r="CV76" s="943" t="s">
        <v>2677</v>
      </c>
      <c r="CW76" s="943" t="s">
        <v>2678</v>
      </c>
      <c r="CX76" s="943" t="s">
        <v>2678</v>
      </c>
      <c r="CY76" s="943" t="s">
        <v>2678</v>
      </c>
      <c r="CZ76" s="943" t="s">
        <v>2678</v>
      </c>
      <c r="DA76" s="943" t="s">
        <v>2677</v>
      </c>
      <c r="DB76" s="943" t="s">
        <v>2678</v>
      </c>
      <c r="DC76" s="943" t="s">
        <v>2678</v>
      </c>
      <c r="DD76" s="943" t="s">
        <v>2678</v>
      </c>
      <c r="DE76" s="943" t="s">
        <v>2678</v>
      </c>
      <c r="DF76" s="943" t="s">
        <v>2678</v>
      </c>
      <c r="DG76" s="943" t="s">
        <v>2678</v>
      </c>
      <c r="DH76" s="943" t="s">
        <v>2678</v>
      </c>
      <c r="DI76" s="943" t="s">
        <v>2678</v>
      </c>
      <c r="DJ76" s="943" t="s">
        <v>2678</v>
      </c>
      <c r="DK76" s="943" t="s">
        <v>2678</v>
      </c>
      <c r="DL76" s="943" t="s">
        <v>2678</v>
      </c>
      <c r="DM76" s="943" t="s">
        <v>2678</v>
      </c>
      <c r="DN76" s="1383">
        <f t="shared" ref="DN76:DW76" si="240">COUNTIF($CL76:$DM76,DN$4)*($F76/30)+COUNTIF($CL76:$DM76,DN$5)*($F76/60)</f>
        <v>0</v>
      </c>
      <c r="DO76" s="1383">
        <f t="shared" si="240"/>
        <v>0</v>
      </c>
      <c r="DP76" s="1383">
        <f t="shared" si="240"/>
        <v>0</v>
      </c>
      <c r="DQ76" s="1383">
        <f t="shared" si="240"/>
        <v>17400000</v>
      </c>
      <c r="DR76" s="1383">
        <f t="shared" si="240"/>
        <v>0</v>
      </c>
      <c r="DS76" s="1383">
        <f t="shared" si="240"/>
        <v>0</v>
      </c>
      <c r="DT76" s="1383">
        <f t="shared" si="240"/>
        <v>0</v>
      </c>
      <c r="DU76" s="1383">
        <f t="shared" si="240"/>
        <v>0</v>
      </c>
      <c r="DV76" s="1383">
        <f t="shared" si="240"/>
        <v>0</v>
      </c>
      <c r="DW76" s="1383">
        <f t="shared" si="240"/>
        <v>0</v>
      </c>
      <c r="DX76" s="1383">
        <f t="shared" si="92"/>
        <v>15000000</v>
      </c>
      <c r="DY76" s="943" t="s">
        <v>2678</v>
      </c>
      <c r="DZ76" s="943" t="s">
        <v>2678</v>
      </c>
      <c r="EA76" s="943" t="s">
        <v>2678</v>
      </c>
      <c r="EB76" s="943" t="s">
        <v>2678</v>
      </c>
      <c r="EC76" s="943" t="s">
        <v>2678</v>
      </c>
      <c r="ED76" s="943" t="s">
        <v>2678</v>
      </c>
      <c r="EE76" s="943" t="s">
        <v>2678</v>
      </c>
      <c r="EF76" s="943" t="s">
        <v>2678</v>
      </c>
      <c r="EG76" s="943" t="s">
        <v>2678</v>
      </c>
      <c r="EH76" s="943" t="s">
        <v>2678</v>
      </c>
      <c r="EI76" s="943" t="s">
        <v>2678</v>
      </c>
      <c r="EJ76" s="943" t="s">
        <v>2678</v>
      </c>
      <c r="EK76" s="943" t="s">
        <v>2678</v>
      </c>
      <c r="EL76" s="943" t="s">
        <v>2678</v>
      </c>
      <c r="EM76" s="943" t="s">
        <v>2678</v>
      </c>
      <c r="EN76" s="943" t="s">
        <v>2678</v>
      </c>
      <c r="EO76" s="943" t="s">
        <v>2678</v>
      </c>
      <c r="EP76" s="943" t="s">
        <v>2678</v>
      </c>
      <c r="EQ76" s="943" t="s">
        <v>2678</v>
      </c>
      <c r="ER76" s="943" t="s">
        <v>2678</v>
      </c>
      <c r="ES76" s="943" t="s">
        <v>2678</v>
      </c>
      <c r="ET76" s="943" t="s">
        <v>2678</v>
      </c>
      <c r="EU76" s="943" t="s">
        <v>2678</v>
      </c>
      <c r="EV76" s="943" t="s">
        <v>2678</v>
      </c>
      <c r="EW76" s="943" t="s">
        <v>2678</v>
      </c>
      <c r="EX76" s="943" t="s">
        <v>2678</v>
      </c>
      <c r="EY76" s="943" t="s">
        <v>2678</v>
      </c>
      <c r="EZ76" s="1364"/>
      <c r="FA76" s="1364"/>
      <c r="FB76" s="1364"/>
      <c r="FC76" s="1364"/>
      <c r="FD76" s="1363">
        <f t="shared" ref="FD76:FP76" si="241">COUNTIF($DY76:$FC76,FD$4)*($F76/30)+COUNTIF($DY76:$FC76,FD$5)*($F76/60)</f>
        <v>0</v>
      </c>
      <c r="FE76" s="1363">
        <f t="shared" si="241"/>
        <v>0</v>
      </c>
      <c r="FF76" s="1363">
        <f t="shared" si="241"/>
        <v>0</v>
      </c>
      <c r="FG76" s="1363">
        <f t="shared" si="241"/>
        <v>26100000</v>
      </c>
      <c r="FH76" s="1363">
        <f t="shared" si="241"/>
        <v>0</v>
      </c>
      <c r="FI76" s="1363">
        <f t="shared" si="241"/>
        <v>0</v>
      </c>
      <c r="FJ76" s="1363">
        <f t="shared" si="241"/>
        <v>0</v>
      </c>
      <c r="FK76" s="1363">
        <f t="shared" si="241"/>
        <v>0</v>
      </c>
      <c r="FL76" s="1363">
        <f t="shared" si="241"/>
        <v>0</v>
      </c>
      <c r="FM76" s="1363">
        <f t="shared" si="241"/>
        <v>0</v>
      </c>
      <c r="FN76" s="1363">
        <f t="shared" si="241"/>
        <v>0</v>
      </c>
      <c r="FO76" s="1363">
        <f t="shared" si="241"/>
        <v>0</v>
      </c>
      <c r="FP76" s="1363">
        <f t="shared" si="241"/>
        <v>0</v>
      </c>
      <c r="FQ76" s="943"/>
      <c r="FR76" s="943"/>
      <c r="FS76" s="943"/>
      <c r="FT76" s="943"/>
      <c r="FU76" s="943"/>
      <c r="FV76" s="943"/>
      <c r="FW76" s="943"/>
      <c r="FX76" s="943"/>
      <c r="FY76" s="943"/>
      <c r="FZ76" s="943"/>
      <c r="GA76" s="943"/>
      <c r="GB76" s="943"/>
      <c r="GC76" s="943"/>
      <c r="GD76" s="943"/>
      <c r="GE76" s="943"/>
      <c r="GF76" s="943"/>
      <c r="GG76" s="943"/>
      <c r="GH76" s="943"/>
      <c r="GI76" s="943"/>
      <c r="GJ76" s="943"/>
      <c r="GK76" s="943"/>
      <c r="GL76" s="943"/>
      <c r="GM76" s="943"/>
      <c r="GN76" s="943"/>
      <c r="GO76" s="943"/>
      <c r="GP76" s="943"/>
      <c r="GQ76" s="943"/>
      <c r="GR76" s="1364"/>
      <c r="GS76" s="1364"/>
      <c r="GT76" s="1364"/>
      <c r="GU76" s="1383"/>
      <c r="GV76" s="1383"/>
      <c r="GW76" s="1383"/>
      <c r="GX76" s="1383"/>
      <c r="GY76" s="1383"/>
      <c r="GZ76" s="943"/>
      <c r="HA76" s="943"/>
      <c r="HB76" s="943"/>
      <c r="HC76" s="943"/>
      <c r="HD76" s="943"/>
      <c r="HE76" s="943"/>
      <c r="HF76" s="943"/>
      <c r="HG76" s="943"/>
      <c r="HH76" s="943"/>
      <c r="HI76" s="943"/>
      <c r="HJ76" s="943"/>
      <c r="HK76" s="943"/>
      <c r="HL76" s="943"/>
      <c r="HM76" s="943"/>
      <c r="HN76" s="943"/>
      <c r="HO76" s="943"/>
      <c r="HP76" s="943"/>
      <c r="HQ76" s="943"/>
      <c r="HR76" s="943"/>
      <c r="HS76" s="943"/>
      <c r="HT76" s="943"/>
      <c r="HU76" s="943"/>
      <c r="HV76" s="943"/>
      <c r="HW76" s="943"/>
      <c r="HX76" s="943"/>
      <c r="HY76" s="943"/>
      <c r="HZ76" s="943"/>
      <c r="IA76" s="1364"/>
      <c r="IB76" s="1364"/>
      <c r="IC76" s="1364"/>
      <c r="ID76" s="1364"/>
      <c r="IE76" s="1391"/>
      <c r="IF76" s="1391"/>
      <c r="IG76" s="1391"/>
      <c r="IH76" s="1391"/>
      <c r="II76" s="1391"/>
      <c r="IJ76" s="1391"/>
      <c r="IK76" s="943"/>
      <c r="IL76" s="943"/>
      <c r="IM76" s="943"/>
      <c r="IN76" s="943"/>
      <c r="IO76" s="943"/>
      <c r="IP76" s="943"/>
      <c r="IQ76" s="943"/>
      <c r="IR76" s="943"/>
      <c r="IS76" s="943"/>
      <c r="IT76" s="943"/>
      <c r="IU76" s="943"/>
      <c r="IV76" s="943"/>
      <c r="IW76" s="943"/>
      <c r="IX76" s="943"/>
      <c r="IY76" s="943"/>
      <c r="IZ76" s="943"/>
      <c r="JA76" s="943"/>
      <c r="JB76" s="943"/>
      <c r="JC76" s="943"/>
      <c r="JD76" s="943"/>
      <c r="JE76" s="943"/>
      <c r="JF76" s="943"/>
      <c r="JG76" s="943"/>
      <c r="JH76" s="943"/>
      <c r="JI76" s="943"/>
      <c r="JJ76" s="943"/>
      <c r="JK76" s="943"/>
      <c r="JL76" s="1364"/>
      <c r="JM76" s="1364"/>
      <c r="JN76" s="1364"/>
      <c r="JO76" s="1383"/>
      <c r="JP76" s="1383"/>
      <c r="JQ76" s="1383"/>
      <c r="JR76" s="1383"/>
      <c r="JS76" s="1383"/>
      <c r="JT76" s="1383"/>
      <c r="JU76" s="943"/>
      <c r="JV76" s="943"/>
      <c r="JW76" s="943"/>
      <c r="JX76" s="943"/>
      <c r="JY76" s="943"/>
      <c r="JZ76" s="943"/>
      <c r="KA76" s="943"/>
      <c r="KB76" s="943"/>
      <c r="KC76" s="943"/>
      <c r="KD76" s="943"/>
      <c r="KE76" s="943"/>
      <c r="KF76" s="943"/>
      <c r="KG76" s="943"/>
      <c r="KH76" s="943"/>
      <c r="KI76" s="943"/>
      <c r="KJ76" s="943"/>
      <c r="KK76" s="943"/>
      <c r="KL76" s="943"/>
      <c r="KM76" s="943"/>
      <c r="KN76" s="943"/>
      <c r="KO76" s="943"/>
      <c r="KP76" s="943"/>
      <c r="KQ76" s="943"/>
      <c r="KR76" s="943"/>
      <c r="KS76" s="943"/>
      <c r="KT76" s="943"/>
      <c r="KU76" s="943"/>
      <c r="KV76" s="1364"/>
      <c r="KW76" s="1364"/>
      <c r="KX76" s="1364"/>
      <c r="KY76" s="1364"/>
      <c r="KZ76" s="1363"/>
      <c r="LA76" s="1363"/>
      <c r="LB76" s="1363"/>
      <c r="LC76" s="1363"/>
      <c r="LD76" s="1363"/>
      <c r="LE76" s="1363"/>
      <c r="LF76" s="943"/>
      <c r="LG76" s="943"/>
      <c r="LH76" s="943"/>
      <c r="LI76" s="943"/>
      <c r="LJ76" s="943"/>
      <c r="LK76" s="943"/>
      <c r="LL76" s="943"/>
      <c r="LM76" s="943"/>
      <c r="LN76" s="943"/>
      <c r="LO76" s="943"/>
      <c r="LP76" s="943"/>
      <c r="LQ76" s="943"/>
      <c r="LR76" s="943"/>
      <c r="LS76" s="943"/>
      <c r="LT76" s="943"/>
      <c r="LU76" s="943"/>
      <c r="LV76" s="943"/>
      <c r="LW76" s="943"/>
      <c r="LX76" s="943"/>
      <c r="LY76" s="943"/>
      <c r="LZ76" s="943"/>
      <c r="MA76" s="943"/>
      <c r="MB76" s="943"/>
      <c r="MC76" s="943"/>
      <c r="MD76" s="943"/>
      <c r="ME76" s="943"/>
      <c r="MF76" s="943"/>
      <c r="MG76" s="1364"/>
      <c r="MH76" s="1364"/>
      <c r="MI76" s="1364"/>
      <c r="MJ76" s="1364"/>
      <c r="MK76" s="1383"/>
      <c r="ML76" s="1383"/>
      <c r="MM76" s="1383"/>
      <c r="MN76" s="1383"/>
      <c r="MO76" s="1383"/>
      <c r="MP76" s="1383"/>
      <c r="MQ76" s="943"/>
      <c r="MR76" s="943"/>
      <c r="MS76" s="943"/>
      <c r="MT76" s="943"/>
      <c r="MU76" s="943"/>
      <c r="MV76" s="943"/>
      <c r="MW76" s="943"/>
      <c r="MX76" s="943"/>
      <c r="MY76" s="943"/>
      <c r="MZ76" s="943"/>
      <c r="NA76" s="943"/>
      <c r="NB76" s="943"/>
      <c r="NC76" s="943"/>
      <c r="ND76" s="943"/>
      <c r="NE76" s="943"/>
      <c r="NF76" s="943"/>
      <c r="NG76" s="943"/>
      <c r="NH76" s="943"/>
      <c r="NI76" s="943"/>
      <c r="NJ76" s="943"/>
      <c r="NK76" s="943"/>
      <c r="NL76" s="943"/>
      <c r="NM76" s="943"/>
      <c r="NN76" s="943"/>
      <c r="NO76" s="943"/>
      <c r="NP76" s="943"/>
      <c r="NQ76" s="943"/>
      <c r="NR76" s="1364"/>
      <c r="NS76" s="1364"/>
      <c r="NT76" s="1364"/>
      <c r="NU76" s="1363"/>
      <c r="NV76" s="1363"/>
      <c r="NW76" s="1363"/>
      <c r="NX76" s="1363"/>
      <c r="NY76" s="1363"/>
      <c r="NZ76" s="1363"/>
      <c r="OA76" s="943"/>
      <c r="OB76" s="943"/>
      <c r="OC76" s="943"/>
      <c r="OD76" s="943"/>
      <c r="OE76" s="943"/>
      <c r="OF76" s="943"/>
      <c r="OG76" s="943"/>
      <c r="OH76" s="943"/>
      <c r="OI76" s="943"/>
      <c r="OJ76" s="943"/>
      <c r="OK76" s="943"/>
      <c r="OL76" s="943"/>
      <c r="OM76" s="943"/>
      <c r="ON76" s="943"/>
      <c r="OO76" s="943"/>
      <c r="OP76" s="943"/>
      <c r="OQ76" s="943"/>
      <c r="OR76" s="943"/>
      <c r="OS76" s="943"/>
      <c r="OT76" s="943"/>
      <c r="OU76" s="943"/>
      <c r="OV76" s="943"/>
      <c r="OW76" s="943"/>
      <c r="OX76" s="943"/>
      <c r="OY76" s="943"/>
      <c r="OZ76" s="943"/>
      <c r="PA76" s="943"/>
      <c r="PB76" s="1364"/>
      <c r="PC76" s="1364"/>
      <c r="PD76" s="1364"/>
      <c r="PE76" s="1383"/>
      <c r="PF76" s="1383"/>
      <c r="PG76" s="1383"/>
      <c r="PH76" s="1383"/>
      <c r="PI76" s="1383"/>
      <c r="PJ76" s="1383"/>
      <c r="PK76" s="943"/>
      <c r="PL76" s="943"/>
      <c r="PM76" s="943"/>
      <c r="PN76" s="943"/>
      <c r="PO76" s="943"/>
      <c r="PP76" s="943"/>
      <c r="PQ76" s="943"/>
      <c r="PR76" s="943"/>
      <c r="PS76" s="943"/>
      <c r="PT76" s="943"/>
      <c r="PU76" s="943"/>
      <c r="PV76" s="943"/>
      <c r="PW76" s="943"/>
      <c r="PX76" s="943"/>
      <c r="PY76" s="943"/>
      <c r="PZ76" s="943"/>
      <c r="QA76" s="943"/>
      <c r="QB76" s="943"/>
      <c r="QC76" s="943"/>
      <c r="QD76" s="943"/>
      <c r="QE76" s="943"/>
      <c r="QF76" s="943"/>
      <c r="QG76" s="943"/>
      <c r="QH76" s="943"/>
      <c r="QI76" s="943"/>
      <c r="QJ76" s="943"/>
      <c r="QK76" s="943"/>
      <c r="QL76" s="1364"/>
      <c r="QM76" s="1364"/>
      <c r="QN76" s="1364"/>
      <c r="QO76" s="1363"/>
      <c r="QP76" s="1363"/>
      <c r="QQ76" s="1363"/>
      <c r="QR76" s="1363"/>
      <c r="QS76" s="1363"/>
      <c r="QT76" s="1363"/>
      <c r="QU76" s="1363"/>
      <c r="QV76" s="1363"/>
      <c r="QW76" s="1363"/>
      <c r="QX76" s="1363"/>
      <c r="QY76" s="1363"/>
      <c r="QZ76" s="1363"/>
      <c r="RA76" s="1363"/>
    </row>
    <row r="77" ht="14.25" customHeight="1">
      <c r="A77" s="1364">
        <v>28.0</v>
      </c>
      <c r="B77" s="943" t="s">
        <v>2920</v>
      </c>
      <c r="C77" s="70" t="s">
        <v>2921</v>
      </c>
      <c r="D77" s="1427" t="s">
        <v>2922</v>
      </c>
      <c r="E77" s="1440" t="s">
        <v>2923</v>
      </c>
      <c r="F77" s="1298">
        <v>2.9E7</v>
      </c>
      <c r="G77" s="943">
        <v>0.0</v>
      </c>
      <c r="H77" s="943"/>
      <c r="I77" s="1383"/>
      <c r="J77" s="1383">
        <f t="shared" si="74"/>
        <v>0</v>
      </c>
      <c r="K77" s="1383"/>
      <c r="L77" s="1383">
        <f t="shared" si="75"/>
        <v>0</v>
      </c>
      <c r="M77" s="1383"/>
      <c r="N77" s="1383">
        <f t="shared" si="76"/>
        <v>0</v>
      </c>
      <c r="O77" s="1383"/>
      <c r="P77" s="1383">
        <f t="shared" si="77"/>
        <v>0</v>
      </c>
      <c r="Q77" s="1383"/>
      <c r="R77" s="1383"/>
      <c r="S77" s="1383"/>
      <c r="T77" s="1383">
        <f t="shared" si="78"/>
        <v>0</v>
      </c>
      <c r="U77" s="1383">
        <f t="shared" si="79"/>
        <v>0</v>
      </c>
      <c r="V77" s="1362"/>
      <c r="W77" s="1363">
        <f t="shared" si="80"/>
        <v>0</v>
      </c>
      <c r="X77" s="1362"/>
      <c r="Y77" s="1363">
        <f t="shared" si="81"/>
        <v>0</v>
      </c>
      <c r="Z77" s="1362"/>
      <c r="AA77" s="1363">
        <f t="shared" si="82"/>
        <v>0</v>
      </c>
      <c r="AB77" s="1362"/>
      <c r="AC77" s="1363">
        <f t="shared" si="83"/>
        <v>0</v>
      </c>
      <c r="AD77" s="1362"/>
      <c r="AE77" s="1362"/>
      <c r="AF77" s="1362"/>
      <c r="AG77" s="1363"/>
      <c r="AH77" s="1363">
        <f t="shared" si="84"/>
        <v>0</v>
      </c>
      <c r="AI77" s="1361"/>
      <c r="AJ77" s="1383">
        <f t="shared" si="94"/>
        <v>0</v>
      </c>
      <c r="AK77" s="1361"/>
      <c r="AL77" s="1361"/>
      <c r="AM77" s="1383">
        <f t="shared" si="85"/>
        <v>0</v>
      </c>
      <c r="AN77" s="1361"/>
      <c r="AO77" s="1383">
        <f t="shared" si="86"/>
        <v>0</v>
      </c>
      <c r="AP77" s="1361"/>
      <c r="AQ77" s="1383">
        <f t="shared" si="87"/>
        <v>0</v>
      </c>
      <c r="AR77" s="1361"/>
      <c r="AS77" s="1361"/>
      <c r="AT77" s="1383">
        <f t="shared" si="88"/>
        <v>0</v>
      </c>
      <c r="AU77" s="943" t="s">
        <v>2736</v>
      </c>
      <c r="AV77" s="943" t="s">
        <v>2736</v>
      </c>
      <c r="AW77" s="943" t="s">
        <v>2736</v>
      </c>
      <c r="AX77" s="943" t="s">
        <v>2736</v>
      </c>
      <c r="AY77" s="943" t="s">
        <v>2736</v>
      </c>
      <c r="AZ77" s="943" t="s">
        <v>2736</v>
      </c>
      <c r="BA77" s="943" t="s">
        <v>2736</v>
      </c>
      <c r="BB77" s="943" t="s">
        <v>2736</v>
      </c>
      <c r="BC77" s="943" t="s">
        <v>2736</v>
      </c>
      <c r="BD77" s="943" t="s">
        <v>2736</v>
      </c>
      <c r="BE77" s="943" t="s">
        <v>2736</v>
      </c>
      <c r="BF77" s="943" t="s">
        <v>2736</v>
      </c>
      <c r="BG77" s="943" t="s">
        <v>2736</v>
      </c>
      <c r="BH77" s="943" t="s">
        <v>2736</v>
      </c>
      <c r="BI77" s="943" t="s">
        <v>2736</v>
      </c>
      <c r="BJ77" s="943" t="s">
        <v>2736</v>
      </c>
      <c r="BK77" s="943" t="s">
        <v>2736</v>
      </c>
      <c r="BL77" s="943" t="s">
        <v>2736</v>
      </c>
      <c r="BM77" s="943" t="s">
        <v>2736</v>
      </c>
      <c r="BN77" s="943" t="s">
        <v>2736</v>
      </c>
      <c r="BO77" s="943" t="s">
        <v>2736</v>
      </c>
      <c r="BP77" s="943" t="s">
        <v>2736</v>
      </c>
      <c r="BQ77" s="943" t="s">
        <v>2736</v>
      </c>
      <c r="BR77" s="943" t="s">
        <v>2736</v>
      </c>
      <c r="BS77" s="1428"/>
      <c r="BT77" s="1428"/>
      <c r="BU77" s="1428"/>
      <c r="BV77" s="1428"/>
      <c r="BW77" s="1428"/>
      <c r="BX77" s="1428"/>
      <c r="BY77" s="1428"/>
      <c r="BZ77" s="1363">
        <f t="shared" ref="BZ77:CJ77" si="242">COUNTIF($AU77:$BY77,BZ$4)*($F77/30)+COUNTIF($AU77:$BY77,BZ$5)*($F77/60)</f>
        <v>0</v>
      </c>
      <c r="CA77" s="1363">
        <f t="shared" si="242"/>
        <v>0</v>
      </c>
      <c r="CB77" s="1363">
        <f t="shared" si="242"/>
        <v>23200000</v>
      </c>
      <c r="CC77" s="1363">
        <f t="shared" si="242"/>
        <v>0</v>
      </c>
      <c r="CD77" s="1363">
        <f t="shared" si="242"/>
        <v>0</v>
      </c>
      <c r="CE77" s="1363">
        <f t="shared" si="242"/>
        <v>0</v>
      </c>
      <c r="CF77" s="1363">
        <f t="shared" si="242"/>
        <v>0</v>
      </c>
      <c r="CG77" s="1363">
        <f t="shared" si="242"/>
        <v>0</v>
      </c>
      <c r="CH77" s="1363">
        <f t="shared" si="242"/>
        <v>0</v>
      </c>
      <c r="CI77" s="1363">
        <f t="shared" si="242"/>
        <v>0</v>
      </c>
      <c r="CJ77" s="1363">
        <f t="shared" si="242"/>
        <v>0</v>
      </c>
      <c r="CK77" s="1363">
        <f t="shared" si="90"/>
        <v>0</v>
      </c>
      <c r="CL77" s="943" t="s">
        <v>2687</v>
      </c>
      <c r="CM77" s="943" t="s">
        <v>2687</v>
      </c>
      <c r="CN77" s="943" t="s">
        <v>2687</v>
      </c>
      <c r="CO77" s="943" t="s">
        <v>2687</v>
      </c>
      <c r="CP77" s="943" t="s">
        <v>2687</v>
      </c>
      <c r="CQ77" s="943" t="s">
        <v>2687</v>
      </c>
      <c r="CR77" s="943" t="s">
        <v>2687</v>
      </c>
      <c r="CS77" s="943" t="s">
        <v>2687</v>
      </c>
      <c r="CT77" s="943" t="s">
        <v>2687</v>
      </c>
      <c r="CU77" s="943" t="s">
        <v>2687</v>
      </c>
      <c r="CV77" s="943" t="s">
        <v>2687</v>
      </c>
      <c r="CW77" s="943" t="s">
        <v>2687</v>
      </c>
      <c r="CX77" s="943" t="s">
        <v>2687</v>
      </c>
      <c r="CY77" s="943" t="s">
        <v>2687</v>
      </c>
      <c r="CZ77" s="943" t="s">
        <v>2687</v>
      </c>
      <c r="DA77" s="943" t="s">
        <v>2687</v>
      </c>
      <c r="DB77" s="943" t="s">
        <v>2687</v>
      </c>
      <c r="DC77" s="943" t="s">
        <v>2687</v>
      </c>
      <c r="DD77" s="943" t="s">
        <v>2687</v>
      </c>
      <c r="DE77" s="943" t="s">
        <v>2687</v>
      </c>
      <c r="DF77" s="943" t="s">
        <v>2687</v>
      </c>
      <c r="DG77" s="943" t="s">
        <v>2687</v>
      </c>
      <c r="DH77" s="943" t="s">
        <v>2687</v>
      </c>
      <c r="DI77" s="943" t="s">
        <v>2687</v>
      </c>
      <c r="DJ77" s="943" t="s">
        <v>2687</v>
      </c>
      <c r="DK77" s="943" t="s">
        <v>2687</v>
      </c>
      <c r="DL77" s="943" t="s">
        <v>2687</v>
      </c>
      <c r="DM77" s="943" t="s">
        <v>2687</v>
      </c>
      <c r="DN77" s="1383">
        <f t="shared" ref="DN77:DW77" si="243">COUNTIF($CL77:$DM77,DN$4)*($F77/30)+COUNTIF($CL77:$DM77,DN$5)*($F77/60)</f>
        <v>0</v>
      </c>
      <c r="DO77" s="1383">
        <f t="shared" si="243"/>
        <v>0</v>
      </c>
      <c r="DP77" s="1383">
        <f t="shared" si="243"/>
        <v>0</v>
      </c>
      <c r="DQ77" s="1383">
        <f t="shared" si="243"/>
        <v>0</v>
      </c>
      <c r="DR77" s="1383">
        <f t="shared" si="243"/>
        <v>0</v>
      </c>
      <c r="DS77" s="1383">
        <f t="shared" si="243"/>
        <v>0</v>
      </c>
      <c r="DT77" s="1383">
        <f t="shared" si="243"/>
        <v>0</v>
      </c>
      <c r="DU77" s="1383">
        <f t="shared" si="243"/>
        <v>0</v>
      </c>
      <c r="DV77" s="1383">
        <f t="shared" si="243"/>
        <v>27066666.67</v>
      </c>
      <c r="DW77" s="1383">
        <f t="shared" si="243"/>
        <v>0</v>
      </c>
      <c r="DX77" s="1383">
        <f t="shared" si="92"/>
        <v>0</v>
      </c>
      <c r="DY77" s="943" t="s">
        <v>2687</v>
      </c>
      <c r="DZ77" s="943" t="s">
        <v>2687</v>
      </c>
      <c r="EA77" s="943" t="s">
        <v>2687</v>
      </c>
      <c r="EB77" s="943" t="s">
        <v>2687</v>
      </c>
      <c r="EC77" s="943" t="s">
        <v>2687</v>
      </c>
      <c r="ED77" s="943" t="s">
        <v>2687</v>
      </c>
      <c r="EE77" s="943" t="s">
        <v>2687</v>
      </c>
      <c r="EF77" s="943" t="s">
        <v>2687</v>
      </c>
      <c r="EG77" s="943" t="s">
        <v>2687</v>
      </c>
      <c r="EH77" s="943" t="s">
        <v>2687</v>
      </c>
      <c r="EI77" s="943" t="s">
        <v>2687</v>
      </c>
      <c r="EJ77" s="943" t="s">
        <v>2687</v>
      </c>
      <c r="EK77" s="943" t="s">
        <v>2687</v>
      </c>
      <c r="EL77" s="943" t="s">
        <v>2687</v>
      </c>
      <c r="EM77" s="943" t="s">
        <v>2687</v>
      </c>
      <c r="EN77" s="943" t="s">
        <v>2687</v>
      </c>
      <c r="EO77" s="943" t="s">
        <v>2687</v>
      </c>
      <c r="EP77" s="943" t="s">
        <v>2687</v>
      </c>
      <c r="EQ77" s="943" t="s">
        <v>2677</v>
      </c>
      <c r="ER77" s="943" t="s">
        <v>2677</v>
      </c>
      <c r="ES77" s="943" t="s">
        <v>2677</v>
      </c>
      <c r="ET77" s="943" t="s">
        <v>2677</v>
      </c>
      <c r="EU77" s="943" t="s">
        <v>2677</v>
      </c>
      <c r="EV77" s="943" t="s">
        <v>2677</v>
      </c>
      <c r="EW77" s="1364" t="s">
        <v>2677</v>
      </c>
      <c r="EX77" s="1364" t="s">
        <v>2677</v>
      </c>
      <c r="EY77" s="1364" t="s">
        <v>2677</v>
      </c>
      <c r="EZ77" s="1364" t="s">
        <v>2677</v>
      </c>
      <c r="FA77" s="1364" t="s">
        <v>2677</v>
      </c>
      <c r="FB77" s="1364"/>
      <c r="FC77" s="1364"/>
      <c r="FD77" s="1363">
        <f t="shared" ref="FD77:FP77" si="244">COUNTIF($DY77:$FC77,FD$4)*($F77/30)+COUNTIF($DY77:$FC77,FD$5)*($F77/60)</f>
        <v>0</v>
      </c>
      <c r="FE77" s="1363">
        <f t="shared" si="244"/>
        <v>0</v>
      </c>
      <c r="FF77" s="1363">
        <f t="shared" si="244"/>
        <v>0</v>
      </c>
      <c r="FG77" s="1363">
        <f t="shared" si="244"/>
        <v>0</v>
      </c>
      <c r="FH77" s="1363">
        <f t="shared" si="244"/>
        <v>0</v>
      </c>
      <c r="FI77" s="1363">
        <f t="shared" si="244"/>
        <v>0</v>
      </c>
      <c r="FJ77" s="1363">
        <f t="shared" si="244"/>
        <v>0</v>
      </c>
      <c r="FK77" s="1363">
        <f t="shared" si="244"/>
        <v>0</v>
      </c>
      <c r="FL77" s="1363">
        <f t="shared" si="244"/>
        <v>17400000</v>
      </c>
      <c r="FM77" s="1363">
        <f t="shared" si="244"/>
        <v>0</v>
      </c>
      <c r="FN77" s="1363">
        <f t="shared" si="244"/>
        <v>0</v>
      </c>
      <c r="FO77" s="1363">
        <f t="shared" si="244"/>
        <v>0</v>
      </c>
      <c r="FP77" s="1363">
        <f t="shared" si="244"/>
        <v>10633333.33</v>
      </c>
      <c r="FQ77" s="943"/>
      <c r="FR77" s="943"/>
      <c r="FS77" s="943"/>
      <c r="FT77" s="943"/>
      <c r="FU77" s="943"/>
      <c r="FV77" s="943"/>
      <c r="FW77" s="943"/>
      <c r="FX77" s="943"/>
      <c r="FY77" s="943"/>
      <c r="FZ77" s="943"/>
      <c r="GA77" s="943"/>
      <c r="GB77" s="943"/>
      <c r="GC77" s="943"/>
      <c r="GD77" s="943"/>
      <c r="GE77" s="943"/>
      <c r="GF77" s="943"/>
      <c r="GG77" s="943"/>
      <c r="GH77" s="943"/>
      <c r="GI77" s="943"/>
      <c r="GJ77" s="943"/>
      <c r="GK77" s="943"/>
      <c r="GL77" s="943"/>
      <c r="GM77" s="943"/>
      <c r="GN77" s="943"/>
      <c r="GO77" s="1364"/>
      <c r="GP77" s="1364"/>
      <c r="GQ77" s="1364"/>
      <c r="GR77" s="1364"/>
      <c r="GS77" s="1364"/>
      <c r="GT77" s="1364"/>
      <c r="GU77" s="1383"/>
      <c r="GV77" s="1383"/>
      <c r="GW77" s="1383"/>
      <c r="GX77" s="1383"/>
      <c r="GY77" s="1383"/>
      <c r="GZ77" s="943"/>
      <c r="HA77" s="943"/>
      <c r="HB77" s="943"/>
      <c r="HC77" s="943"/>
      <c r="HD77" s="943"/>
      <c r="HE77" s="943"/>
      <c r="HF77" s="943"/>
      <c r="HG77" s="943"/>
      <c r="HH77" s="943"/>
      <c r="HI77" s="943"/>
      <c r="HJ77" s="943"/>
      <c r="HK77" s="943"/>
      <c r="HL77" s="943"/>
      <c r="HM77" s="943"/>
      <c r="HN77" s="943"/>
      <c r="HO77" s="943"/>
      <c r="HP77" s="943"/>
      <c r="HQ77" s="943"/>
      <c r="HR77" s="943"/>
      <c r="HS77" s="943"/>
      <c r="HT77" s="943"/>
      <c r="HU77" s="943"/>
      <c r="HV77" s="943"/>
      <c r="HW77" s="943"/>
      <c r="HX77" s="1364"/>
      <c r="HY77" s="1364"/>
      <c r="HZ77" s="1364"/>
      <c r="IA77" s="1364"/>
      <c r="IB77" s="1364"/>
      <c r="IC77" s="1364"/>
      <c r="ID77" s="1364"/>
      <c r="IE77" s="1391"/>
      <c r="IF77" s="1391"/>
      <c r="IG77" s="1391"/>
      <c r="IH77" s="1391"/>
      <c r="II77" s="1391"/>
      <c r="IJ77" s="1391"/>
      <c r="IK77" s="943"/>
      <c r="IL77" s="943"/>
      <c r="IM77" s="943"/>
      <c r="IN77" s="943"/>
      <c r="IO77" s="943"/>
      <c r="IP77" s="943"/>
      <c r="IQ77" s="943"/>
      <c r="IR77" s="943"/>
      <c r="IS77" s="943"/>
      <c r="IT77" s="943"/>
      <c r="IU77" s="943"/>
      <c r="IV77" s="943"/>
      <c r="IW77" s="943"/>
      <c r="IX77" s="943"/>
      <c r="IY77" s="943"/>
      <c r="IZ77" s="943"/>
      <c r="JA77" s="943"/>
      <c r="JB77" s="943"/>
      <c r="JC77" s="943"/>
      <c r="JD77" s="943"/>
      <c r="JE77" s="943"/>
      <c r="JF77" s="943"/>
      <c r="JG77" s="943"/>
      <c r="JH77" s="943"/>
      <c r="JI77" s="1364"/>
      <c r="JJ77" s="1364"/>
      <c r="JK77" s="1364"/>
      <c r="JL77" s="1364"/>
      <c r="JM77" s="1364"/>
      <c r="JN77" s="1364"/>
      <c r="JO77" s="1383"/>
      <c r="JP77" s="1383"/>
      <c r="JQ77" s="1383"/>
      <c r="JR77" s="1383"/>
      <c r="JS77" s="1383"/>
      <c r="JT77" s="1383"/>
      <c r="JU77" s="943"/>
      <c r="JV77" s="943"/>
      <c r="JW77" s="943"/>
      <c r="JX77" s="943"/>
      <c r="JY77" s="943"/>
      <c r="JZ77" s="943"/>
      <c r="KA77" s="943"/>
      <c r="KB77" s="943"/>
      <c r="KC77" s="943"/>
      <c r="KD77" s="943"/>
      <c r="KE77" s="943"/>
      <c r="KF77" s="943"/>
      <c r="KG77" s="943"/>
      <c r="KH77" s="943"/>
      <c r="KI77" s="943"/>
      <c r="KJ77" s="943"/>
      <c r="KK77" s="943"/>
      <c r="KL77" s="943"/>
      <c r="KM77" s="943"/>
      <c r="KN77" s="943"/>
      <c r="KO77" s="943"/>
      <c r="KP77" s="943"/>
      <c r="KQ77" s="943"/>
      <c r="KR77" s="943"/>
      <c r="KS77" s="1364"/>
      <c r="KT77" s="1364"/>
      <c r="KU77" s="1364"/>
      <c r="KV77" s="1364"/>
      <c r="KW77" s="1364"/>
      <c r="KX77" s="1364"/>
      <c r="KY77" s="1364"/>
      <c r="KZ77" s="1363"/>
      <c r="LA77" s="1363"/>
      <c r="LB77" s="1363"/>
      <c r="LC77" s="1363"/>
      <c r="LD77" s="1363"/>
      <c r="LE77" s="1363"/>
      <c r="LF77" s="943"/>
      <c r="LG77" s="943"/>
      <c r="LH77" s="943"/>
      <c r="LI77" s="943"/>
      <c r="LJ77" s="943"/>
      <c r="LK77" s="943"/>
      <c r="LL77" s="943"/>
      <c r="LM77" s="943"/>
      <c r="LN77" s="943"/>
      <c r="LO77" s="943"/>
      <c r="LP77" s="943"/>
      <c r="LQ77" s="943"/>
      <c r="LR77" s="943"/>
      <c r="LS77" s="943"/>
      <c r="LT77" s="943"/>
      <c r="LU77" s="943"/>
      <c r="LV77" s="943"/>
      <c r="LW77" s="943"/>
      <c r="LX77" s="943"/>
      <c r="LY77" s="943"/>
      <c r="LZ77" s="943"/>
      <c r="MA77" s="943"/>
      <c r="MB77" s="943"/>
      <c r="MC77" s="943"/>
      <c r="MD77" s="1364"/>
      <c r="ME77" s="1364"/>
      <c r="MF77" s="1364"/>
      <c r="MG77" s="1364"/>
      <c r="MH77" s="1364"/>
      <c r="MI77" s="1364"/>
      <c r="MJ77" s="1364"/>
      <c r="MK77" s="1383"/>
      <c r="ML77" s="1383"/>
      <c r="MM77" s="1383"/>
      <c r="MN77" s="1383"/>
      <c r="MO77" s="1383"/>
      <c r="MP77" s="1383"/>
      <c r="MQ77" s="943"/>
      <c r="MR77" s="943"/>
      <c r="MS77" s="943"/>
      <c r="MT77" s="943"/>
      <c r="MU77" s="943"/>
      <c r="MV77" s="943"/>
      <c r="MW77" s="943"/>
      <c r="MX77" s="943"/>
      <c r="MY77" s="943"/>
      <c r="MZ77" s="943"/>
      <c r="NA77" s="943"/>
      <c r="NB77" s="943"/>
      <c r="NC77" s="943"/>
      <c r="ND77" s="943"/>
      <c r="NE77" s="943"/>
      <c r="NF77" s="943"/>
      <c r="NG77" s="943"/>
      <c r="NH77" s="943"/>
      <c r="NI77" s="943"/>
      <c r="NJ77" s="943"/>
      <c r="NK77" s="943"/>
      <c r="NL77" s="943"/>
      <c r="NM77" s="943"/>
      <c r="NN77" s="943"/>
      <c r="NO77" s="1364"/>
      <c r="NP77" s="1364"/>
      <c r="NQ77" s="1364"/>
      <c r="NR77" s="1364"/>
      <c r="NS77" s="1364"/>
      <c r="NT77" s="1364"/>
      <c r="NU77" s="1363"/>
      <c r="NV77" s="1363"/>
      <c r="NW77" s="1363"/>
      <c r="NX77" s="1363"/>
      <c r="NY77" s="1363"/>
      <c r="NZ77" s="1363"/>
      <c r="OA77" s="943"/>
      <c r="OB77" s="943"/>
      <c r="OC77" s="943"/>
      <c r="OD77" s="943"/>
      <c r="OE77" s="943"/>
      <c r="OF77" s="943"/>
      <c r="OG77" s="943"/>
      <c r="OH77" s="943"/>
      <c r="OI77" s="943"/>
      <c r="OJ77" s="943"/>
      <c r="OK77" s="943"/>
      <c r="OL77" s="943"/>
      <c r="OM77" s="943"/>
      <c r="ON77" s="943"/>
      <c r="OO77" s="943"/>
      <c r="OP77" s="943"/>
      <c r="OQ77" s="943"/>
      <c r="OR77" s="943"/>
      <c r="OS77" s="943"/>
      <c r="OT77" s="943"/>
      <c r="OU77" s="943"/>
      <c r="OV77" s="943"/>
      <c r="OW77" s="943"/>
      <c r="OX77" s="943"/>
      <c r="OY77" s="1364"/>
      <c r="OZ77" s="1364"/>
      <c r="PA77" s="1364"/>
      <c r="PB77" s="1364"/>
      <c r="PC77" s="1364"/>
      <c r="PD77" s="1364"/>
      <c r="PE77" s="1383"/>
      <c r="PF77" s="1383"/>
      <c r="PG77" s="1383"/>
      <c r="PH77" s="1383"/>
      <c r="PI77" s="1383"/>
      <c r="PJ77" s="1383"/>
      <c r="PK77" s="943"/>
      <c r="PL77" s="943"/>
      <c r="PM77" s="943"/>
      <c r="PN77" s="943"/>
      <c r="PO77" s="943"/>
      <c r="PP77" s="943"/>
      <c r="PQ77" s="943"/>
      <c r="PR77" s="943"/>
      <c r="PS77" s="943"/>
      <c r="PT77" s="943"/>
      <c r="PU77" s="943"/>
      <c r="PV77" s="943"/>
      <c r="PW77" s="943"/>
      <c r="PX77" s="943"/>
      <c r="PY77" s="943"/>
      <c r="PZ77" s="943"/>
      <c r="QA77" s="943"/>
      <c r="QB77" s="943"/>
      <c r="QC77" s="943"/>
      <c r="QD77" s="943"/>
      <c r="QE77" s="943"/>
      <c r="QF77" s="943"/>
      <c r="QG77" s="943"/>
      <c r="QH77" s="943"/>
      <c r="QI77" s="1364"/>
      <c r="QJ77" s="1364"/>
      <c r="QK77" s="1364"/>
      <c r="QL77" s="1364"/>
      <c r="QM77" s="1364"/>
      <c r="QN77" s="1364"/>
      <c r="QO77" s="1363"/>
      <c r="QP77" s="1363"/>
      <c r="QQ77" s="1363"/>
      <c r="QR77" s="1363"/>
      <c r="QS77" s="1363"/>
      <c r="QT77" s="1363"/>
      <c r="QU77" s="1363"/>
      <c r="QV77" s="1363"/>
      <c r="QW77" s="1363"/>
      <c r="QX77" s="1363"/>
      <c r="QY77" s="1363"/>
      <c r="QZ77" s="1363"/>
      <c r="RA77" s="1363"/>
    </row>
    <row r="78" ht="14.25" customHeight="1">
      <c r="A78" s="1364">
        <v>29.0</v>
      </c>
      <c r="B78" s="1359"/>
      <c r="C78" s="70" t="s">
        <v>2924</v>
      </c>
      <c r="D78" s="33" t="s">
        <v>2411</v>
      </c>
      <c r="E78" s="1440" t="s">
        <v>2925</v>
      </c>
      <c r="F78" s="1298">
        <v>2.9E7</v>
      </c>
      <c r="G78" s="943">
        <v>0.0</v>
      </c>
      <c r="H78" s="943"/>
      <c r="I78" s="1383"/>
      <c r="J78" s="1383"/>
      <c r="K78" s="1383"/>
      <c r="L78" s="1383"/>
      <c r="M78" s="1383"/>
      <c r="N78" s="1383"/>
      <c r="O78" s="1383"/>
      <c r="P78" s="1383"/>
      <c r="Q78" s="1383"/>
      <c r="R78" s="1383"/>
      <c r="S78" s="1383"/>
      <c r="T78" s="1383"/>
      <c r="U78" s="1383"/>
      <c r="V78" s="1362"/>
      <c r="W78" s="1363"/>
      <c r="X78" s="1362"/>
      <c r="Y78" s="1363"/>
      <c r="Z78" s="1362"/>
      <c r="AA78" s="1363"/>
      <c r="AB78" s="1362"/>
      <c r="AC78" s="1363"/>
      <c r="AD78" s="1362"/>
      <c r="AE78" s="1362"/>
      <c r="AF78" s="1362"/>
      <c r="AG78" s="1363"/>
      <c r="AH78" s="1363"/>
      <c r="AI78" s="1361"/>
      <c r="AJ78" s="1383"/>
      <c r="AK78" s="1361"/>
      <c r="AL78" s="1361"/>
      <c r="AM78" s="1383"/>
      <c r="AN78" s="1361"/>
      <c r="AO78" s="1383"/>
      <c r="AP78" s="1361"/>
      <c r="AQ78" s="1383"/>
      <c r="AR78" s="1361"/>
      <c r="AS78" s="1361"/>
      <c r="AT78" s="1383"/>
      <c r="AU78" s="943" t="s">
        <v>2736</v>
      </c>
      <c r="AV78" s="943" t="s">
        <v>2736</v>
      </c>
      <c r="AW78" s="943" t="s">
        <v>2736</v>
      </c>
      <c r="AX78" s="943" t="s">
        <v>2736</v>
      </c>
      <c r="AY78" s="943" t="s">
        <v>2736</v>
      </c>
      <c r="AZ78" s="943" t="s">
        <v>2736</v>
      </c>
      <c r="BA78" s="943" t="s">
        <v>2736</v>
      </c>
      <c r="BB78" s="943" t="s">
        <v>2736</v>
      </c>
      <c r="BC78" s="943" t="s">
        <v>2736</v>
      </c>
      <c r="BD78" s="943" t="s">
        <v>2736</v>
      </c>
      <c r="BE78" s="943" t="s">
        <v>2736</v>
      </c>
      <c r="BF78" s="943" t="s">
        <v>2736</v>
      </c>
      <c r="BG78" s="943" t="s">
        <v>2736</v>
      </c>
      <c r="BH78" s="943" t="s">
        <v>2736</v>
      </c>
      <c r="BI78" s="943" t="s">
        <v>2736</v>
      </c>
      <c r="BJ78" s="943" t="s">
        <v>2736</v>
      </c>
      <c r="BK78" s="943" t="s">
        <v>2736</v>
      </c>
      <c r="BL78" s="943" t="s">
        <v>2736</v>
      </c>
      <c r="BM78" s="943" t="s">
        <v>2736</v>
      </c>
      <c r="BN78" s="943" t="s">
        <v>2736</v>
      </c>
      <c r="BO78" s="943" t="s">
        <v>2736</v>
      </c>
      <c r="BP78" s="943" t="s">
        <v>2736</v>
      </c>
      <c r="BQ78" s="943" t="s">
        <v>2736</v>
      </c>
      <c r="BR78" s="943" t="s">
        <v>2736</v>
      </c>
      <c r="BS78" s="1428"/>
      <c r="BT78" s="1428"/>
      <c r="BU78" s="1428"/>
      <c r="BV78" s="1428"/>
      <c r="BW78" s="1428"/>
      <c r="BX78" s="1428"/>
      <c r="BY78" s="1428"/>
      <c r="BZ78" s="1363"/>
      <c r="CA78" s="1363"/>
      <c r="CB78" s="1363"/>
      <c r="CC78" s="1363"/>
      <c r="CD78" s="1363"/>
      <c r="CE78" s="1363"/>
      <c r="CF78" s="1363"/>
      <c r="CG78" s="1363"/>
      <c r="CH78" s="1363"/>
      <c r="CI78" s="1363"/>
      <c r="CJ78" s="1363">
        <f>COUNTIF($AU78:$BY78,CJ$4)*($F78/30)+COUNTIF($AU78:$BY78,CJ$5)*($F78/60)</f>
        <v>0</v>
      </c>
      <c r="CK78" s="1363"/>
      <c r="CL78" s="943" t="s">
        <v>2687</v>
      </c>
      <c r="CM78" s="943" t="s">
        <v>2687</v>
      </c>
      <c r="CN78" s="943" t="s">
        <v>2687</v>
      </c>
      <c r="CO78" s="943" t="s">
        <v>2687</v>
      </c>
      <c r="CP78" s="943" t="s">
        <v>2687</v>
      </c>
      <c r="CQ78" s="943" t="s">
        <v>2687</v>
      </c>
      <c r="CR78" s="943" t="s">
        <v>2687</v>
      </c>
      <c r="CS78" s="943" t="s">
        <v>2687</v>
      </c>
      <c r="CT78" s="943" t="s">
        <v>2687</v>
      </c>
      <c r="CU78" s="943" t="s">
        <v>2687</v>
      </c>
      <c r="CV78" s="943" t="s">
        <v>2687</v>
      </c>
      <c r="CW78" s="943" t="s">
        <v>2687</v>
      </c>
      <c r="CX78" s="943" t="s">
        <v>2687</v>
      </c>
      <c r="CY78" s="943" t="s">
        <v>2687</v>
      </c>
      <c r="CZ78" s="943" t="s">
        <v>2687</v>
      </c>
      <c r="DA78" s="943" t="s">
        <v>2687</v>
      </c>
      <c r="DB78" s="943" t="s">
        <v>2687</v>
      </c>
      <c r="DC78" s="943" t="s">
        <v>2687</v>
      </c>
      <c r="DD78" s="943" t="s">
        <v>2687</v>
      </c>
      <c r="DE78" s="943" t="s">
        <v>2687</v>
      </c>
      <c r="DF78" s="943" t="s">
        <v>2687</v>
      </c>
      <c r="DG78" s="943" t="s">
        <v>2687</v>
      </c>
      <c r="DH78" s="943" t="s">
        <v>2687</v>
      </c>
      <c r="DI78" s="943" t="s">
        <v>2687</v>
      </c>
      <c r="DJ78" s="943" t="s">
        <v>2687</v>
      </c>
      <c r="DK78" s="943" t="s">
        <v>2687</v>
      </c>
      <c r="DL78" s="943" t="s">
        <v>2687</v>
      </c>
      <c r="DM78" s="943" t="s">
        <v>2687</v>
      </c>
      <c r="DN78" s="1383">
        <f t="shared" ref="DN78:DW78" si="245">COUNTIF($CL78:$DM78,DN$4)*($F78/30)+COUNTIF($CL78:$DM78,DN$5)*($F78/60)</f>
        <v>0</v>
      </c>
      <c r="DO78" s="1383">
        <f t="shared" si="245"/>
        <v>0</v>
      </c>
      <c r="DP78" s="1383">
        <f t="shared" si="245"/>
        <v>0</v>
      </c>
      <c r="DQ78" s="1383">
        <f t="shared" si="245"/>
        <v>0</v>
      </c>
      <c r="DR78" s="1383">
        <f t="shared" si="245"/>
        <v>0</v>
      </c>
      <c r="DS78" s="1383">
        <f t="shared" si="245"/>
        <v>0</v>
      </c>
      <c r="DT78" s="1383">
        <f t="shared" si="245"/>
        <v>0</v>
      </c>
      <c r="DU78" s="1383">
        <f t="shared" si="245"/>
        <v>0</v>
      </c>
      <c r="DV78" s="1383">
        <f t="shared" si="245"/>
        <v>27066666.67</v>
      </c>
      <c r="DW78" s="1383">
        <f t="shared" si="245"/>
        <v>0</v>
      </c>
      <c r="DX78" s="1383">
        <f t="shared" si="92"/>
        <v>0</v>
      </c>
      <c r="DY78" s="943" t="s">
        <v>2687</v>
      </c>
      <c r="DZ78" s="943" t="s">
        <v>2687</v>
      </c>
      <c r="EA78" s="943" t="s">
        <v>2687</v>
      </c>
      <c r="EB78" s="943" t="s">
        <v>2687</v>
      </c>
      <c r="EC78" s="943" t="s">
        <v>2687</v>
      </c>
      <c r="ED78" s="943" t="s">
        <v>2687</v>
      </c>
      <c r="EE78" s="943" t="s">
        <v>2687</v>
      </c>
      <c r="EF78" s="943" t="s">
        <v>2687</v>
      </c>
      <c r="EG78" s="943" t="s">
        <v>2687</v>
      </c>
      <c r="EH78" s="943" t="s">
        <v>2687</v>
      </c>
      <c r="EI78" s="943" t="s">
        <v>2687</v>
      </c>
      <c r="EJ78" s="943" t="s">
        <v>2687</v>
      </c>
      <c r="EK78" s="943" t="s">
        <v>2687</v>
      </c>
      <c r="EL78" s="943" t="s">
        <v>2687</v>
      </c>
      <c r="EM78" s="943" t="s">
        <v>2687</v>
      </c>
      <c r="EN78" s="943" t="s">
        <v>2687</v>
      </c>
      <c r="EO78" s="943" t="s">
        <v>2687</v>
      </c>
      <c r="EP78" s="943" t="s">
        <v>2687</v>
      </c>
      <c r="EQ78" s="943" t="s">
        <v>2687</v>
      </c>
      <c r="ER78" s="943" t="s">
        <v>2687</v>
      </c>
      <c r="ES78" s="943" t="s">
        <v>2687</v>
      </c>
      <c r="ET78" s="943" t="s">
        <v>2677</v>
      </c>
      <c r="EU78" s="943" t="s">
        <v>2687</v>
      </c>
      <c r="EV78" s="943" t="s">
        <v>2687</v>
      </c>
      <c r="EW78" s="1364" t="s">
        <v>2687</v>
      </c>
      <c r="EX78" s="943" t="s">
        <v>2687</v>
      </c>
      <c r="EY78" s="1364" t="s">
        <v>2687</v>
      </c>
      <c r="EZ78" s="1364"/>
      <c r="FA78" s="1364"/>
      <c r="FB78" s="1364"/>
      <c r="FC78" s="1364"/>
      <c r="FD78" s="1363">
        <f t="shared" ref="FD78:FP78" si="246">COUNTIF($DY78:$FC78,FD$4)*($F78/30)+COUNTIF($DY78:$FC78,FD$5)*($F78/60)</f>
        <v>0</v>
      </c>
      <c r="FE78" s="1363">
        <f t="shared" si="246"/>
        <v>0</v>
      </c>
      <c r="FF78" s="1363">
        <f t="shared" si="246"/>
        <v>0</v>
      </c>
      <c r="FG78" s="1363">
        <f t="shared" si="246"/>
        <v>0</v>
      </c>
      <c r="FH78" s="1363">
        <f t="shared" si="246"/>
        <v>0</v>
      </c>
      <c r="FI78" s="1363">
        <f t="shared" si="246"/>
        <v>0</v>
      </c>
      <c r="FJ78" s="1363">
        <f t="shared" si="246"/>
        <v>0</v>
      </c>
      <c r="FK78" s="1363">
        <f t="shared" si="246"/>
        <v>0</v>
      </c>
      <c r="FL78" s="1363">
        <f t="shared" si="246"/>
        <v>25133333.33</v>
      </c>
      <c r="FM78" s="1363">
        <f t="shared" si="246"/>
        <v>0</v>
      </c>
      <c r="FN78" s="1363">
        <f t="shared" si="246"/>
        <v>0</v>
      </c>
      <c r="FO78" s="1363">
        <f t="shared" si="246"/>
        <v>0</v>
      </c>
      <c r="FP78" s="1363">
        <f t="shared" si="246"/>
        <v>966666.6667</v>
      </c>
      <c r="FQ78" s="943"/>
      <c r="FR78" s="943"/>
      <c r="FS78" s="943"/>
      <c r="FT78" s="943"/>
      <c r="FU78" s="943"/>
      <c r="FV78" s="943"/>
      <c r="FW78" s="943"/>
      <c r="FX78" s="943"/>
      <c r="FY78" s="943"/>
      <c r="FZ78" s="943"/>
      <c r="GA78" s="943"/>
      <c r="GB78" s="943"/>
      <c r="GC78" s="943"/>
      <c r="GD78" s="943"/>
      <c r="GE78" s="943"/>
      <c r="GF78" s="943"/>
      <c r="GG78" s="943"/>
      <c r="GH78" s="943"/>
      <c r="GI78" s="943"/>
      <c r="GJ78" s="943"/>
      <c r="GK78" s="943"/>
      <c r="GL78" s="943"/>
      <c r="GM78" s="943"/>
      <c r="GN78" s="943"/>
      <c r="GO78" s="1364"/>
      <c r="GP78" s="943"/>
      <c r="GQ78" s="1364"/>
      <c r="GR78" s="1364"/>
      <c r="GS78" s="1364"/>
      <c r="GT78" s="1364"/>
      <c r="GU78" s="1383"/>
      <c r="GV78" s="1383"/>
      <c r="GW78" s="1383"/>
      <c r="GX78" s="1383"/>
      <c r="GY78" s="1383"/>
      <c r="GZ78" s="943"/>
      <c r="HA78" s="943"/>
      <c r="HB78" s="943"/>
      <c r="HC78" s="943"/>
      <c r="HD78" s="943"/>
      <c r="HE78" s="943"/>
      <c r="HF78" s="943"/>
      <c r="HG78" s="943"/>
      <c r="HH78" s="943"/>
      <c r="HI78" s="943"/>
      <c r="HJ78" s="943"/>
      <c r="HK78" s="943"/>
      <c r="HL78" s="943"/>
      <c r="HM78" s="943"/>
      <c r="HN78" s="943"/>
      <c r="HO78" s="943"/>
      <c r="HP78" s="943"/>
      <c r="HQ78" s="943"/>
      <c r="HR78" s="943"/>
      <c r="HS78" s="943"/>
      <c r="HT78" s="943"/>
      <c r="HU78" s="943"/>
      <c r="HV78" s="943"/>
      <c r="HW78" s="943"/>
      <c r="HX78" s="1364"/>
      <c r="HY78" s="943"/>
      <c r="HZ78" s="1364"/>
      <c r="IA78" s="1364"/>
      <c r="IB78" s="1364"/>
      <c r="IC78" s="1364"/>
      <c r="ID78" s="1364"/>
      <c r="IE78" s="1391"/>
      <c r="IF78" s="1391"/>
      <c r="IG78" s="1391"/>
      <c r="IH78" s="1391"/>
      <c r="II78" s="1391"/>
      <c r="IJ78" s="1391"/>
      <c r="IK78" s="943"/>
      <c r="IL78" s="943"/>
      <c r="IM78" s="943"/>
      <c r="IN78" s="943"/>
      <c r="IO78" s="943"/>
      <c r="IP78" s="943"/>
      <c r="IQ78" s="943"/>
      <c r="IR78" s="943"/>
      <c r="IS78" s="943"/>
      <c r="IT78" s="943"/>
      <c r="IU78" s="943"/>
      <c r="IV78" s="943"/>
      <c r="IW78" s="943"/>
      <c r="IX78" s="943"/>
      <c r="IY78" s="943"/>
      <c r="IZ78" s="943"/>
      <c r="JA78" s="943"/>
      <c r="JB78" s="943"/>
      <c r="JC78" s="943"/>
      <c r="JD78" s="943"/>
      <c r="JE78" s="943"/>
      <c r="JF78" s="943"/>
      <c r="JG78" s="943"/>
      <c r="JH78" s="943"/>
      <c r="JI78" s="1364"/>
      <c r="JJ78" s="943"/>
      <c r="JK78" s="1364"/>
      <c r="JL78" s="1364"/>
      <c r="JM78" s="1364"/>
      <c r="JN78" s="1364"/>
      <c r="JO78" s="1383"/>
      <c r="JP78" s="1383"/>
      <c r="JQ78" s="1383"/>
      <c r="JR78" s="1383"/>
      <c r="JS78" s="1383"/>
      <c r="JT78" s="1383"/>
      <c r="JU78" s="943"/>
      <c r="JV78" s="943"/>
      <c r="JW78" s="943"/>
      <c r="JX78" s="943"/>
      <c r="JY78" s="943"/>
      <c r="JZ78" s="943"/>
      <c r="KA78" s="943"/>
      <c r="KB78" s="943"/>
      <c r="KC78" s="943"/>
      <c r="KD78" s="943"/>
      <c r="KE78" s="943"/>
      <c r="KF78" s="943"/>
      <c r="KG78" s="943"/>
      <c r="KH78" s="943"/>
      <c r="KI78" s="943"/>
      <c r="KJ78" s="943"/>
      <c r="KK78" s="943"/>
      <c r="KL78" s="943"/>
      <c r="KM78" s="943"/>
      <c r="KN78" s="943"/>
      <c r="KO78" s="943"/>
      <c r="KP78" s="943"/>
      <c r="KQ78" s="943"/>
      <c r="KR78" s="943"/>
      <c r="KS78" s="1364"/>
      <c r="KT78" s="943"/>
      <c r="KU78" s="1364"/>
      <c r="KV78" s="1364"/>
      <c r="KW78" s="1364"/>
      <c r="KX78" s="1364"/>
      <c r="KY78" s="1364"/>
      <c r="KZ78" s="1363"/>
      <c r="LA78" s="1363"/>
      <c r="LB78" s="1363"/>
      <c r="LC78" s="1363"/>
      <c r="LD78" s="1363"/>
      <c r="LE78" s="1363"/>
      <c r="LF78" s="943"/>
      <c r="LG78" s="943"/>
      <c r="LH78" s="943"/>
      <c r="LI78" s="943"/>
      <c r="LJ78" s="943"/>
      <c r="LK78" s="943"/>
      <c r="LL78" s="943"/>
      <c r="LM78" s="943"/>
      <c r="LN78" s="943"/>
      <c r="LO78" s="943"/>
      <c r="LP78" s="943"/>
      <c r="LQ78" s="943"/>
      <c r="LR78" s="943"/>
      <c r="LS78" s="943"/>
      <c r="LT78" s="943"/>
      <c r="LU78" s="943"/>
      <c r="LV78" s="943"/>
      <c r="LW78" s="943"/>
      <c r="LX78" s="943"/>
      <c r="LY78" s="943"/>
      <c r="LZ78" s="943"/>
      <c r="MA78" s="943"/>
      <c r="MB78" s="943"/>
      <c r="MC78" s="943"/>
      <c r="MD78" s="1364"/>
      <c r="ME78" s="943"/>
      <c r="MF78" s="1364"/>
      <c r="MG78" s="1364"/>
      <c r="MH78" s="1364"/>
      <c r="MI78" s="1364"/>
      <c r="MJ78" s="1364"/>
      <c r="MK78" s="1383"/>
      <c r="ML78" s="1383"/>
      <c r="MM78" s="1383"/>
      <c r="MN78" s="1383"/>
      <c r="MO78" s="1383"/>
      <c r="MP78" s="1383"/>
      <c r="MQ78" s="943"/>
      <c r="MR78" s="943"/>
      <c r="MS78" s="943"/>
      <c r="MT78" s="943"/>
      <c r="MU78" s="943"/>
      <c r="MV78" s="943"/>
      <c r="MW78" s="943"/>
      <c r="MX78" s="943"/>
      <c r="MY78" s="943"/>
      <c r="MZ78" s="943"/>
      <c r="NA78" s="943"/>
      <c r="NB78" s="943"/>
      <c r="NC78" s="943"/>
      <c r="ND78" s="943"/>
      <c r="NE78" s="943"/>
      <c r="NF78" s="943"/>
      <c r="NG78" s="943"/>
      <c r="NH78" s="943"/>
      <c r="NI78" s="943"/>
      <c r="NJ78" s="943"/>
      <c r="NK78" s="943"/>
      <c r="NL78" s="943"/>
      <c r="NM78" s="943"/>
      <c r="NN78" s="943"/>
      <c r="NO78" s="1364"/>
      <c r="NP78" s="943"/>
      <c r="NQ78" s="1364"/>
      <c r="NR78" s="1364"/>
      <c r="NS78" s="1364"/>
      <c r="NT78" s="1364"/>
      <c r="NU78" s="1363"/>
      <c r="NV78" s="1363"/>
      <c r="NW78" s="1363"/>
      <c r="NX78" s="1363"/>
      <c r="NY78" s="1363"/>
      <c r="NZ78" s="1363"/>
      <c r="OA78" s="943"/>
      <c r="OB78" s="943"/>
      <c r="OC78" s="943"/>
      <c r="OD78" s="943"/>
      <c r="OE78" s="943"/>
      <c r="OF78" s="943"/>
      <c r="OG78" s="943"/>
      <c r="OH78" s="943"/>
      <c r="OI78" s="943"/>
      <c r="OJ78" s="943"/>
      <c r="OK78" s="943"/>
      <c r="OL78" s="943"/>
      <c r="OM78" s="943"/>
      <c r="ON78" s="943"/>
      <c r="OO78" s="943"/>
      <c r="OP78" s="943"/>
      <c r="OQ78" s="943"/>
      <c r="OR78" s="943"/>
      <c r="OS78" s="943"/>
      <c r="OT78" s="943"/>
      <c r="OU78" s="943"/>
      <c r="OV78" s="943"/>
      <c r="OW78" s="943"/>
      <c r="OX78" s="943"/>
      <c r="OY78" s="1364"/>
      <c r="OZ78" s="943"/>
      <c r="PA78" s="1364"/>
      <c r="PB78" s="1364"/>
      <c r="PC78" s="1364"/>
      <c r="PD78" s="1364"/>
      <c r="PE78" s="1383"/>
      <c r="PF78" s="1383"/>
      <c r="PG78" s="1383"/>
      <c r="PH78" s="1383"/>
      <c r="PI78" s="1383"/>
      <c r="PJ78" s="1383"/>
      <c r="PK78" s="943"/>
      <c r="PL78" s="943"/>
      <c r="PM78" s="943"/>
      <c r="PN78" s="943"/>
      <c r="PO78" s="943"/>
      <c r="PP78" s="943"/>
      <c r="PQ78" s="943"/>
      <c r="PR78" s="943"/>
      <c r="PS78" s="943"/>
      <c r="PT78" s="943"/>
      <c r="PU78" s="943"/>
      <c r="PV78" s="943"/>
      <c r="PW78" s="943"/>
      <c r="PX78" s="943"/>
      <c r="PY78" s="943"/>
      <c r="PZ78" s="943"/>
      <c r="QA78" s="943"/>
      <c r="QB78" s="943"/>
      <c r="QC78" s="943"/>
      <c r="QD78" s="943"/>
      <c r="QE78" s="943"/>
      <c r="QF78" s="943"/>
      <c r="QG78" s="943"/>
      <c r="QH78" s="943"/>
      <c r="QI78" s="1364"/>
      <c r="QJ78" s="943"/>
      <c r="QK78" s="1364"/>
      <c r="QL78" s="1364"/>
      <c r="QM78" s="1364"/>
      <c r="QN78" s="1364"/>
      <c r="QO78" s="1363"/>
      <c r="QP78" s="1363"/>
      <c r="QQ78" s="1363"/>
      <c r="QR78" s="1363"/>
      <c r="QS78" s="1363"/>
      <c r="QT78" s="1363"/>
      <c r="QU78" s="1363"/>
      <c r="QV78" s="1363"/>
      <c r="QW78" s="1363"/>
      <c r="QX78" s="1363"/>
      <c r="QY78" s="1363"/>
      <c r="QZ78" s="1363"/>
      <c r="RA78" s="1363"/>
    </row>
    <row r="79" ht="14.25" customHeight="1">
      <c r="A79" s="1364">
        <v>30.0</v>
      </c>
      <c r="B79" s="1359"/>
      <c r="C79" s="943" t="s">
        <v>2809</v>
      </c>
      <c r="D79" s="33" t="s">
        <v>1335</v>
      </c>
      <c r="E79" s="1360" t="s">
        <v>501</v>
      </c>
      <c r="F79" s="1298">
        <v>2.9E7</v>
      </c>
      <c r="G79" s="1382">
        <v>2.3909E7</v>
      </c>
      <c r="H79" s="943"/>
      <c r="I79" s="1383"/>
      <c r="J79" s="1383"/>
      <c r="K79" s="1383"/>
      <c r="L79" s="1383"/>
      <c r="M79" s="1383"/>
      <c r="N79" s="1383"/>
      <c r="O79" s="1383"/>
      <c r="P79" s="1383"/>
      <c r="Q79" s="1383"/>
      <c r="R79" s="1383"/>
      <c r="S79" s="1383"/>
      <c r="T79" s="1383"/>
      <c r="U79" s="1383"/>
      <c r="V79" s="1362"/>
      <c r="W79" s="1363"/>
      <c r="X79" s="1362"/>
      <c r="Y79" s="1363"/>
      <c r="Z79" s="1362"/>
      <c r="AA79" s="1363"/>
      <c r="AB79" s="1362"/>
      <c r="AC79" s="1363"/>
      <c r="AD79" s="1362"/>
      <c r="AE79" s="1362"/>
      <c r="AF79" s="1362"/>
      <c r="AG79" s="1363"/>
      <c r="AH79" s="1363"/>
      <c r="AI79" s="1361"/>
      <c r="AJ79" s="1383"/>
      <c r="AK79" s="1361"/>
      <c r="AL79" s="1361"/>
      <c r="AM79" s="1383"/>
      <c r="AN79" s="1361"/>
      <c r="AO79" s="1383"/>
      <c r="AP79" s="1361"/>
      <c r="AQ79" s="1383"/>
      <c r="AR79" s="1361"/>
      <c r="AS79" s="1361"/>
      <c r="AT79" s="1383"/>
      <c r="AU79" s="943"/>
      <c r="AV79" s="943"/>
      <c r="AW79" s="943"/>
      <c r="AX79" s="943"/>
      <c r="AY79" s="943"/>
      <c r="AZ79" s="943"/>
      <c r="BA79" s="943"/>
      <c r="BB79" s="943"/>
      <c r="BC79" s="943"/>
      <c r="BD79" s="943"/>
      <c r="BE79" s="943"/>
      <c r="BF79" s="943"/>
      <c r="BG79" s="943"/>
      <c r="BH79" s="943"/>
      <c r="BI79" s="943"/>
      <c r="BJ79" s="943"/>
      <c r="BK79" s="943"/>
      <c r="BL79" s="943"/>
      <c r="BM79" s="943"/>
      <c r="BN79" s="943"/>
      <c r="BO79" s="943"/>
      <c r="BP79" s="943"/>
      <c r="BQ79" s="943"/>
      <c r="BR79" s="943"/>
      <c r="BS79" s="1428"/>
      <c r="BT79" s="1428"/>
      <c r="BU79" s="1428"/>
      <c r="BV79" s="1428"/>
      <c r="BW79" s="1428"/>
      <c r="BX79" s="1428"/>
      <c r="BY79" s="1428"/>
      <c r="BZ79" s="1363"/>
      <c r="CA79" s="1363"/>
      <c r="CB79" s="1363"/>
      <c r="CC79" s="1363"/>
      <c r="CD79" s="1363"/>
      <c r="CE79" s="1363"/>
      <c r="CF79" s="1363"/>
      <c r="CG79" s="1363"/>
      <c r="CH79" s="1363"/>
      <c r="CI79" s="1363"/>
      <c r="CJ79" s="1363"/>
      <c r="CK79" s="1363"/>
      <c r="CL79" s="943"/>
      <c r="CM79" s="943"/>
      <c r="CN79" s="943"/>
      <c r="CO79" s="943"/>
      <c r="CP79" s="943" t="s">
        <v>2685</v>
      </c>
      <c r="CQ79" s="943" t="s">
        <v>2685</v>
      </c>
      <c r="CR79" s="943" t="s">
        <v>2685</v>
      </c>
      <c r="CS79" s="943" t="s">
        <v>2685</v>
      </c>
      <c r="CT79" s="943" t="s">
        <v>2685</v>
      </c>
      <c r="CU79" s="943" t="s">
        <v>2685</v>
      </c>
      <c r="CV79" s="943" t="s">
        <v>2685</v>
      </c>
      <c r="CW79" s="943" t="s">
        <v>2685</v>
      </c>
      <c r="CX79" s="943" t="s">
        <v>2685</v>
      </c>
      <c r="CY79" s="943" t="s">
        <v>2685</v>
      </c>
      <c r="CZ79" s="943" t="s">
        <v>2685</v>
      </c>
      <c r="DA79" s="943" t="s">
        <v>2685</v>
      </c>
      <c r="DB79" s="943" t="s">
        <v>2685</v>
      </c>
      <c r="DC79" s="943" t="s">
        <v>2685</v>
      </c>
      <c r="DD79" s="943" t="s">
        <v>2685</v>
      </c>
      <c r="DE79" s="943" t="s">
        <v>2685</v>
      </c>
      <c r="DF79" s="943" t="s">
        <v>2685</v>
      </c>
      <c r="DG79" s="943" t="s">
        <v>2685</v>
      </c>
      <c r="DH79" s="943" t="s">
        <v>2685</v>
      </c>
      <c r="DI79" s="943" t="s">
        <v>2685</v>
      </c>
      <c r="DJ79" s="943" t="s">
        <v>2685</v>
      </c>
      <c r="DK79" s="943" t="s">
        <v>2685</v>
      </c>
      <c r="DL79" s="943" t="s">
        <v>2685</v>
      </c>
      <c r="DM79" s="1416" t="s">
        <v>2685</v>
      </c>
      <c r="DN79" s="1383">
        <f t="shared" ref="DN79:DW79" si="247">COUNTIF($CL79:$DM79,DN$4)*($F79/30)+COUNTIF($CL79:$DM79,DN$5)*($F79/60)</f>
        <v>0</v>
      </c>
      <c r="DO79" s="1383">
        <f t="shared" si="247"/>
        <v>0</v>
      </c>
      <c r="DP79" s="1383">
        <f t="shared" si="247"/>
        <v>0</v>
      </c>
      <c r="DQ79" s="1383">
        <f t="shared" si="247"/>
        <v>0</v>
      </c>
      <c r="DR79" s="1383">
        <f t="shared" si="247"/>
        <v>0</v>
      </c>
      <c r="DS79" s="1383">
        <f t="shared" si="247"/>
        <v>0</v>
      </c>
      <c r="DT79" s="1383">
        <f t="shared" si="247"/>
        <v>0</v>
      </c>
      <c r="DU79" s="1383">
        <f t="shared" si="247"/>
        <v>23200000</v>
      </c>
      <c r="DV79" s="1383">
        <f t="shared" si="247"/>
        <v>0</v>
      </c>
      <c r="DW79" s="1383">
        <f t="shared" si="247"/>
        <v>0</v>
      </c>
      <c r="DX79" s="1383">
        <f t="shared" si="92"/>
        <v>0</v>
      </c>
      <c r="DY79" s="943" t="s">
        <v>2685</v>
      </c>
      <c r="DZ79" s="943" t="s">
        <v>2685</v>
      </c>
      <c r="EA79" s="943" t="s">
        <v>2685</v>
      </c>
      <c r="EB79" s="943" t="s">
        <v>2685</v>
      </c>
      <c r="EC79" s="943" t="s">
        <v>2685</v>
      </c>
      <c r="ED79" s="943" t="s">
        <v>2685</v>
      </c>
      <c r="EE79" s="943" t="s">
        <v>2685</v>
      </c>
      <c r="EF79" s="943" t="s">
        <v>2685</v>
      </c>
      <c r="EG79" s="943" t="s">
        <v>2685</v>
      </c>
      <c r="EH79" s="943" t="s">
        <v>2685</v>
      </c>
      <c r="EI79" s="943" t="s">
        <v>2685</v>
      </c>
      <c r="EJ79" s="943" t="s">
        <v>2685</v>
      </c>
      <c r="EK79" s="943" t="s">
        <v>2685</v>
      </c>
      <c r="EL79" s="943" t="s">
        <v>2685</v>
      </c>
      <c r="EM79" s="943" t="s">
        <v>2685</v>
      </c>
      <c r="EN79" s="943" t="s">
        <v>2685</v>
      </c>
      <c r="EO79" s="943" t="s">
        <v>2685</v>
      </c>
      <c r="EP79" s="943" t="s">
        <v>2685</v>
      </c>
      <c r="EQ79" s="943" t="s">
        <v>2685</v>
      </c>
      <c r="ER79" s="943" t="s">
        <v>2685</v>
      </c>
      <c r="ES79" s="943" t="s">
        <v>2685</v>
      </c>
      <c r="ET79" s="943" t="s">
        <v>2685</v>
      </c>
      <c r="EU79" s="943" t="s">
        <v>2685</v>
      </c>
      <c r="EV79" s="943" t="s">
        <v>2685</v>
      </c>
      <c r="EW79" s="943" t="s">
        <v>2685</v>
      </c>
      <c r="EX79" s="943" t="s">
        <v>2685</v>
      </c>
      <c r="EY79" s="943" t="s">
        <v>2685</v>
      </c>
      <c r="EZ79" s="1364"/>
      <c r="FA79" s="1364"/>
      <c r="FB79" s="1364"/>
      <c r="FC79" s="1364"/>
      <c r="FD79" s="1363">
        <f t="shared" ref="FD79:FP79" si="248">COUNTIF($DY79:$FC79,FD$4)*($F79/30)+COUNTIF($DY79:$FC79,FD$5)*($F79/60)</f>
        <v>0</v>
      </c>
      <c r="FE79" s="1363">
        <f t="shared" si="248"/>
        <v>0</v>
      </c>
      <c r="FF79" s="1363">
        <f t="shared" si="248"/>
        <v>0</v>
      </c>
      <c r="FG79" s="1363">
        <f t="shared" si="248"/>
        <v>0</v>
      </c>
      <c r="FH79" s="1363">
        <f t="shared" si="248"/>
        <v>0</v>
      </c>
      <c r="FI79" s="1363">
        <f t="shared" si="248"/>
        <v>0</v>
      </c>
      <c r="FJ79" s="1363">
        <f t="shared" si="248"/>
        <v>0</v>
      </c>
      <c r="FK79" s="1363">
        <f t="shared" si="248"/>
        <v>26100000</v>
      </c>
      <c r="FL79" s="1363">
        <f t="shared" si="248"/>
        <v>0</v>
      </c>
      <c r="FM79" s="1363">
        <f t="shared" si="248"/>
        <v>0</v>
      </c>
      <c r="FN79" s="1363">
        <f t="shared" si="248"/>
        <v>0</v>
      </c>
      <c r="FO79" s="1363">
        <f t="shared" si="248"/>
        <v>0</v>
      </c>
      <c r="FP79" s="1363">
        <f t="shared" si="248"/>
        <v>0</v>
      </c>
      <c r="FQ79" s="943"/>
      <c r="FR79" s="943"/>
      <c r="FS79" s="943"/>
      <c r="FT79" s="943"/>
      <c r="FU79" s="943"/>
      <c r="FV79" s="943"/>
      <c r="FW79" s="943"/>
      <c r="FX79" s="943"/>
      <c r="FY79" s="943"/>
      <c r="FZ79" s="943"/>
      <c r="GA79" s="943"/>
      <c r="GB79" s="943"/>
      <c r="GC79" s="943"/>
      <c r="GD79" s="943"/>
      <c r="GE79" s="943"/>
      <c r="GF79" s="943"/>
      <c r="GG79" s="943"/>
      <c r="GH79" s="943"/>
      <c r="GI79" s="943"/>
      <c r="GJ79" s="943"/>
      <c r="GK79" s="943"/>
      <c r="GL79" s="943"/>
      <c r="GM79" s="943"/>
      <c r="GN79" s="943"/>
      <c r="GO79" s="943"/>
      <c r="GP79" s="943"/>
      <c r="GQ79" s="943"/>
      <c r="GR79" s="1364"/>
      <c r="GS79" s="1364"/>
      <c r="GT79" s="1364"/>
      <c r="GU79" s="1383"/>
      <c r="GV79" s="1383"/>
      <c r="GW79" s="1383"/>
      <c r="GX79" s="1383"/>
      <c r="GY79" s="1383"/>
      <c r="GZ79" s="943"/>
      <c r="HA79" s="943"/>
      <c r="HB79" s="943"/>
      <c r="HC79" s="943"/>
      <c r="HD79" s="943"/>
      <c r="HE79" s="943"/>
      <c r="HF79" s="943"/>
      <c r="HG79" s="943"/>
      <c r="HH79" s="943"/>
      <c r="HI79" s="943"/>
      <c r="HJ79" s="943"/>
      <c r="HK79" s="943"/>
      <c r="HL79" s="943"/>
      <c r="HM79" s="943"/>
      <c r="HN79" s="943"/>
      <c r="HO79" s="943"/>
      <c r="HP79" s="943"/>
      <c r="HQ79" s="943"/>
      <c r="HR79" s="943"/>
      <c r="HS79" s="943"/>
      <c r="HT79" s="943"/>
      <c r="HU79" s="943"/>
      <c r="HV79" s="943"/>
      <c r="HW79" s="943"/>
      <c r="HX79" s="943"/>
      <c r="HY79" s="943"/>
      <c r="HZ79" s="943"/>
      <c r="IA79" s="1364"/>
      <c r="IB79" s="1364"/>
      <c r="IC79" s="1364"/>
      <c r="ID79" s="1364"/>
      <c r="IE79" s="1391"/>
      <c r="IF79" s="1391"/>
      <c r="IG79" s="1391"/>
      <c r="IH79" s="1391"/>
      <c r="II79" s="1391"/>
      <c r="IJ79" s="1391"/>
      <c r="IK79" s="943"/>
      <c r="IL79" s="943"/>
      <c r="IM79" s="943"/>
      <c r="IN79" s="943"/>
      <c r="IO79" s="943"/>
      <c r="IP79" s="943"/>
      <c r="IQ79" s="943"/>
      <c r="IR79" s="943"/>
      <c r="IS79" s="943"/>
      <c r="IT79" s="943"/>
      <c r="IU79" s="943"/>
      <c r="IV79" s="943"/>
      <c r="IW79" s="943"/>
      <c r="IX79" s="943"/>
      <c r="IY79" s="943"/>
      <c r="IZ79" s="943"/>
      <c r="JA79" s="943"/>
      <c r="JB79" s="943"/>
      <c r="JC79" s="943"/>
      <c r="JD79" s="943"/>
      <c r="JE79" s="943"/>
      <c r="JF79" s="943"/>
      <c r="JG79" s="943"/>
      <c r="JH79" s="943"/>
      <c r="JI79" s="943"/>
      <c r="JJ79" s="943"/>
      <c r="JK79" s="943"/>
      <c r="JL79" s="1364"/>
      <c r="JM79" s="1364"/>
      <c r="JN79" s="1364"/>
      <c r="JO79" s="1383"/>
      <c r="JP79" s="1383"/>
      <c r="JQ79" s="1383"/>
      <c r="JR79" s="1383"/>
      <c r="JS79" s="1383"/>
      <c r="JT79" s="1383"/>
      <c r="JU79" s="943"/>
      <c r="JV79" s="943"/>
      <c r="JW79" s="943"/>
      <c r="JX79" s="943"/>
      <c r="JY79" s="943"/>
      <c r="JZ79" s="943"/>
      <c r="KA79" s="943"/>
      <c r="KB79" s="943"/>
      <c r="KC79" s="943"/>
      <c r="KD79" s="943"/>
      <c r="KE79" s="943"/>
      <c r="KF79" s="943"/>
      <c r="KG79" s="943"/>
      <c r="KH79" s="943"/>
      <c r="KI79" s="943"/>
      <c r="KJ79" s="943"/>
      <c r="KK79" s="943"/>
      <c r="KL79" s="943"/>
      <c r="KM79" s="943"/>
      <c r="KN79" s="943"/>
      <c r="KO79" s="943"/>
      <c r="KP79" s="943"/>
      <c r="KQ79" s="943"/>
      <c r="KR79" s="943"/>
      <c r="KS79" s="943"/>
      <c r="KT79" s="943"/>
      <c r="KU79" s="943"/>
      <c r="KV79" s="1364"/>
      <c r="KW79" s="1364"/>
      <c r="KX79" s="1364"/>
      <c r="KY79" s="1364"/>
      <c r="KZ79" s="1363"/>
      <c r="LA79" s="1363"/>
      <c r="LB79" s="1363"/>
      <c r="LC79" s="1363"/>
      <c r="LD79" s="1363"/>
      <c r="LE79" s="1363"/>
      <c r="LF79" s="943"/>
      <c r="LG79" s="943"/>
      <c r="LH79" s="943"/>
      <c r="LI79" s="943"/>
      <c r="LJ79" s="943"/>
      <c r="LK79" s="943"/>
      <c r="LL79" s="943"/>
      <c r="LM79" s="943"/>
      <c r="LN79" s="943"/>
      <c r="LO79" s="943"/>
      <c r="LP79" s="943"/>
      <c r="LQ79" s="943"/>
      <c r="LR79" s="943"/>
      <c r="LS79" s="943"/>
      <c r="LT79" s="943"/>
      <c r="LU79" s="943"/>
      <c r="LV79" s="943"/>
      <c r="LW79" s="943"/>
      <c r="LX79" s="943"/>
      <c r="LY79" s="943"/>
      <c r="LZ79" s="943"/>
      <c r="MA79" s="943"/>
      <c r="MB79" s="943"/>
      <c r="MC79" s="943"/>
      <c r="MD79" s="943"/>
      <c r="ME79" s="943"/>
      <c r="MF79" s="943"/>
      <c r="MG79" s="1364"/>
      <c r="MH79" s="1364"/>
      <c r="MI79" s="1364"/>
      <c r="MJ79" s="1364"/>
      <c r="MK79" s="1383"/>
      <c r="ML79" s="1383"/>
      <c r="MM79" s="1383"/>
      <c r="MN79" s="1383"/>
      <c r="MO79" s="1383"/>
      <c r="MP79" s="1383"/>
      <c r="MQ79" s="943"/>
      <c r="MR79" s="943"/>
      <c r="MS79" s="943"/>
      <c r="MT79" s="943"/>
      <c r="MU79" s="943"/>
      <c r="MV79" s="943"/>
      <c r="MW79" s="943"/>
      <c r="MX79" s="943"/>
      <c r="MY79" s="943"/>
      <c r="MZ79" s="943"/>
      <c r="NA79" s="943"/>
      <c r="NB79" s="943"/>
      <c r="NC79" s="943"/>
      <c r="ND79" s="943"/>
      <c r="NE79" s="943"/>
      <c r="NF79" s="943"/>
      <c r="NG79" s="943"/>
      <c r="NH79" s="943"/>
      <c r="NI79" s="943"/>
      <c r="NJ79" s="943"/>
      <c r="NK79" s="943"/>
      <c r="NL79" s="943"/>
      <c r="NM79" s="943"/>
      <c r="NN79" s="943"/>
      <c r="NO79" s="943"/>
      <c r="NP79" s="943"/>
      <c r="NQ79" s="943"/>
      <c r="NR79" s="1364"/>
      <c r="NS79" s="1364"/>
      <c r="NT79" s="1364"/>
      <c r="NU79" s="1363"/>
      <c r="NV79" s="1363"/>
      <c r="NW79" s="1363"/>
      <c r="NX79" s="1363"/>
      <c r="NY79" s="1363"/>
      <c r="NZ79" s="1363"/>
      <c r="OA79" s="943"/>
      <c r="OB79" s="943"/>
      <c r="OC79" s="943"/>
      <c r="OD79" s="943"/>
      <c r="OE79" s="943"/>
      <c r="OF79" s="943"/>
      <c r="OG79" s="943"/>
      <c r="OH79" s="943"/>
      <c r="OI79" s="943"/>
      <c r="OJ79" s="943"/>
      <c r="OK79" s="943"/>
      <c r="OL79" s="943"/>
      <c r="OM79" s="943"/>
      <c r="ON79" s="943"/>
      <c r="OO79" s="943"/>
      <c r="OP79" s="943"/>
      <c r="OQ79" s="943"/>
      <c r="OR79" s="943"/>
      <c r="OS79" s="943"/>
      <c r="OT79" s="943"/>
      <c r="OU79" s="943"/>
      <c r="OV79" s="943"/>
      <c r="OW79" s="943"/>
      <c r="OX79" s="943"/>
      <c r="OY79" s="943"/>
      <c r="OZ79" s="943"/>
      <c r="PA79" s="943"/>
      <c r="PB79" s="1364"/>
      <c r="PC79" s="1364"/>
      <c r="PD79" s="1364"/>
      <c r="PE79" s="1383"/>
      <c r="PF79" s="1383"/>
      <c r="PG79" s="1383"/>
      <c r="PH79" s="1383"/>
      <c r="PI79" s="1383"/>
      <c r="PJ79" s="1383"/>
      <c r="PK79" s="943"/>
      <c r="PL79" s="943"/>
      <c r="PM79" s="943"/>
      <c r="PN79" s="943"/>
      <c r="PO79" s="943"/>
      <c r="PP79" s="943"/>
      <c r="PQ79" s="943"/>
      <c r="PR79" s="943"/>
      <c r="PS79" s="943"/>
      <c r="PT79" s="943"/>
      <c r="PU79" s="943"/>
      <c r="PV79" s="943"/>
      <c r="PW79" s="943"/>
      <c r="PX79" s="943"/>
      <c r="PY79" s="943"/>
      <c r="PZ79" s="943"/>
      <c r="QA79" s="943"/>
      <c r="QB79" s="943"/>
      <c r="QC79" s="943"/>
      <c r="QD79" s="943"/>
      <c r="QE79" s="943"/>
      <c r="QF79" s="943"/>
      <c r="QG79" s="943"/>
      <c r="QH79" s="943"/>
      <c r="QI79" s="943"/>
      <c r="QJ79" s="943"/>
      <c r="QK79" s="943"/>
      <c r="QL79" s="1364"/>
      <c r="QM79" s="1364"/>
      <c r="QN79" s="1364"/>
      <c r="QO79" s="1363"/>
      <c r="QP79" s="1363"/>
      <c r="QQ79" s="1363"/>
      <c r="QR79" s="1363"/>
      <c r="QS79" s="1363"/>
      <c r="QT79" s="1363"/>
      <c r="QU79" s="1363"/>
      <c r="QV79" s="1363"/>
      <c r="QW79" s="1363"/>
      <c r="QX79" s="1363"/>
      <c r="QY79" s="1363"/>
      <c r="QZ79" s="1363"/>
      <c r="RA79" s="1363"/>
    </row>
    <row r="80" ht="14.25" customHeight="1">
      <c r="A80" s="1364">
        <v>31.0</v>
      </c>
      <c r="B80" s="1359"/>
      <c r="C80" s="70" t="s">
        <v>2810</v>
      </c>
      <c r="D80" s="33" t="s">
        <v>1074</v>
      </c>
      <c r="E80" s="1440" t="s">
        <v>2926</v>
      </c>
      <c r="F80" s="1298">
        <v>2.9E7</v>
      </c>
      <c r="G80" s="1382">
        <v>2.3909E7</v>
      </c>
      <c r="H80" s="943"/>
      <c r="I80" s="1383"/>
      <c r="J80" s="1383"/>
      <c r="K80" s="1383"/>
      <c r="L80" s="1383"/>
      <c r="M80" s="1383"/>
      <c r="N80" s="1383"/>
      <c r="O80" s="1383"/>
      <c r="P80" s="1383"/>
      <c r="Q80" s="1383"/>
      <c r="R80" s="1383"/>
      <c r="S80" s="1383"/>
      <c r="T80" s="1383"/>
      <c r="U80" s="1383"/>
      <c r="V80" s="1362"/>
      <c r="W80" s="1363"/>
      <c r="X80" s="1362"/>
      <c r="Y80" s="1363"/>
      <c r="Z80" s="1362"/>
      <c r="AA80" s="1363"/>
      <c r="AB80" s="1362"/>
      <c r="AC80" s="1363"/>
      <c r="AD80" s="1362"/>
      <c r="AE80" s="1362"/>
      <c r="AF80" s="1362"/>
      <c r="AG80" s="1363"/>
      <c r="AH80" s="1363"/>
      <c r="AI80" s="1361"/>
      <c r="AJ80" s="1383"/>
      <c r="AK80" s="1361"/>
      <c r="AL80" s="1361"/>
      <c r="AM80" s="1383"/>
      <c r="AN80" s="1361"/>
      <c r="AO80" s="1383"/>
      <c r="AP80" s="1361"/>
      <c r="AQ80" s="1383"/>
      <c r="AR80" s="1361"/>
      <c r="AS80" s="1361"/>
      <c r="AT80" s="1383"/>
      <c r="AU80" s="943"/>
      <c r="AV80" s="943"/>
      <c r="AW80" s="943"/>
      <c r="AX80" s="943"/>
      <c r="AY80" s="943"/>
      <c r="AZ80" s="943"/>
      <c r="BA80" s="943"/>
      <c r="BB80" s="943"/>
      <c r="BC80" s="943"/>
      <c r="BD80" s="943"/>
      <c r="BE80" s="943"/>
      <c r="BF80" s="943"/>
      <c r="BG80" s="943"/>
      <c r="BH80" s="943"/>
      <c r="BI80" s="943"/>
      <c r="BJ80" s="943"/>
      <c r="BK80" s="943"/>
      <c r="BL80" s="943"/>
      <c r="BM80" s="943"/>
      <c r="BN80" s="943"/>
      <c r="BO80" s="943"/>
      <c r="BP80" s="943"/>
      <c r="BQ80" s="943"/>
      <c r="BR80" s="943"/>
      <c r="BS80" s="1428"/>
      <c r="BT80" s="1428"/>
      <c r="BU80" s="1428"/>
      <c r="BV80" s="1428"/>
      <c r="BW80" s="1428"/>
      <c r="BX80" s="1428"/>
      <c r="BY80" s="1428"/>
      <c r="BZ80" s="1363"/>
      <c r="CA80" s="1363"/>
      <c r="CB80" s="1363"/>
      <c r="CC80" s="1363"/>
      <c r="CD80" s="1363"/>
      <c r="CE80" s="1363"/>
      <c r="CF80" s="1363"/>
      <c r="CG80" s="1363"/>
      <c r="CH80" s="1363"/>
      <c r="CI80" s="1363"/>
      <c r="CJ80" s="1363"/>
      <c r="CK80" s="1363"/>
      <c r="CL80" s="943"/>
      <c r="CM80" s="943"/>
      <c r="CN80" s="943"/>
      <c r="CO80" s="943"/>
      <c r="CP80" s="943" t="s">
        <v>2685</v>
      </c>
      <c r="CQ80" s="943" t="s">
        <v>2685</v>
      </c>
      <c r="CR80" s="943" t="s">
        <v>2685</v>
      </c>
      <c r="CS80" s="943" t="s">
        <v>2685</v>
      </c>
      <c r="CT80" s="943" t="s">
        <v>2685</v>
      </c>
      <c r="CU80" s="943" t="s">
        <v>2685</v>
      </c>
      <c r="CV80" s="943" t="s">
        <v>2685</v>
      </c>
      <c r="CW80" s="943" t="s">
        <v>2685</v>
      </c>
      <c r="CX80" s="943" t="s">
        <v>2685</v>
      </c>
      <c r="CY80" s="943" t="s">
        <v>2685</v>
      </c>
      <c r="CZ80" s="943" t="s">
        <v>2685</v>
      </c>
      <c r="DA80" s="943" t="s">
        <v>2685</v>
      </c>
      <c r="DB80" s="943" t="s">
        <v>2685</v>
      </c>
      <c r="DC80" s="943" t="s">
        <v>2685</v>
      </c>
      <c r="DD80" s="943" t="s">
        <v>2685</v>
      </c>
      <c r="DE80" s="943" t="s">
        <v>2685</v>
      </c>
      <c r="DF80" s="943" t="s">
        <v>2685</v>
      </c>
      <c r="DG80" s="943" t="s">
        <v>2685</v>
      </c>
      <c r="DH80" s="943" t="s">
        <v>2685</v>
      </c>
      <c r="DI80" s="943" t="s">
        <v>2685</v>
      </c>
      <c r="DJ80" s="943" t="s">
        <v>2685</v>
      </c>
      <c r="DK80" s="943" t="s">
        <v>2685</v>
      </c>
      <c r="DL80" s="943" t="s">
        <v>2685</v>
      </c>
      <c r="DM80" s="1419" t="s">
        <v>2685</v>
      </c>
      <c r="DN80" s="1383">
        <f t="shared" ref="DN80:DW80" si="249">COUNTIF($CL80:$DM80,DN$4)*($F80/30)+COUNTIF($CL80:$DM80,DN$5)*($F80/60)</f>
        <v>0</v>
      </c>
      <c r="DO80" s="1383">
        <f t="shared" si="249"/>
        <v>0</v>
      </c>
      <c r="DP80" s="1383">
        <f t="shared" si="249"/>
        <v>0</v>
      </c>
      <c r="DQ80" s="1383">
        <f t="shared" si="249"/>
        <v>0</v>
      </c>
      <c r="DR80" s="1383">
        <f t="shared" si="249"/>
        <v>0</v>
      </c>
      <c r="DS80" s="1383">
        <f t="shared" si="249"/>
        <v>0</v>
      </c>
      <c r="DT80" s="1383">
        <f t="shared" si="249"/>
        <v>0</v>
      </c>
      <c r="DU80" s="1383">
        <f t="shared" si="249"/>
        <v>23200000</v>
      </c>
      <c r="DV80" s="1383">
        <f t="shared" si="249"/>
        <v>0</v>
      </c>
      <c r="DW80" s="1383">
        <f t="shared" si="249"/>
        <v>0</v>
      </c>
      <c r="DX80" s="1383">
        <f t="shared" si="92"/>
        <v>0</v>
      </c>
      <c r="DY80" s="943" t="s">
        <v>2685</v>
      </c>
      <c r="DZ80" s="943" t="s">
        <v>2685</v>
      </c>
      <c r="EA80" s="943" t="s">
        <v>2685</v>
      </c>
      <c r="EB80" s="943" t="s">
        <v>2685</v>
      </c>
      <c r="EC80" s="943" t="s">
        <v>2685</v>
      </c>
      <c r="ED80" s="943" t="s">
        <v>2685</v>
      </c>
      <c r="EE80" s="943" t="s">
        <v>2685</v>
      </c>
      <c r="EF80" s="943" t="s">
        <v>2685</v>
      </c>
      <c r="EG80" s="943" t="s">
        <v>2685</v>
      </c>
      <c r="EH80" s="943" t="s">
        <v>2685</v>
      </c>
      <c r="EI80" s="943" t="s">
        <v>2685</v>
      </c>
      <c r="EJ80" s="943" t="s">
        <v>2685</v>
      </c>
      <c r="EK80" s="943" t="s">
        <v>2685</v>
      </c>
      <c r="EL80" s="943" t="s">
        <v>2685</v>
      </c>
      <c r="EM80" s="943" t="s">
        <v>2685</v>
      </c>
      <c r="EN80" s="943" t="s">
        <v>2685</v>
      </c>
      <c r="EO80" s="943" t="s">
        <v>2685</v>
      </c>
      <c r="EP80" s="943" t="s">
        <v>2685</v>
      </c>
      <c r="EQ80" s="943" t="s">
        <v>2685</v>
      </c>
      <c r="ER80" s="943" t="s">
        <v>2685</v>
      </c>
      <c r="ES80" s="943" t="s">
        <v>2685</v>
      </c>
      <c r="ET80" s="943" t="s">
        <v>2685</v>
      </c>
      <c r="EU80" s="943" t="s">
        <v>2685</v>
      </c>
      <c r="EV80" s="943" t="s">
        <v>2685</v>
      </c>
      <c r="EW80" s="943" t="s">
        <v>2685</v>
      </c>
      <c r="EX80" s="943" t="s">
        <v>2685</v>
      </c>
      <c r="EY80" s="943" t="s">
        <v>2685</v>
      </c>
      <c r="EZ80" s="1364"/>
      <c r="FA80" s="1364"/>
      <c r="FB80" s="1364"/>
      <c r="FC80" s="1364"/>
      <c r="FD80" s="1363">
        <f t="shared" ref="FD80:FP80" si="250">COUNTIF($DY80:$FC80,FD$4)*($F80/30)+COUNTIF($DY80:$FC80,FD$5)*($F80/60)</f>
        <v>0</v>
      </c>
      <c r="FE80" s="1363">
        <f t="shared" si="250"/>
        <v>0</v>
      </c>
      <c r="FF80" s="1363">
        <f t="shared" si="250"/>
        <v>0</v>
      </c>
      <c r="FG80" s="1363">
        <f t="shared" si="250"/>
        <v>0</v>
      </c>
      <c r="FH80" s="1363">
        <f t="shared" si="250"/>
        <v>0</v>
      </c>
      <c r="FI80" s="1363">
        <f t="shared" si="250"/>
        <v>0</v>
      </c>
      <c r="FJ80" s="1363">
        <f t="shared" si="250"/>
        <v>0</v>
      </c>
      <c r="FK80" s="1363">
        <f t="shared" si="250"/>
        <v>26100000</v>
      </c>
      <c r="FL80" s="1363">
        <f t="shared" si="250"/>
        <v>0</v>
      </c>
      <c r="FM80" s="1363">
        <f t="shared" si="250"/>
        <v>0</v>
      </c>
      <c r="FN80" s="1363">
        <f t="shared" si="250"/>
        <v>0</v>
      </c>
      <c r="FO80" s="1363">
        <f t="shared" si="250"/>
        <v>0</v>
      </c>
      <c r="FP80" s="1363">
        <f t="shared" si="250"/>
        <v>0</v>
      </c>
      <c r="FQ80" s="943"/>
      <c r="FR80" s="943"/>
      <c r="FS80" s="943"/>
      <c r="FT80" s="943"/>
      <c r="FU80" s="943"/>
      <c r="FV80" s="943"/>
      <c r="FW80" s="943"/>
      <c r="FX80" s="943"/>
      <c r="FY80" s="943"/>
      <c r="FZ80" s="943"/>
      <c r="GA80" s="943"/>
      <c r="GB80" s="943"/>
      <c r="GC80" s="943"/>
      <c r="GD80" s="943"/>
      <c r="GE80" s="943"/>
      <c r="GF80" s="943"/>
      <c r="GG80" s="943"/>
      <c r="GH80" s="943"/>
      <c r="GI80" s="943"/>
      <c r="GJ80" s="943"/>
      <c r="GK80" s="943"/>
      <c r="GL80" s="943"/>
      <c r="GM80" s="943"/>
      <c r="GN80" s="943"/>
      <c r="GO80" s="943"/>
      <c r="GP80" s="943"/>
      <c r="GQ80" s="943"/>
      <c r="GR80" s="1364"/>
      <c r="GS80" s="1364"/>
      <c r="GT80" s="1364"/>
      <c r="GU80" s="1383"/>
      <c r="GV80" s="1383"/>
      <c r="GW80" s="1383"/>
      <c r="GX80" s="1383"/>
      <c r="GY80" s="1383"/>
      <c r="GZ80" s="943"/>
      <c r="HA80" s="943"/>
      <c r="HB80" s="943"/>
      <c r="HC80" s="943"/>
      <c r="HD80" s="943"/>
      <c r="HE80" s="943"/>
      <c r="HF80" s="943"/>
      <c r="HG80" s="943"/>
      <c r="HH80" s="943"/>
      <c r="HI80" s="943"/>
      <c r="HJ80" s="943"/>
      <c r="HK80" s="943"/>
      <c r="HL80" s="943"/>
      <c r="HM80" s="943"/>
      <c r="HN80" s="943"/>
      <c r="HO80" s="943"/>
      <c r="HP80" s="943"/>
      <c r="HQ80" s="943"/>
      <c r="HR80" s="943"/>
      <c r="HS80" s="943"/>
      <c r="HT80" s="943"/>
      <c r="HU80" s="943"/>
      <c r="HV80" s="943"/>
      <c r="HW80" s="943"/>
      <c r="HX80" s="943"/>
      <c r="HY80" s="943"/>
      <c r="HZ80" s="943"/>
      <c r="IA80" s="1364"/>
      <c r="IB80" s="1364"/>
      <c r="IC80" s="1364"/>
      <c r="ID80" s="1364"/>
      <c r="IE80" s="1391"/>
      <c r="IF80" s="1391"/>
      <c r="IG80" s="1391"/>
      <c r="IH80" s="1391"/>
      <c r="II80" s="1391"/>
      <c r="IJ80" s="1391"/>
      <c r="IK80" s="943"/>
      <c r="IL80" s="943"/>
      <c r="IM80" s="943"/>
      <c r="IN80" s="943"/>
      <c r="IO80" s="943"/>
      <c r="IP80" s="943"/>
      <c r="IQ80" s="943"/>
      <c r="IR80" s="943"/>
      <c r="IS80" s="943"/>
      <c r="IT80" s="943"/>
      <c r="IU80" s="943"/>
      <c r="IV80" s="943"/>
      <c r="IW80" s="943"/>
      <c r="IX80" s="943"/>
      <c r="IY80" s="943"/>
      <c r="IZ80" s="943"/>
      <c r="JA80" s="943"/>
      <c r="JB80" s="943"/>
      <c r="JC80" s="943"/>
      <c r="JD80" s="943"/>
      <c r="JE80" s="943"/>
      <c r="JF80" s="943"/>
      <c r="JG80" s="943"/>
      <c r="JH80" s="943"/>
      <c r="JI80" s="943"/>
      <c r="JJ80" s="943"/>
      <c r="JK80" s="943"/>
      <c r="JL80" s="1364"/>
      <c r="JM80" s="1364"/>
      <c r="JN80" s="1364"/>
      <c r="JO80" s="1383"/>
      <c r="JP80" s="1383"/>
      <c r="JQ80" s="1383"/>
      <c r="JR80" s="1383"/>
      <c r="JS80" s="1383"/>
      <c r="JT80" s="1383"/>
      <c r="JU80" s="943"/>
      <c r="JV80" s="943"/>
      <c r="JW80" s="943"/>
      <c r="JX80" s="943"/>
      <c r="JY80" s="943"/>
      <c r="JZ80" s="943"/>
      <c r="KA80" s="943"/>
      <c r="KB80" s="943"/>
      <c r="KC80" s="943"/>
      <c r="KD80" s="943"/>
      <c r="KE80" s="943"/>
      <c r="KF80" s="943"/>
      <c r="KG80" s="943"/>
      <c r="KH80" s="943"/>
      <c r="KI80" s="943"/>
      <c r="KJ80" s="943"/>
      <c r="KK80" s="943"/>
      <c r="KL80" s="943"/>
      <c r="KM80" s="943"/>
      <c r="KN80" s="943"/>
      <c r="KO80" s="943"/>
      <c r="KP80" s="943"/>
      <c r="KQ80" s="943"/>
      <c r="KR80" s="943"/>
      <c r="KS80" s="943"/>
      <c r="KT80" s="943"/>
      <c r="KU80" s="943"/>
      <c r="KV80" s="1364"/>
      <c r="KW80" s="1364"/>
      <c r="KX80" s="1364"/>
      <c r="KY80" s="1364"/>
      <c r="KZ80" s="1363"/>
      <c r="LA80" s="1363"/>
      <c r="LB80" s="1363"/>
      <c r="LC80" s="1363"/>
      <c r="LD80" s="1363"/>
      <c r="LE80" s="1363"/>
      <c r="LF80" s="943"/>
      <c r="LG80" s="943"/>
      <c r="LH80" s="943"/>
      <c r="LI80" s="943"/>
      <c r="LJ80" s="943"/>
      <c r="LK80" s="943"/>
      <c r="LL80" s="943"/>
      <c r="LM80" s="943"/>
      <c r="LN80" s="943"/>
      <c r="LO80" s="943"/>
      <c r="LP80" s="943"/>
      <c r="LQ80" s="943"/>
      <c r="LR80" s="943"/>
      <c r="LS80" s="943"/>
      <c r="LT80" s="943"/>
      <c r="LU80" s="943"/>
      <c r="LV80" s="943"/>
      <c r="LW80" s="943"/>
      <c r="LX80" s="943"/>
      <c r="LY80" s="943"/>
      <c r="LZ80" s="943"/>
      <c r="MA80" s="943"/>
      <c r="MB80" s="943"/>
      <c r="MC80" s="943"/>
      <c r="MD80" s="943"/>
      <c r="ME80" s="943"/>
      <c r="MF80" s="943"/>
      <c r="MG80" s="1364"/>
      <c r="MH80" s="1364"/>
      <c r="MI80" s="1364"/>
      <c r="MJ80" s="1364"/>
      <c r="MK80" s="1383"/>
      <c r="ML80" s="1383"/>
      <c r="MM80" s="1383"/>
      <c r="MN80" s="1383"/>
      <c r="MO80" s="1383"/>
      <c r="MP80" s="1383"/>
      <c r="MQ80" s="943"/>
      <c r="MR80" s="943"/>
      <c r="MS80" s="943"/>
      <c r="MT80" s="943"/>
      <c r="MU80" s="943"/>
      <c r="MV80" s="943"/>
      <c r="MW80" s="943"/>
      <c r="MX80" s="943"/>
      <c r="MY80" s="943"/>
      <c r="MZ80" s="943"/>
      <c r="NA80" s="943"/>
      <c r="NB80" s="943"/>
      <c r="NC80" s="943"/>
      <c r="ND80" s="943"/>
      <c r="NE80" s="943"/>
      <c r="NF80" s="943"/>
      <c r="NG80" s="943"/>
      <c r="NH80" s="943"/>
      <c r="NI80" s="943"/>
      <c r="NJ80" s="943"/>
      <c r="NK80" s="943"/>
      <c r="NL80" s="943"/>
      <c r="NM80" s="943"/>
      <c r="NN80" s="943"/>
      <c r="NO80" s="943"/>
      <c r="NP80" s="943"/>
      <c r="NQ80" s="943"/>
      <c r="NR80" s="1364"/>
      <c r="NS80" s="1364"/>
      <c r="NT80" s="1364"/>
      <c r="NU80" s="1363"/>
      <c r="NV80" s="1363"/>
      <c r="NW80" s="1363"/>
      <c r="NX80" s="1363"/>
      <c r="NY80" s="1363"/>
      <c r="NZ80" s="1363"/>
      <c r="OA80" s="943"/>
      <c r="OB80" s="943"/>
      <c r="OC80" s="943"/>
      <c r="OD80" s="943"/>
      <c r="OE80" s="943"/>
      <c r="OF80" s="943"/>
      <c r="OG80" s="943"/>
      <c r="OH80" s="943"/>
      <c r="OI80" s="943"/>
      <c r="OJ80" s="943"/>
      <c r="OK80" s="943"/>
      <c r="OL80" s="943"/>
      <c r="OM80" s="943"/>
      <c r="ON80" s="943"/>
      <c r="OO80" s="943"/>
      <c r="OP80" s="943"/>
      <c r="OQ80" s="943"/>
      <c r="OR80" s="943"/>
      <c r="OS80" s="943"/>
      <c r="OT80" s="943"/>
      <c r="OU80" s="943"/>
      <c r="OV80" s="943"/>
      <c r="OW80" s="943"/>
      <c r="OX80" s="943"/>
      <c r="OY80" s="943"/>
      <c r="OZ80" s="943"/>
      <c r="PA80" s="943"/>
      <c r="PB80" s="1364"/>
      <c r="PC80" s="1364"/>
      <c r="PD80" s="1364"/>
      <c r="PE80" s="1383"/>
      <c r="PF80" s="1383"/>
      <c r="PG80" s="1383"/>
      <c r="PH80" s="1383"/>
      <c r="PI80" s="1383"/>
      <c r="PJ80" s="1383"/>
      <c r="PK80" s="943"/>
      <c r="PL80" s="943"/>
      <c r="PM80" s="943"/>
      <c r="PN80" s="943"/>
      <c r="PO80" s="943"/>
      <c r="PP80" s="943"/>
      <c r="PQ80" s="943"/>
      <c r="PR80" s="943"/>
      <c r="PS80" s="943"/>
      <c r="PT80" s="943"/>
      <c r="PU80" s="943"/>
      <c r="PV80" s="943"/>
      <c r="PW80" s="943"/>
      <c r="PX80" s="943"/>
      <c r="PY80" s="943"/>
      <c r="PZ80" s="943"/>
      <c r="QA80" s="943"/>
      <c r="QB80" s="943"/>
      <c r="QC80" s="943"/>
      <c r="QD80" s="943"/>
      <c r="QE80" s="943"/>
      <c r="QF80" s="943"/>
      <c r="QG80" s="943"/>
      <c r="QH80" s="943"/>
      <c r="QI80" s="943"/>
      <c r="QJ80" s="943"/>
      <c r="QK80" s="943"/>
      <c r="QL80" s="1364"/>
      <c r="QM80" s="1364"/>
      <c r="QN80" s="1364"/>
      <c r="QO80" s="1363"/>
      <c r="QP80" s="1363"/>
      <c r="QQ80" s="1363"/>
      <c r="QR80" s="1363"/>
      <c r="QS80" s="1363"/>
      <c r="QT80" s="1363"/>
      <c r="QU80" s="1363"/>
      <c r="QV80" s="1363"/>
      <c r="QW80" s="1363"/>
      <c r="QX80" s="1363"/>
      <c r="QY80" s="1363"/>
      <c r="QZ80" s="1363"/>
      <c r="RA80" s="1363"/>
    </row>
    <row r="81" ht="14.25" customHeight="1">
      <c r="A81" s="1422"/>
      <c r="B81" s="1423" t="s">
        <v>2811</v>
      </c>
      <c r="C81" s="1423" t="s">
        <v>2811</v>
      </c>
      <c r="D81" s="1424"/>
      <c r="E81" s="1425"/>
      <c r="F81" s="1426"/>
      <c r="G81" s="1422"/>
      <c r="H81" s="1422"/>
      <c r="I81" s="1426"/>
      <c r="J81" s="1426">
        <f t="shared" ref="J81:J93" si="254">I81*(F81/30)</f>
        <v>0</v>
      </c>
      <c r="K81" s="1426"/>
      <c r="L81" s="1426">
        <f t="shared" ref="L81:L93" si="255">K81*(F81/30)</f>
        <v>0</v>
      </c>
      <c r="M81" s="1426"/>
      <c r="N81" s="1426">
        <f t="shared" ref="N81:N93" si="256">M81*(F81/30)</f>
        <v>0</v>
      </c>
      <c r="O81" s="1426"/>
      <c r="P81" s="1426">
        <f t="shared" ref="P81:P93" si="257">O81*(F81/30)</f>
        <v>0</v>
      </c>
      <c r="Q81" s="1426"/>
      <c r="R81" s="1426"/>
      <c r="S81" s="1426"/>
      <c r="T81" s="1426">
        <f t="shared" ref="T81:T93" si="258">S81*(F81/30)</f>
        <v>0</v>
      </c>
      <c r="U81" s="1426">
        <f t="shared" ref="U81:U93" si="259">J81+L81+N81+P81+Q81+R81+T81</f>
        <v>0</v>
      </c>
      <c r="V81" s="1422"/>
      <c r="W81" s="1426">
        <f t="shared" ref="W81:W93" si="260">V81*(F81/30)</f>
        <v>0</v>
      </c>
      <c r="X81" s="1422"/>
      <c r="Y81" s="1426">
        <f t="shared" ref="Y81:Y93" si="261">X81*(F81/30)</f>
        <v>0</v>
      </c>
      <c r="Z81" s="1422"/>
      <c r="AA81" s="1426">
        <f t="shared" ref="AA81:AA93" si="262">Z81*(F81/30)</f>
        <v>0</v>
      </c>
      <c r="AB81" s="1422"/>
      <c r="AC81" s="1426">
        <f t="shared" ref="AC81:AC93" si="263">AB81*(F81/30)</f>
        <v>0</v>
      </c>
      <c r="AD81" s="1422"/>
      <c r="AE81" s="1422"/>
      <c r="AF81" s="1422"/>
      <c r="AG81" s="1426"/>
      <c r="AH81" s="1426">
        <f t="shared" ref="AH81:AH93" si="264">W81+Y81+AA81+AC81+AD81+AE81+AG81</f>
        <v>0</v>
      </c>
      <c r="AI81" s="1422"/>
      <c r="AJ81" s="1426">
        <f>AI81*(F77/30)</f>
        <v>0</v>
      </c>
      <c r="AK81" s="1422"/>
      <c r="AL81" s="1422"/>
      <c r="AM81" s="1426">
        <f t="shared" ref="AM81:AM93" si="265">AL81*(F81/30)</f>
        <v>0</v>
      </c>
      <c r="AN81" s="1422"/>
      <c r="AO81" s="1426">
        <f t="shared" ref="AO81:AO93" si="266">AN81*(F81/30)</f>
        <v>0</v>
      </c>
      <c r="AP81" s="1422"/>
      <c r="AQ81" s="1426">
        <f t="shared" ref="AQ81:AQ93" si="267">AP81*(F81/30)</f>
        <v>0</v>
      </c>
      <c r="AR81" s="1422"/>
      <c r="AS81" s="1422"/>
      <c r="AT81" s="1426">
        <f t="shared" ref="AT81:AT93" si="268">(AJ81+AK81+AM81+AO81+AQ81+AR81+AS81)</f>
        <v>0</v>
      </c>
      <c r="AU81" s="1422"/>
      <c r="AV81" s="1422"/>
      <c r="AW81" s="1422"/>
      <c r="AX81" s="1422"/>
      <c r="AY81" s="1422"/>
      <c r="AZ81" s="1422"/>
      <c r="BA81" s="1422"/>
      <c r="BB81" s="1422"/>
      <c r="BC81" s="1422"/>
      <c r="BD81" s="1422"/>
      <c r="BE81" s="1422"/>
      <c r="BF81" s="1422"/>
      <c r="BG81" s="1422"/>
      <c r="BH81" s="1422"/>
      <c r="BI81" s="1422"/>
      <c r="BJ81" s="1422"/>
      <c r="BK81" s="1422"/>
      <c r="BL81" s="1422"/>
      <c r="BM81" s="1422"/>
      <c r="BN81" s="1422"/>
      <c r="BO81" s="1422"/>
      <c r="BP81" s="1422"/>
      <c r="BQ81" s="1422"/>
      <c r="BR81" s="1422"/>
      <c r="BS81" s="1422"/>
      <c r="BT81" s="1422"/>
      <c r="BU81" s="1422"/>
      <c r="BV81" s="1422"/>
      <c r="BW81" s="1422"/>
      <c r="BX81" s="1422"/>
      <c r="BY81" s="1422"/>
      <c r="BZ81" s="1426">
        <f t="shared" ref="BZ81:CJ81" si="251">COUNTIF($AU81:$BY81,BZ$4)*($F81/30)+COUNTIF($AU81:$BY81,BZ$5)*($F81/60)</f>
        <v>0</v>
      </c>
      <c r="CA81" s="1426">
        <f t="shared" si="251"/>
        <v>0</v>
      </c>
      <c r="CB81" s="1426">
        <f t="shared" si="251"/>
        <v>0</v>
      </c>
      <c r="CC81" s="1426">
        <f t="shared" si="251"/>
        <v>0</v>
      </c>
      <c r="CD81" s="1426">
        <f t="shared" si="251"/>
        <v>0</v>
      </c>
      <c r="CE81" s="1426">
        <f t="shared" si="251"/>
        <v>0</v>
      </c>
      <c r="CF81" s="1426">
        <f t="shared" si="251"/>
        <v>0</v>
      </c>
      <c r="CG81" s="1426">
        <f t="shared" si="251"/>
        <v>0</v>
      </c>
      <c r="CH81" s="1426">
        <f t="shared" si="251"/>
        <v>0</v>
      </c>
      <c r="CI81" s="1426">
        <f t="shared" si="251"/>
        <v>0</v>
      </c>
      <c r="CJ81" s="1426">
        <f t="shared" si="251"/>
        <v>0</v>
      </c>
      <c r="CK81" s="1426">
        <f t="shared" ref="CK81:CK94" si="270">COUNTIF($AU81:$BY81,CK$4)*($F81/30)</f>
        <v>0</v>
      </c>
      <c r="CL81" s="1422"/>
      <c r="CM81" s="1422"/>
      <c r="CN81" s="1422"/>
      <c r="CO81" s="1422"/>
      <c r="CP81" s="1422"/>
      <c r="CQ81" s="1422"/>
      <c r="CR81" s="1422"/>
      <c r="CS81" s="1422"/>
      <c r="CT81" s="1422"/>
      <c r="CU81" s="1422"/>
      <c r="CV81" s="1422"/>
      <c r="CW81" s="1422"/>
      <c r="CX81" s="1422"/>
      <c r="CY81" s="1422"/>
      <c r="CZ81" s="1422"/>
      <c r="DA81" s="1422"/>
      <c r="DB81" s="1422"/>
      <c r="DC81" s="1422"/>
      <c r="DD81" s="1422"/>
      <c r="DE81" s="1422"/>
      <c r="DF81" s="1422"/>
      <c r="DG81" s="1422"/>
      <c r="DH81" s="1422"/>
      <c r="DI81" s="1422"/>
      <c r="DJ81" s="1422"/>
      <c r="DK81" s="1422"/>
      <c r="DL81" s="1422"/>
      <c r="DM81" s="1422"/>
      <c r="DN81" s="1426">
        <f t="shared" ref="DN81:DW81" si="252">COUNTIF($CL81:$DM81,DN$4)*($F81/30)+COUNTIF($CL81:$DM81,DN$5)*($F81/60)</f>
        <v>0</v>
      </c>
      <c r="DO81" s="1426">
        <f t="shared" si="252"/>
        <v>0</v>
      </c>
      <c r="DP81" s="1426">
        <f t="shared" si="252"/>
        <v>0</v>
      </c>
      <c r="DQ81" s="1426">
        <f t="shared" si="252"/>
        <v>0</v>
      </c>
      <c r="DR81" s="1426">
        <f t="shared" si="252"/>
        <v>0</v>
      </c>
      <c r="DS81" s="1426">
        <f t="shared" si="252"/>
        <v>0</v>
      </c>
      <c r="DT81" s="1426">
        <f t="shared" si="252"/>
        <v>0</v>
      </c>
      <c r="DU81" s="1426">
        <f t="shared" si="252"/>
        <v>0</v>
      </c>
      <c r="DV81" s="1426">
        <f t="shared" si="252"/>
        <v>0</v>
      </c>
      <c r="DW81" s="1426">
        <f t="shared" si="252"/>
        <v>0</v>
      </c>
      <c r="DX81" s="1426">
        <f t="shared" si="92"/>
        <v>0</v>
      </c>
      <c r="DY81" s="1422"/>
      <c r="DZ81" s="1422"/>
      <c r="EA81" s="1422"/>
      <c r="EB81" s="1422"/>
      <c r="EC81" s="1422"/>
      <c r="ED81" s="1422"/>
      <c r="EE81" s="1422"/>
      <c r="EF81" s="1422"/>
      <c r="EG81" s="1422"/>
      <c r="EH81" s="1422"/>
      <c r="EI81" s="1422"/>
      <c r="EJ81" s="1422"/>
      <c r="EK81" s="1422"/>
      <c r="EL81" s="1422"/>
      <c r="EM81" s="1422"/>
      <c r="EN81" s="1422"/>
      <c r="EO81" s="1422"/>
      <c r="EP81" s="1422"/>
      <c r="EQ81" s="1422"/>
      <c r="ER81" s="1422"/>
      <c r="ES81" s="1422"/>
      <c r="ET81" s="1422"/>
      <c r="EU81" s="1422"/>
      <c r="EV81" s="1422"/>
      <c r="EW81" s="1422"/>
      <c r="EX81" s="1422"/>
      <c r="EY81" s="1422"/>
      <c r="EZ81" s="1422"/>
      <c r="FA81" s="1422"/>
      <c r="FB81" s="1422"/>
      <c r="FC81" s="1422"/>
      <c r="FD81" s="1426">
        <f t="shared" ref="FD81:FO81" si="253">COUNTIF($AU81:$BY81,FD$4)*($F81/30)+COUNTIF($AU81:$BY81,FD$5)*($F81/60)</f>
        <v>0</v>
      </c>
      <c r="FE81" s="1426">
        <f t="shared" si="253"/>
        <v>0</v>
      </c>
      <c r="FF81" s="1426">
        <f t="shared" si="253"/>
        <v>0</v>
      </c>
      <c r="FG81" s="1426">
        <f t="shared" si="253"/>
        <v>0</v>
      </c>
      <c r="FH81" s="1426">
        <f t="shared" si="253"/>
        <v>0</v>
      </c>
      <c r="FI81" s="1426">
        <f t="shared" si="253"/>
        <v>0</v>
      </c>
      <c r="FJ81" s="1426">
        <f t="shared" si="253"/>
        <v>0</v>
      </c>
      <c r="FK81" s="1426">
        <f t="shared" si="253"/>
        <v>0</v>
      </c>
      <c r="FL81" s="1426">
        <f t="shared" si="253"/>
        <v>0</v>
      </c>
      <c r="FM81" s="1426">
        <f t="shared" si="253"/>
        <v>0</v>
      </c>
      <c r="FN81" s="1426">
        <f t="shared" si="253"/>
        <v>0</v>
      </c>
      <c r="FO81" s="1426">
        <f t="shared" si="253"/>
        <v>0</v>
      </c>
      <c r="FP81" s="1426">
        <f>COUNTIF($AU81:$BY81,FP$4)*($F81/30)</f>
        <v>0</v>
      </c>
      <c r="FQ81" s="1422"/>
      <c r="FR81" s="1422"/>
      <c r="FS81" s="1422"/>
      <c r="FT81" s="1422"/>
      <c r="FU81" s="1422"/>
      <c r="FV81" s="1422"/>
      <c r="FW81" s="1422"/>
      <c r="FX81" s="1422"/>
      <c r="FY81" s="1422"/>
      <c r="FZ81" s="1422"/>
      <c r="GA81" s="1422"/>
      <c r="GB81" s="1422"/>
      <c r="GC81" s="1422"/>
      <c r="GD81" s="1422"/>
      <c r="GE81" s="1422"/>
      <c r="GF81" s="1422"/>
      <c r="GG81" s="1422"/>
      <c r="GH81" s="1422"/>
      <c r="GI81" s="1422"/>
      <c r="GJ81" s="1422"/>
      <c r="GK81" s="1422"/>
      <c r="GL81" s="1422"/>
      <c r="GM81" s="1422"/>
      <c r="GN81" s="1422"/>
      <c r="GO81" s="1422"/>
      <c r="GP81" s="1422"/>
      <c r="GQ81" s="1422"/>
      <c r="GR81" s="1422"/>
      <c r="GS81" s="1422"/>
      <c r="GT81" s="1422"/>
      <c r="GU81" s="1383"/>
      <c r="GV81" s="1383"/>
      <c r="GW81" s="1383"/>
      <c r="GX81" s="1383"/>
      <c r="GY81" s="1383"/>
      <c r="GZ81" s="1422"/>
      <c r="HA81" s="1422"/>
      <c r="HB81" s="1422"/>
      <c r="HC81" s="1422"/>
      <c r="HD81" s="1422"/>
      <c r="HE81" s="1422"/>
      <c r="HF81" s="1422"/>
      <c r="HG81" s="1422"/>
      <c r="HH81" s="1422"/>
      <c r="HI81" s="1422"/>
      <c r="HJ81" s="1422"/>
      <c r="HK81" s="1422"/>
      <c r="HL81" s="1422"/>
      <c r="HM81" s="1422"/>
      <c r="HN81" s="1422"/>
      <c r="HO81" s="1422"/>
      <c r="HP81" s="1422"/>
      <c r="HQ81" s="1422"/>
      <c r="HR81" s="1422"/>
      <c r="HS81" s="1422"/>
      <c r="HT81" s="1422"/>
      <c r="HU81" s="1422"/>
      <c r="HV81" s="1422"/>
      <c r="HW81" s="1422"/>
      <c r="HX81" s="1422"/>
      <c r="HY81" s="1422"/>
      <c r="HZ81" s="1422"/>
      <c r="IA81" s="1422"/>
      <c r="IB81" s="1422"/>
      <c r="IC81" s="1422"/>
      <c r="ID81" s="1422"/>
      <c r="IE81" s="1391"/>
      <c r="IF81" s="1391"/>
      <c r="IG81" s="1391"/>
      <c r="IH81" s="1391"/>
      <c r="II81" s="1391"/>
      <c r="IJ81" s="1391"/>
      <c r="IK81" s="1422"/>
      <c r="IL81" s="1422"/>
      <c r="IM81" s="1422"/>
      <c r="IN81" s="1422"/>
      <c r="IO81" s="1422"/>
      <c r="IP81" s="1422"/>
      <c r="IQ81" s="1422"/>
      <c r="IR81" s="1422"/>
      <c r="IS81" s="1422"/>
      <c r="IT81" s="1422"/>
      <c r="IU81" s="1422"/>
      <c r="IV81" s="1422"/>
      <c r="IW81" s="1422"/>
      <c r="IX81" s="1422"/>
      <c r="IY81" s="1422"/>
      <c r="IZ81" s="1422"/>
      <c r="JA81" s="1422"/>
      <c r="JB81" s="1422"/>
      <c r="JC81" s="1422"/>
      <c r="JD81" s="1422"/>
      <c r="JE81" s="1422"/>
      <c r="JF81" s="1422"/>
      <c r="JG81" s="1422"/>
      <c r="JH81" s="1422"/>
      <c r="JI81" s="1422"/>
      <c r="JJ81" s="1422"/>
      <c r="JK81" s="1422"/>
      <c r="JL81" s="1422"/>
      <c r="JM81" s="1422"/>
      <c r="JN81" s="1422"/>
      <c r="JO81" s="1383"/>
      <c r="JP81" s="1383"/>
      <c r="JQ81" s="1383"/>
      <c r="JR81" s="1383"/>
      <c r="JS81" s="1383"/>
      <c r="JT81" s="1383"/>
      <c r="JU81" s="1422"/>
      <c r="JV81" s="1422"/>
      <c r="JW81" s="1422"/>
      <c r="JX81" s="1422"/>
      <c r="JY81" s="1422"/>
      <c r="JZ81" s="1422"/>
      <c r="KA81" s="1422"/>
      <c r="KB81" s="1422"/>
      <c r="KC81" s="1422"/>
      <c r="KD81" s="1422"/>
      <c r="KE81" s="1422"/>
      <c r="KF81" s="1422"/>
      <c r="KG81" s="1422"/>
      <c r="KH81" s="1422"/>
      <c r="KI81" s="1422"/>
      <c r="KJ81" s="1422"/>
      <c r="KK81" s="1422"/>
      <c r="KL81" s="1422"/>
      <c r="KM81" s="1422"/>
      <c r="KN81" s="1422"/>
      <c r="KO81" s="1422"/>
      <c r="KP81" s="1422"/>
      <c r="KQ81" s="1422"/>
      <c r="KR81" s="1422"/>
      <c r="KS81" s="1422"/>
      <c r="KT81" s="1422"/>
      <c r="KU81" s="1422"/>
      <c r="KV81" s="1422"/>
      <c r="KW81" s="1422"/>
      <c r="KX81" s="1422"/>
      <c r="KY81" s="1422"/>
      <c r="KZ81" s="1363"/>
      <c r="LA81" s="1363"/>
      <c r="LB81" s="1363"/>
      <c r="LC81" s="1363"/>
      <c r="LD81" s="1363"/>
      <c r="LE81" s="1363"/>
      <c r="LF81" s="1422"/>
      <c r="LG81" s="1422"/>
      <c r="LH81" s="1422"/>
      <c r="LI81" s="1422"/>
      <c r="LJ81" s="1422"/>
      <c r="LK81" s="1422"/>
      <c r="LL81" s="1422"/>
      <c r="LM81" s="1422"/>
      <c r="LN81" s="1422"/>
      <c r="LO81" s="1422"/>
      <c r="LP81" s="1422"/>
      <c r="LQ81" s="1422"/>
      <c r="LR81" s="1422"/>
      <c r="LS81" s="1422"/>
      <c r="LT81" s="1422"/>
      <c r="LU81" s="1422"/>
      <c r="LV81" s="1422"/>
      <c r="LW81" s="1422"/>
      <c r="LX81" s="1422"/>
      <c r="LY81" s="1422"/>
      <c r="LZ81" s="1422"/>
      <c r="MA81" s="1422"/>
      <c r="MB81" s="1422"/>
      <c r="MC81" s="1422"/>
      <c r="MD81" s="1422"/>
      <c r="ME81" s="1422"/>
      <c r="MF81" s="1422"/>
      <c r="MG81" s="1422"/>
      <c r="MH81" s="1422"/>
      <c r="MI81" s="1422"/>
      <c r="MJ81" s="1422"/>
      <c r="MK81" s="1383"/>
      <c r="ML81" s="1383"/>
      <c r="MM81" s="1383"/>
      <c r="MN81" s="1383"/>
      <c r="MO81" s="1383"/>
      <c r="MP81" s="1383"/>
      <c r="MQ81" s="1422"/>
      <c r="MR81" s="1422"/>
      <c r="MS81" s="1422"/>
      <c r="MT81" s="1422"/>
      <c r="MU81" s="1422"/>
      <c r="MV81" s="1422"/>
      <c r="MW81" s="1422"/>
      <c r="MX81" s="1422"/>
      <c r="MY81" s="1422"/>
      <c r="MZ81" s="1422"/>
      <c r="NA81" s="1422"/>
      <c r="NB81" s="1422"/>
      <c r="NC81" s="1422"/>
      <c r="ND81" s="1422"/>
      <c r="NE81" s="1422"/>
      <c r="NF81" s="1422"/>
      <c r="NG81" s="1422"/>
      <c r="NH81" s="1422"/>
      <c r="NI81" s="1422"/>
      <c r="NJ81" s="1422"/>
      <c r="NK81" s="1422"/>
      <c r="NL81" s="1422"/>
      <c r="NM81" s="1422"/>
      <c r="NN81" s="1422"/>
      <c r="NO81" s="1422"/>
      <c r="NP81" s="1422"/>
      <c r="NQ81" s="1422"/>
      <c r="NR81" s="1422"/>
      <c r="NS81" s="1422"/>
      <c r="NT81" s="1422"/>
      <c r="NU81" s="1363"/>
      <c r="NV81" s="1363"/>
      <c r="NW81" s="1363"/>
      <c r="NX81" s="1363"/>
      <c r="NY81" s="1363"/>
      <c r="NZ81" s="1363"/>
      <c r="OA81" s="1422"/>
      <c r="OB81" s="1422"/>
      <c r="OC81" s="1422"/>
      <c r="OD81" s="1422"/>
      <c r="OE81" s="1422"/>
      <c r="OF81" s="1422"/>
      <c r="OG81" s="1422"/>
      <c r="OH81" s="1422"/>
      <c r="OI81" s="1422"/>
      <c r="OJ81" s="1422"/>
      <c r="OK81" s="1422"/>
      <c r="OL81" s="1422"/>
      <c r="OM81" s="1422"/>
      <c r="ON81" s="1422"/>
      <c r="OO81" s="1422"/>
      <c r="OP81" s="1422"/>
      <c r="OQ81" s="1422"/>
      <c r="OR81" s="1422"/>
      <c r="OS81" s="1422"/>
      <c r="OT81" s="1422"/>
      <c r="OU81" s="1422"/>
      <c r="OV81" s="1422"/>
      <c r="OW81" s="1422"/>
      <c r="OX81" s="1422"/>
      <c r="OY81" s="1422"/>
      <c r="OZ81" s="1422"/>
      <c r="PA81" s="1422"/>
      <c r="PB81" s="1422"/>
      <c r="PC81" s="1422"/>
      <c r="PD81" s="1422"/>
      <c r="PE81" s="1383"/>
      <c r="PF81" s="1383"/>
      <c r="PG81" s="1383"/>
      <c r="PH81" s="1383"/>
      <c r="PI81" s="1383"/>
      <c r="PJ81" s="1383"/>
      <c r="PK81" s="1422"/>
      <c r="PL81" s="1422"/>
      <c r="PM81" s="1422"/>
      <c r="PN81" s="1422"/>
      <c r="PO81" s="1422"/>
      <c r="PP81" s="1422"/>
      <c r="PQ81" s="1422"/>
      <c r="PR81" s="1422"/>
      <c r="PS81" s="1422"/>
      <c r="PT81" s="1422"/>
      <c r="PU81" s="1422"/>
      <c r="PV81" s="1422"/>
      <c r="PW81" s="1422"/>
      <c r="PX81" s="1422"/>
      <c r="PY81" s="1422"/>
      <c r="PZ81" s="1422"/>
      <c r="QA81" s="1422"/>
      <c r="QB81" s="1422"/>
      <c r="QC81" s="1422"/>
      <c r="QD81" s="1422"/>
      <c r="QE81" s="1422"/>
      <c r="QF81" s="1422"/>
      <c r="QG81" s="1422"/>
      <c r="QH81" s="1422"/>
      <c r="QI81" s="1422"/>
      <c r="QJ81" s="1422"/>
      <c r="QK81" s="1422"/>
      <c r="QL81" s="1422"/>
      <c r="QM81" s="1422"/>
      <c r="QN81" s="1422"/>
      <c r="QO81" s="1363"/>
      <c r="QP81" s="1363"/>
      <c r="QQ81" s="1363"/>
      <c r="QR81" s="1363"/>
      <c r="QS81" s="1363"/>
      <c r="QT81" s="1363"/>
      <c r="QU81" s="1363"/>
      <c r="QV81" s="1363"/>
      <c r="QW81" s="1363"/>
      <c r="QX81" s="1363"/>
      <c r="QY81" s="1363"/>
      <c r="QZ81" s="1363"/>
      <c r="RA81" s="1363"/>
    </row>
    <row r="82" ht="14.25" customHeight="1">
      <c r="A82" s="1364">
        <v>1.0</v>
      </c>
      <c r="B82" s="943" t="s">
        <v>963</v>
      </c>
      <c r="C82" s="943" t="s">
        <v>963</v>
      </c>
      <c r="D82" s="33"/>
      <c r="E82" s="1442" t="s">
        <v>2752</v>
      </c>
      <c r="F82" s="1298">
        <v>2500000.0</v>
      </c>
      <c r="G82" s="943"/>
      <c r="H82" s="943"/>
      <c r="I82" s="1383"/>
      <c r="J82" s="1383">
        <f t="shared" si="254"/>
        <v>0</v>
      </c>
      <c r="K82" s="1383"/>
      <c r="L82" s="1383">
        <f t="shared" si="255"/>
        <v>0</v>
      </c>
      <c r="M82" s="1383"/>
      <c r="N82" s="1383">
        <f t="shared" si="256"/>
        <v>0</v>
      </c>
      <c r="O82" s="1383"/>
      <c r="P82" s="1383">
        <f t="shared" si="257"/>
        <v>0</v>
      </c>
      <c r="Q82" s="1383"/>
      <c r="R82" s="1383"/>
      <c r="S82" s="1383"/>
      <c r="T82" s="1383">
        <f t="shared" si="258"/>
        <v>0</v>
      </c>
      <c r="U82" s="1383">
        <f t="shared" si="259"/>
        <v>0</v>
      </c>
      <c r="V82" s="1362"/>
      <c r="W82" s="1363">
        <f t="shared" si="260"/>
        <v>0</v>
      </c>
      <c r="X82" s="1362"/>
      <c r="Y82" s="1363">
        <f t="shared" si="261"/>
        <v>0</v>
      </c>
      <c r="Z82" s="1362"/>
      <c r="AA82" s="1363">
        <f t="shared" si="262"/>
        <v>0</v>
      </c>
      <c r="AB82" s="1362"/>
      <c r="AC82" s="1363">
        <f t="shared" si="263"/>
        <v>0</v>
      </c>
      <c r="AD82" s="1362"/>
      <c r="AE82" s="1362"/>
      <c r="AF82" s="1362"/>
      <c r="AG82" s="1363"/>
      <c r="AH82" s="1363">
        <f t="shared" si="264"/>
        <v>0</v>
      </c>
      <c r="AI82" s="1361"/>
      <c r="AJ82" s="1383">
        <f t="shared" ref="AJ82:AJ93" si="273">AI82*(F81/30)</f>
        <v>0</v>
      </c>
      <c r="AK82" s="1361"/>
      <c r="AL82" s="1361"/>
      <c r="AM82" s="1383">
        <f t="shared" si="265"/>
        <v>0</v>
      </c>
      <c r="AN82" s="1361"/>
      <c r="AO82" s="1383">
        <f t="shared" si="266"/>
        <v>0</v>
      </c>
      <c r="AP82" s="1361"/>
      <c r="AQ82" s="1383">
        <f t="shared" si="267"/>
        <v>0</v>
      </c>
      <c r="AR82" s="1361"/>
      <c r="AS82" s="1361"/>
      <c r="AT82" s="1383">
        <f t="shared" si="268"/>
        <v>0</v>
      </c>
      <c r="AU82" s="943"/>
      <c r="AV82" s="943"/>
      <c r="AW82" s="943"/>
      <c r="AX82" s="943"/>
      <c r="AY82" s="943"/>
      <c r="AZ82" s="943"/>
      <c r="BA82" s="943"/>
      <c r="BB82" s="943"/>
      <c r="BC82" s="943"/>
      <c r="BD82" s="943"/>
      <c r="BE82" s="943"/>
      <c r="BF82" s="943"/>
      <c r="BG82" s="943"/>
      <c r="BH82" s="943"/>
      <c r="BI82" s="943"/>
      <c r="BJ82" s="943"/>
      <c r="BK82" s="943"/>
      <c r="BL82" s="943"/>
      <c r="BM82" s="943"/>
      <c r="BN82" s="943"/>
      <c r="BO82" s="943"/>
      <c r="BP82" s="943"/>
      <c r="BQ82" s="943"/>
      <c r="BR82" s="943"/>
      <c r="BS82" s="943"/>
      <c r="BT82" s="1364"/>
      <c r="BU82" s="1364"/>
      <c r="BV82" s="1364"/>
      <c r="BW82" s="1364"/>
      <c r="BX82" s="1364"/>
      <c r="BY82" s="1364"/>
      <c r="BZ82" s="1363">
        <f t="shared" ref="BZ82:CJ82" si="269">COUNTIF($AU82:$BY82,BZ$4)*($F82/30)+COUNTIF($AU82:$BY82,BZ$5)*($F82/60)</f>
        <v>0</v>
      </c>
      <c r="CA82" s="1363">
        <f t="shared" si="269"/>
        <v>0</v>
      </c>
      <c r="CB82" s="1363">
        <f t="shared" si="269"/>
        <v>0</v>
      </c>
      <c r="CC82" s="1363">
        <f t="shared" si="269"/>
        <v>0</v>
      </c>
      <c r="CD82" s="1363">
        <f t="shared" si="269"/>
        <v>0</v>
      </c>
      <c r="CE82" s="1363">
        <f t="shared" si="269"/>
        <v>0</v>
      </c>
      <c r="CF82" s="1363">
        <f t="shared" si="269"/>
        <v>0</v>
      </c>
      <c r="CG82" s="1363">
        <f t="shared" si="269"/>
        <v>0</v>
      </c>
      <c r="CH82" s="1363">
        <f t="shared" si="269"/>
        <v>0</v>
      </c>
      <c r="CI82" s="1363">
        <f t="shared" si="269"/>
        <v>0</v>
      </c>
      <c r="CJ82" s="1363">
        <f t="shared" si="269"/>
        <v>0</v>
      </c>
      <c r="CK82" s="1363">
        <f t="shared" si="270"/>
        <v>0</v>
      </c>
      <c r="CL82" s="943"/>
      <c r="CM82" s="943"/>
      <c r="CN82" s="943"/>
      <c r="CO82" s="943"/>
      <c r="CP82" s="943"/>
      <c r="CQ82" s="943"/>
      <c r="CR82" s="943"/>
      <c r="CS82" s="943"/>
      <c r="CT82" s="943"/>
      <c r="CU82" s="943"/>
      <c r="CV82" s="943"/>
      <c r="CW82" s="943"/>
      <c r="CX82" s="943"/>
      <c r="CY82" s="943"/>
      <c r="CZ82" s="943"/>
      <c r="DA82" s="943"/>
      <c r="DB82" s="943"/>
      <c r="DC82" s="943"/>
      <c r="DD82" s="943"/>
      <c r="DE82" s="943"/>
      <c r="DF82" s="943"/>
      <c r="DG82" s="943"/>
      <c r="DH82" s="943"/>
      <c r="DI82" s="943"/>
      <c r="DJ82" s="943"/>
      <c r="DK82" s="943"/>
      <c r="DL82" s="943"/>
      <c r="DM82" s="943"/>
      <c r="DN82" s="1383">
        <f t="shared" ref="DN82:DW82" si="271">COUNTIF($CL82:$DM82,DN$4)*($F82/30)+COUNTIF($CL82:$DM82,DN$5)*($F82/60)</f>
        <v>0</v>
      </c>
      <c r="DO82" s="1383">
        <f t="shared" si="271"/>
        <v>0</v>
      </c>
      <c r="DP82" s="1383">
        <f t="shared" si="271"/>
        <v>0</v>
      </c>
      <c r="DQ82" s="1383">
        <f t="shared" si="271"/>
        <v>0</v>
      </c>
      <c r="DR82" s="1383">
        <f t="shared" si="271"/>
        <v>0</v>
      </c>
      <c r="DS82" s="1383">
        <f t="shared" si="271"/>
        <v>0</v>
      </c>
      <c r="DT82" s="1383">
        <f t="shared" si="271"/>
        <v>0</v>
      </c>
      <c r="DU82" s="1383">
        <f t="shared" si="271"/>
        <v>0</v>
      </c>
      <c r="DV82" s="1383">
        <f t="shared" si="271"/>
        <v>0</v>
      </c>
      <c r="DW82" s="1383">
        <f t="shared" si="271"/>
        <v>0</v>
      </c>
      <c r="DX82" s="1383">
        <f t="shared" si="92"/>
        <v>0</v>
      </c>
      <c r="DY82" s="943"/>
      <c r="DZ82" s="943"/>
      <c r="EA82" s="943"/>
      <c r="EB82" s="943"/>
      <c r="EC82" s="943"/>
      <c r="ED82" s="943"/>
      <c r="EE82" s="943"/>
      <c r="EF82" s="943"/>
      <c r="EG82" s="943"/>
      <c r="EH82" s="943"/>
      <c r="EI82" s="943"/>
      <c r="EJ82" s="943"/>
      <c r="EK82" s="943"/>
      <c r="EL82" s="943"/>
      <c r="EM82" s="943"/>
      <c r="EN82" s="943"/>
      <c r="EO82" s="943"/>
      <c r="EP82" s="943"/>
      <c r="EQ82" s="943"/>
      <c r="ER82" s="943"/>
      <c r="ES82" s="943"/>
      <c r="ET82" s="943"/>
      <c r="EU82" s="943"/>
      <c r="EV82" s="943"/>
      <c r="EW82" s="943"/>
      <c r="EX82" s="1364"/>
      <c r="EY82" s="1364"/>
      <c r="EZ82" s="1364"/>
      <c r="FA82" s="1364"/>
      <c r="FB82" s="1364"/>
      <c r="FC82" s="1364"/>
      <c r="FD82" s="1363">
        <f t="shared" ref="FD82:FP82" si="272">COUNTIF($DY82:$FC82,FD$4)*($F82/30)+COUNTIF($DY82:$FC82,FD$5)*($F82/60)</f>
        <v>0</v>
      </c>
      <c r="FE82" s="1363">
        <f t="shared" si="272"/>
        <v>0</v>
      </c>
      <c r="FF82" s="1363">
        <f t="shared" si="272"/>
        <v>0</v>
      </c>
      <c r="FG82" s="1363">
        <f t="shared" si="272"/>
        <v>0</v>
      </c>
      <c r="FH82" s="1363">
        <f t="shared" si="272"/>
        <v>0</v>
      </c>
      <c r="FI82" s="1363">
        <f t="shared" si="272"/>
        <v>0</v>
      </c>
      <c r="FJ82" s="1363">
        <f t="shared" si="272"/>
        <v>0</v>
      </c>
      <c r="FK82" s="1363">
        <f t="shared" si="272"/>
        <v>0</v>
      </c>
      <c r="FL82" s="1363">
        <f t="shared" si="272"/>
        <v>0</v>
      </c>
      <c r="FM82" s="1363">
        <f t="shared" si="272"/>
        <v>0</v>
      </c>
      <c r="FN82" s="1363">
        <f t="shared" si="272"/>
        <v>0</v>
      </c>
      <c r="FO82" s="1363">
        <f t="shared" si="272"/>
        <v>0</v>
      </c>
      <c r="FP82" s="1363">
        <f t="shared" si="272"/>
        <v>0</v>
      </c>
      <c r="FQ82" s="943"/>
      <c r="FR82" s="943"/>
      <c r="FS82" s="943"/>
      <c r="FT82" s="943"/>
      <c r="FU82" s="943"/>
      <c r="FV82" s="943"/>
      <c r="FW82" s="943"/>
      <c r="FX82" s="943"/>
      <c r="FY82" s="943"/>
      <c r="FZ82" s="943"/>
      <c r="GA82" s="943"/>
      <c r="GB82" s="943"/>
      <c r="GC82" s="943"/>
      <c r="GD82" s="943"/>
      <c r="GE82" s="943"/>
      <c r="GF82" s="943"/>
      <c r="GG82" s="943"/>
      <c r="GH82" s="943"/>
      <c r="GI82" s="943"/>
      <c r="GJ82" s="943"/>
      <c r="GK82" s="943"/>
      <c r="GL82" s="943"/>
      <c r="GM82" s="943"/>
      <c r="GN82" s="943"/>
      <c r="GO82" s="943"/>
      <c r="GP82" s="1364"/>
      <c r="GQ82" s="1364"/>
      <c r="GR82" s="1364"/>
      <c r="GS82" s="1364"/>
      <c r="GT82" s="1364"/>
      <c r="GU82" s="1383"/>
      <c r="GV82" s="1383"/>
      <c r="GW82" s="1383"/>
      <c r="GX82" s="1383"/>
      <c r="GY82" s="1383"/>
      <c r="GZ82" s="943"/>
      <c r="HA82" s="943"/>
      <c r="HB82" s="943"/>
      <c r="HC82" s="943"/>
      <c r="HD82" s="943"/>
      <c r="HE82" s="943"/>
      <c r="HF82" s="943"/>
      <c r="HG82" s="943"/>
      <c r="HH82" s="943"/>
      <c r="HI82" s="943"/>
      <c r="HJ82" s="943"/>
      <c r="HK82" s="943"/>
      <c r="HL82" s="943"/>
      <c r="HM82" s="943"/>
      <c r="HN82" s="943"/>
      <c r="HO82" s="943"/>
      <c r="HP82" s="943"/>
      <c r="HQ82" s="943"/>
      <c r="HR82" s="943"/>
      <c r="HS82" s="943"/>
      <c r="HT82" s="943"/>
      <c r="HU82" s="943"/>
      <c r="HV82" s="943"/>
      <c r="HW82" s="943"/>
      <c r="HX82" s="943"/>
      <c r="HY82" s="1364"/>
      <c r="HZ82" s="1364"/>
      <c r="IA82" s="1364"/>
      <c r="IB82" s="1364"/>
      <c r="IC82" s="1364"/>
      <c r="ID82" s="1364"/>
      <c r="IE82" s="1391"/>
      <c r="IF82" s="1391"/>
      <c r="IG82" s="1391"/>
      <c r="IH82" s="1391"/>
      <c r="II82" s="1391"/>
      <c r="IJ82" s="1391"/>
      <c r="IK82" s="943"/>
      <c r="IL82" s="943"/>
      <c r="IM82" s="943"/>
      <c r="IN82" s="943"/>
      <c r="IO82" s="943"/>
      <c r="IP82" s="943"/>
      <c r="IQ82" s="943"/>
      <c r="IR82" s="943"/>
      <c r="IS82" s="943"/>
      <c r="IT82" s="943"/>
      <c r="IU82" s="943"/>
      <c r="IV82" s="943"/>
      <c r="IW82" s="943"/>
      <c r="IX82" s="943"/>
      <c r="IY82" s="943"/>
      <c r="IZ82" s="943"/>
      <c r="JA82" s="943"/>
      <c r="JB82" s="943"/>
      <c r="JC82" s="943"/>
      <c r="JD82" s="943"/>
      <c r="JE82" s="943"/>
      <c r="JF82" s="943"/>
      <c r="JG82" s="943"/>
      <c r="JH82" s="943"/>
      <c r="JI82" s="943"/>
      <c r="JJ82" s="1364"/>
      <c r="JK82" s="1364"/>
      <c r="JL82" s="1364"/>
      <c r="JM82" s="1364"/>
      <c r="JN82" s="1364"/>
      <c r="JO82" s="1383"/>
      <c r="JP82" s="1383"/>
      <c r="JQ82" s="1383"/>
      <c r="JR82" s="1383"/>
      <c r="JS82" s="1383"/>
      <c r="JT82" s="1383"/>
      <c r="JU82" s="943"/>
      <c r="JV82" s="943"/>
      <c r="JW82" s="943"/>
      <c r="JX82" s="943"/>
      <c r="JY82" s="943"/>
      <c r="JZ82" s="943"/>
      <c r="KA82" s="943"/>
      <c r="KB82" s="943"/>
      <c r="KC82" s="943"/>
      <c r="KD82" s="943"/>
      <c r="KE82" s="943"/>
      <c r="KF82" s="943"/>
      <c r="KG82" s="943"/>
      <c r="KH82" s="943"/>
      <c r="KI82" s="943"/>
      <c r="KJ82" s="943"/>
      <c r="KK82" s="943"/>
      <c r="KL82" s="943"/>
      <c r="KM82" s="943"/>
      <c r="KN82" s="943"/>
      <c r="KO82" s="943"/>
      <c r="KP82" s="943"/>
      <c r="KQ82" s="943"/>
      <c r="KR82" s="943"/>
      <c r="KS82" s="943"/>
      <c r="KT82" s="1364"/>
      <c r="KU82" s="1364"/>
      <c r="KV82" s="1364"/>
      <c r="KW82" s="1364"/>
      <c r="KX82" s="1364"/>
      <c r="KY82" s="1364"/>
      <c r="KZ82" s="1363"/>
      <c r="LA82" s="1363"/>
      <c r="LB82" s="1363"/>
      <c r="LC82" s="1363"/>
      <c r="LD82" s="1363"/>
      <c r="LE82" s="1363"/>
      <c r="LF82" s="943"/>
      <c r="LG82" s="943"/>
      <c r="LH82" s="943"/>
      <c r="LI82" s="943"/>
      <c r="LJ82" s="943"/>
      <c r="LK82" s="943"/>
      <c r="LL82" s="943"/>
      <c r="LM82" s="943"/>
      <c r="LN82" s="943"/>
      <c r="LO82" s="943"/>
      <c r="LP82" s="943"/>
      <c r="LQ82" s="943"/>
      <c r="LR82" s="943"/>
      <c r="LS82" s="943"/>
      <c r="LT82" s="943"/>
      <c r="LU82" s="943"/>
      <c r="LV82" s="943"/>
      <c r="LW82" s="943"/>
      <c r="LX82" s="943"/>
      <c r="LY82" s="943"/>
      <c r="LZ82" s="943"/>
      <c r="MA82" s="943"/>
      <c r="MB82" s="943"/>
      <c r="MC82" s="943"/>
      <c r="MD82" s="943"/>
      <c r="ME82" s="1364"/>
      <c r="MF82" s="1364"/>
      <c r="MG82" s="1364"/>
      <c r="MH82" s="1364"/>
      <c r="MI82" s="1364"/>
      <c r="MJ82" s="1364"/>
      <c r="MK82" s="1383"/>
      <c r="ML82" s="1383"/>
      <c r="MM82" s="1383"/>
      <c r="MN82" s="1383"/>
      <c r="MO82" s="1383"/>
      <c r="MP82" s="1383"/>
      <c r="MQ82" s="943"/>
      <c r="MR82" s="943"/>
      <c r="MS82" s="943"/>
      <c r="MT82" s="943"/>
      <c r="MU82" s="943"/>
      <c r="MV82" s="943"/>
      <c r="MW82" s="943"/>
      <c r="MX82" s="943"/>
      <c r="MY82" s="943"/>
      <c r="MZ82" s="943"/>
      <c r="NA82" s="943"/>
      <c r="NB82" s="943"/>
      <c r="NC82" s="943"/>
      <c r="ND82" s="943"/>
      <c r="NE82" s="943"/>
      <c r="NF82" s="943"/>
      <c r="NG82" s="943"/>
      <c r="NH82" s="943"/>
      <c r="NI82" s="943"/>
      <c r="NJ82" s="943"/>
      <c r="NK82" s="943"/>
      <c r="NL82" s="943"/>
      <c r="NM82" s="943"/>
      <c r="NN82" s="943"/>
      <c r="NO82" s="943"/>
      <c r="NP82" s="1364"/>
      <c r="NQ82" s="1364"/>
      <c r="NR82" s="1364"/>
      <c r="NS82" s="1364"/>
      <c r="NT82" s="1364"/>
      <c r="NU82" s="1363"/>
      <c r="NV82" s="1363"/>
      <c r="NW82" s="1363"/>
      <c r="NX82" s="1363"/>
      <c r="NY82" s="1363"/>
      <c r="NZ82" s="1363"/>
      <c r="OA82" s="943"/>
      <c r="OB82" s="943"/>
      <c r="OC82" s="943"/>
      <c r="OD82" s="943"/>
      <c r="OE82" s="943"/>
      <c r="OF82" s="943"/>
      <c r="OG82" s="943"/>
      <c r="OH82" s="943"/>
      <c r="OI82" s="943"/>
      <c r="OJ82" s="943"/>
      <c r="OK82" s="943"/>
      <c r="OL82" s="943"/>
      <c r="OM82" s="943"/>
      <c r="ON82" s="943"/>
      <c r="OO82" s="943"/>
      <c r="OP82" s="943"/>
      <c r="OQ82" s="943"/>
      <c r="OR82" s="943"/>
      <c r="OS82" s="943"/>
      <c r="OT82" s="943"/>
      <c r="OU82" s="943"/>
      <c r="OV82" s="943"/>
      <c r="OW82" s="943"/>
      <c r="OX82" s="943"/>
      <c r="OY82" s="943"/>
      <c r="OZ82" s="1364"/>
      <c r="PA82" s="1364"/>
      <c r="PB82" s="1364"/>
      <c r="PC82" s="1364"/>
      <c r="PD82" s="1364"/>
      <c r="PE82" s="1383"/>
      <c r="PF82" s="1383"/>
      <c r="PG82" s="1383"/>
      <c r="PH82" s="1383"/>
      <c r="PI82" s="1383"/>
      <c r="PJ82" s="1383"/>
      <c r="PK82" s="943"/>
      <c r="PL82" s="943"/>
      <c r="PM82" s="943"/>
      <c r="PN82" s="943"/>
      <c r="PO82" s="943"/>
      <c r="PP82" s="943"/>
      <c r="PQ82" s="943"/>
      <c r="PR82" s="943"/>
      <c r="PS82" s="943"/>
      <c r="PT82" s="943"/>
      <c r="PU82" s="943"/>
      <c r="PV82" s="943"/>
      <c r="PW82" s="943"/>
      <c r="PX82" s="943"/>
      <c r="PY82" s="943"/>
      <c r="PZ82" s="943"/>
      <c r="QA82" s="943"/>
      <c r="QB82" s="943"/>
      <c r="QC82" s="943"/>
      <c r="QD82" s="943"/>
      <c r="QE82" s="943"/>
      <c r="QF82" s="943"/>
      <c r="QG82" s="943"/>
      <c r="QH82" s="943"/>
      <c r="QI82" s="943"/>
      <c r="QJ82" s="1364"/>
      <c r="QK82" s="1364"/>
      <c r="QL82" s="1364"/>
      <c r="QM82" s="1364"/>
      <c r="QN82" s="1364"/>
      <c r="QO82" s="1363"/>
      <c r="QP82" s="1363"/>
      <c r="QQ82" s="1363"/>
      <c r="QR82" s="1363"/>
      <c r="QS82" s="1363"/>
      <c r="QT82" s="1363"/>
      <c r="QU82" s="1363"/>
      <c r="QV82" s="1363"/>
      <c r="QW82" s="1363"/>
      <c r="QX82" s="1363"/>
      <c r="QY82" s="1363"/>
      <c r="QZ82" s="1363"/>
      <c r="RA82" s="1363"/>
    </row>
    <row r="83" ht="14.25" customHeight="1">
      <c r="A83" s="1364">
        <v>2.0</v>
      </c>
      <c r="B83" s="943" t="s">
        <v>850</v>
      </c>
      <c r="C83" s="943" t="s">
        <v>850</v>
      </c>
      <c r="D83" s="33"/>
      <c r="E83" s="1443" t="s">
        <v>985</v>
      </c>
      <c r="F83" s="1298">
        <v>7000000.0</v>
      </c>
      <c r="G83" s="943"/>
      <c r="H83" s="943"/>
      <c r="I83" s="1383"/>
      <c r="J83" s="1383">
        <f t="shared" si="254"/>
        <v>0</v>
      </c>
      <c r="K83" s="1383"/>
      <c r="L83" s="1383">
        <f t="shared" si="255"/>
        <v>0</v>
      </c>
      <c r="M83" s="1383"/>
      <c r="N83" s="1383">
        <f t="shared" si="256"/>
        <v>0</v>
      </c>
      <c r="O83" s="1383">
        <v>31.0</v>
      </c>
      <c r="P83" s="1383">
        <f t="shared" si="257"/>
        <v>7233333.333</v>
      </c>
      <c r="Q83" s="1383"/>
      <c r="R83" s="1383"/>
      <c r="S83" s="1383"/>
      <c r="T83" s="1383">
        <f t="shared" si="258"/>
        <v>0</v>
      </c>
      <c r="U83" s="1383">
        <f t="shared" si="259"/>
        <v>7233333.333</v>
      </c>
      <c r="V83" s="1362"/>
      <c r="W83" s="1363">
        <f t="shared" si="260"/>
        <v>0</v>
      </c>
      <c r="X83" s="1362"/>
      <c r="Y83" s="1363">
        <f t="shared" si="261"/>
        <v>0</v>
      </c>
      <c r="Z83" s="1362"/>
      <c r="AA83" s="1363">
        <f t="shared" si="262"/>
        <v>0</v>
      </c>
      <c r="AB83" s="1362">
        <v>31.0</v>
      </c>
      <c r="AC83" s="1363">
        <f t="shared" si="263"/>
        <v>7233333.333</v>
      </c>
      <c r="AD83" s="1362"/>
      <c r="AE83" s="1362"/>
      <c r="AF83" s="1362"/>
      <c r="AG83" s="1363"/>
      <c r="AH83" s="1363">
        <f t="shared" si="264"/>
        <v>7233333.333</v>
      </c>
      <c r="AI83" s="1361"/>
      <c r="AJ83" s="1383">
        <f t="shared" si="273"/>
        <v>0</v>
      </c>
      <c r="AK83" s="1361"/>
      <c r="AL83" s="1361"/>
      <c r="AM83" s="1383">
        <f t="shared" si="265"/>
        <v>0</v>
      </c>
      <c r="AN83" s="1361">
        <v>30.0</v>
      </c>
      <c r="AO83" s="1383">
        <f t="shared" si="266"/>
        <v>7000000</v>
      </c>
      <c r="AP83" s="1361"/>
      <c r="AQ83" s="1383">
        <f t="shared" si="267"/>
        <v>0</v>
      </c>
      <c r="AR83" s="1361"/>
      <c r="AS83" s="1361"/>
      <c r="AT83" s="1383">
        <f t="shared" si="268"/>
        <v>7000000</v>
      </c>
      <c r="AU83" s="943" t="s">
        <v>2678</v>
      </c>
      <c r="AV83" s="943" t="s">
        <v>2678</v>
      </c>
      <c r="AW83" s="943" t="s">
        <v>2678</v>
      </c>
      <c r="AX83" s="943" t="s">
        <v>2678</v>
      </c>
      <c r="AY83" s="943" t="s">
        <v>2678</v>
      </c>
      <c r="AZ83" s="943" t="s">
        <v>2678</v>
      </c>
      <c r="BA83" s="943" t="s">
        <v>2678</v>
      </c>
      <c r="BB83" s="943" t="s">
        <v>2678</v>
      </c>
      <c r="BC83" s="943" t="s">
        <v>2678</v>
      </c>
      <c r="BD83" s="943" t="s">
        <v>2678</v>
      </c>
      <c r="BE83" s="943" t="s">
        <v>2678</v>
      </c>
      <c r="BF83" s="943" t="s">
        <v>2678</v>
      </c>
      <c r="BG83" s="943" t="s">
        <v>2678</v>
      </c>
      <c r="BH83" s="943" t="s">
        <v>2678</v>
      </c>
      <c r="BI83" s="943" t="s">
        <v>2678</v>
      </c>
      <c r="BJ83" s="943" t="s">
        <v>2678</v>
      </c>
      <c r="BK83" s="943" t="s">
        <v>2678</v>
      </c>
      <c r="BL83" s="943" t="s">
        <v>2678</v>
      </c>
      <c r="BM83" s="943" t="s">
        <v>2678</v>
      </c>
      <c r="BN83" s="943" t="s">
        <v>2678</v>
      </c>
      <c r="BO83" s="943" t="s">
        <v>2678</v>
      </c>
      <c r="BP83" s="943" t="s">
        <v>2678</v>
      </c>
      <c r="BQ83" s="943" t="s">
        <v>2678</v>
      </c>
      <c r="BR83" s="943" t="s">
        <v>2678</v>
      </c>
      <c r="BS83" s="943" t="s">
        <v>2678</v>
      </c>
      <c r="BT83" s="1364" t="s">
        <v>2678</v>
      </c>
      <c r="BU83" s="1364" t="s">
        <v>2678</v>
      </c>
      <c r="BV83" s="1364" t="s">
        <v>2678</v>
      </c>
      <c r="BW83" s="1364" t="s">
        <v>2678</v>
      </c>
      <c r="BX83" s="1364" t="s">
        <v>2678</v>
      </c>
      <c r="BY83" s="1364" t="s">
        <v>2678</v>
      </c>
      <c r="BZ83" s="1363">
        <f t="shared" ref="BZ83:CJ83" si="274">COUNTIF($AU83:$BY83,BZ$4)*($F83/30)+COUNTIF($AU83:$BY83,BZ$5)*($F83/60)</f>
        <v>0</v>
      </c>
      <c r="CA83" s="1363">
        <f t="shared" si="274"/>
        <v>0</v>
      </c>
      <c r="CB83" s="1363">
        <f t="shared" si="274"/>
        <v>0</v>
      </c>
      <c r="CC83" s="1363">
        <f t="shared" si="274"/>
        <v>7233333.333</v>
      </c>
      <c r="CD83" s="1363">
        <f t="shared" si="274"/>
        <v>0</v>
      </c>
      <c r="CE83" s="1363">
        <f t="shared" si="274"/>
        <v>0</v>
      </c>
      <c r="CF83" s="1363">
        <f t="shared" si="274"/>
        <v>0</v>
      </c>
      <c r="CG83" s="1363">
        <f t="shared" si="274"/>
        <v>0</v>
      </c>
      <c r="CH83" s="1363">
        <f t="shared" si="274"/>
        <v>0</v>
      </c>
      <c r="CI83" s="1363">
        <f t="shared" si="274"/>
        <v>0</v>
      </c>
      <c r="CJ83" s="1363">
        <f t="shared" si="274"/>
        <v>0</v>
      </c>
      <c r="CK83" s="1363">
        <f t="shared" si="270"/>
        <v>0</v>
      </c>
      <c r="CL83" s="943"/>
      <c r="CM83" s="943"/>
      <c r="CN83" s="943"/>
      <c r="CO83" s="943"/>
      <c r="CP83" s="943"/>
      <c r="CQ83" s="943"/>
      <c r="CR83" s="943"/>
      <c r="CS83" s="943"/>
      <c r="CT83" s="943"/>
      <c r="CU83" s="943"/>
      <c r="CV83" s="943"/>
      <c r="CW83" s="943"/>
      <c r="CX83" s="943"/>
      <c r="CY83" s="943"/>
      <c r="CZ83" s="943"/>
      <c r="DA83" s="943"/>
      <c r="DB83" s="943"/>
      <c r="DC83" s="943"/>
      <c r="DD83" s="943"/>
      <c r="DE83" s="943"/>
      <c r="DF83" s="943"/>
      <c r="DG83" s="943"/>
      <c r="DH83" s="943"/>
      <c r="DI83" s="943"/>
      <c r="DJ83" s="943"/>
      <c r="DK83" s="943"/>
      <c r="DL83" s="943"/>
      <c r="DM83" s="943"/>
      <c r="DN83" s="1383">
        <f t="shared" ref="DN83:DW83" si="275">COUNTIF($CL83:$DM83,DN$4)*($F83/30)+COUNTIF($CL83:$DM83,DN$5)*($F83/60)</f>
        <v>0</v>
      </c>
      <c r="DO83" s="1383">
        <f t="shared" si="275"/>
        <v>0</v>
      </c>
      <c r="DP83" s="1383">
        <f t="shared" si="275"/>
        <v>0</v>
      </c>
      <c r="DQ83" s="1383">
        <f t="shared" si="275"/>
        <v>0</v>
      </c>
      <c r="DR83" s="1383">
        <f t="shared" si="275"/>
        <v>0</v>
      </c>
      <c r="DS83" s="1383">
        <f t="shared" si="275"/>
        <v>0</v>
      </c>
      <c r="DT83" s="1383">
        <f t="shared" si="275"/>
        <v>0</v>
      </c>
      <c r="DU83" s="1383">
        <f t="shared" si="275"/>
        <v>0</v>
      </c>
      <c r="DV83" s="1383">
        <f t="shared" si="275"/>
        <v>0</v>
      </c>
      <c r="DW83" s="1383">
        <f t="shared" si="275"/>
        <v>0</v>
      </c>
      <c r="DX83" s="1383">
        <f t="shared" si="92"/>
        <v>0</v>
      </c>
      <c r="DY83" s="943"/>
      <c r="DZ83" s="943"/>
      <c r="EA83" s="943"/>
      <c r="EB83" s="943"/>
      <c r="EC83" s="943"/>
      <c r="ED83" s="943"/>
      <c r="EE83" s="943"/>
      <c r="EF83" s="943"/>
      <c r="EG83" s="943"/>
      <c r="EH83" s="943"/>
      <c r="EI83" s="943"/>
      <c r="EJ83" s="943"/>
      <c r="EK83" s="943"/>
      <c r="EL83" s="943"/>
      <c r="EM83" s="943"/>
      <c r="EN83" s="943"/>
      <c r="EO83" s="943"/>
      <c r="EP83" s="943"/>
      <c r="EQ83" s="943"/>
      <c r="ER83" s="943"/>
      <c r="ES83" s="943"/>
      <c r="ET83" s="943"/>
      <c r="EU83" s="943"/>
      <c r="EV83" s="943"/>
      <c r="EW83" s="943"/>
      <c r="EX83" s="1364"/>
      <c r="EY83" s="1364"/>
      <c r="EZ83" s="1364"/>
      <c r="FA83" s="1364"/>
      <c r="FB83" s="1364"/>
      <c r="FC83" s="1364"/>
      <c r="FD83" s="1363">
        <f t="shared" ref="FD83:FP83" si="276">COUNTIF($DY83:$FC83,FD$4)*($F83/30)+COUNTIF($DY83:$FC83,FD$5)*($F83/60)</f>
        <v>0</v>
      </c>
      <c r="FE83" s="1363">
        <f t="shared" si="276"/>
        <v>0</v>
      </c>
      <c r="FF83" s="1363">
        <f t="shared" si="276"/>
        <v>0</v>
      </c>
      <c r="FG83" s="1363">
        <f t="shared" si="276"/>
        <v>0</v>
      </c>
      <c r="FH83" s="1363">
        <f t="shared" si="276"/>
        <v>0</v>
      </c>
      <c r="FI83" s="1363">
        <f t="shared" si="276"/>
        <v>0</v>
      </c>
      <c r="FJ83" s="1363">
        <f t="shared" si="276"/>
        <v>0</v>
      </c>
      <c r="FK83" s="1363">
        <f t="shared" si="276"/>
        <v>0</v>
      </c>
      <c r="FL83" s="1363">
        <f t="shared" si="276"/>
        <v>0</v>
      </c>
      <c r="FM83" s="1363">
        <f t="shared" si="276"/>
        <v>0</v>
      </c>
      <c r="FN83" s="1363">
        <f t="shared" si="276"/>
        <v>0</v>
      </c>
      <c r="FO83" s="1363">
        <f t="shared" si="276"/>
        <v>0</v>
      </c>
      <c r="FP83" s="1363">
        <f t="shared" si="276"/>
        <v>0</v>
      </c>
      <c r="FQ83" s="943"/>
      <c r="FR83" s="943"/>
      <c r="FS83" s="943"/>
      <c r="FT83" s="943"/>
      <c r="FU83" s="943"/>
      <c r="FV83" s="943"/>
      <c r="FW83" s="943"/>
      <c r="FX83" s="943"/>
      <c r="FY83" s="943"/>
      <c r="FZ83" s="943"/>
      <c r="GA83" s="943"/>
      <c r="GB83" s="943"/>
      <c r="GC83" s="943"/>
      <c r="GD83" s="943"/>
      <c r="GE83" s="943"/>
      <c r="GF83" s="943"/>
      <c r="GG83" s="943"/>
      <c r="GH83" s="943"/>
      <c r="GI83" s="943"/>
      <c r="GJ83" s="943"/>
      <c r="GK83" s="943"/>
      <c r="GL83" s="943"/>
      <c r="GM83" s="943"/>
      <c r="GN83" s="943"/>
      <c r="GO83" s="943"/>
      <c r="GP83" s="1364"/>
      <c r="GQ83" s="1364"/>
      <c r="GR83" s="1364"/>
      <c r="GS83" s="1364"/>
      <c r="GT83" s="1364"/>
      <c r="GU83" s="1383"/>
      <c r="GV83" s="1383"/>
      <c r="GW83" s="1383"/>
      <c r="GX83" s="1383"/>
      <c r="GY83" s="1383"/>
      <c r="GZ83" s="943"/>
      <c r="HA83" s="943"/>
      <c r="HB83" s="943"/>
      <c r="HC83" s="943"/>
      <c r="HD83" s="943"/>
      <c r="HE83" s="943"/>
      <c r="HF83" s="943"/>
      <c r="HG83" s="943"/>
      <c r="HH83" s="943"/>
      <c r="HI83" s="943"/>
      <c r="HJ83" s="943"/>
      <c r="HK83" s="943"/>
      <c r="HL83" s="943"/>
      <c r="HM83" s="943"/>
      <c r="HN83" s="943"/>
      <c r="HO83" s="943"/>
      <c r="HP83" s="943"/>
      <c r="HQ83" s="943"/>
      <c r="HR83" s="943"/>
      <c r="HS83" s="943"/>
      <c r="HT83" s="943"/>
      <c r="HU83" s="943"/>
      <c r="HV83" s="943"/>
      <c r="HW83" s="943"/>
      <c r="HX83" s="943"/>
      <c r="HY83" s="1364"/>
      <c r="HZ83" s="1364"/>
      <c r="IA83" s="1364"/>
      <c r="IB83" s="1364"/>
      <c r="IC83" s="1364"/>
      <c r="ID83" s="1364"/>
      <c r="IE83" s="1391"/>
      <c r="IF83" s="1391"/>
      <c r="IG83" s="1391"/>
      <c r="IH83" s="1391"/>
      <c r="II83" s="1391"/>
      <c r="IJ83" s="1391"/>
      <c r="IK83" s="943"/>
      <c r="IL83" s="943"/>
      <c r="IM83" s="943"/>
      <c r="IN83" s="943"/>
      <c r="IO83" s="943"/>
      <c r="IP83" s="943"/>
      <c r="IQ83" s="943"/>
      <c r="IR83" s="943"/>
      <c r="IS83" s="943"/>
      <c r="IT83" s="943"/>
      <c r="IU83" s="943"/>
      <c r="IV83" s="943"/>
      <c r="IW83" s="943"/>
      <c r="IX83" s="943"/>
      <c r="IY83" s="943"/>
      <c r="IZ83" s="943"/>
      <c r="JA83" s="943"/>
      <c r="JB83" s="943"/>
      <c r="JC83" s="943"/>
      <c r="JD83" s="943"/>
      <c r="JE83" s="943"/>
      <c r="JF83" s="943"/>
      <c r="JG83" s="943"/>
      <c r="JH83" s="943"/>
      <c r="JI83" s="943"/>
      <c r="JJ83" s="1364"/>
      <c r="JK83" s="1364"/>
      <c r="JL83" s="1364"/>
      <c r="JM83" s="1364"/>
      <c r="JN83" s="1364"/>
      <c r="JO83" s="1383"/>
      <c r="JP83" s="1383"/>
      <c r="JQ83" s="1383"/>
      <c r="JR83" s="1383"/>
      <c r="JS83" s="1383"/>
      <c r="JT83" s="1383"/>
      <c r="JU83" s="943"/>
      <c r="JV83" s="943"/>
      <c r="JW83" s="943"/>
      <c r="JX83" s="943"/>
      <c r="JY83" s="943"/>
      <c r="JZ83" s="943"/>
      <c r="KA83" s="943"/>
      <c r="KB83" s="943"/>
      <c r="KC83" s="943"/>
      <c r="KD83" s="943"/>
      <c r="KE83" s="943"/>
      <c r="KF83" s="943"/>
      <c r="KG83" s="943"/>
      <c r="KH83" s="943"/>
      <c r="KI83" s="943"/>
      <c r="KJ83" s="943"/>
      <c r="KK83" s="943"/>
      <c r="KL83" s="943"/>
      <c r="KM83" s="943"/>
      <c r="KN83" s="943"/>
      <c r="KO83" s="943"/>
      <c r="KP83" s="943"/>
      <c r="KQ83" s="943"/>
      <c r="KR83" s="943"/>
      <c r="KS83" s="943"/>
      <c r="KT83" s="1364"/>
      <c r="KU83" s="1364"/>
      <c r="KV83" s="1364"/>
      <c r="KW83" s="1364"/>
      <c r="KX83" s="1364"/>
      <c r="KY83" s="1364"/>
      <c r="KZ83" s="1363"/>
      <c r="LA83" s="1363"/>
      <c r="LB83" s="1363"/>
      <c r="LC83" s="1363"/>
      <c r="LD83" s="1363"/>
      <c r="LE83" s="1363"/>
      <c r="LF83" s="943"/>
      <c r="LG83" s="943"/>
      <c r="LH83" s="943"/>
      <c r="LI83" s="943"/>
      <c r="LJ83" s="943"/>
      <c r="LK83" s="943"/>
      <c r="LL83" s="943"/>
      <c r="LM83" s="943"/>
      <c r="LN83" s="943"/>
      <c r="LO83" s="943"/>
      <c r="LP83" s="943"/>
      <c r="LQ83" s="943"/>
      <c r="LR83" s="943"/>
      <c r="LS83" s="943"/>
      <c r="LT83" s="943"/>
      <c r="LU83" s="943"/>
      <c r="LV83" s="943"/>
      <c r="LW83" s="943"/>
      <c r="LX83" s="943"/>
      <c r="LY83" s="943"/>
      <c r="LZ83" s="943"/>
      <c r="MA83" s="943"/>
      <c r="MB83" s="943"/>
      <c r="MC83" s="943"/>
      <c r="MD83" s="943"/>
      <c r="ME83" s="1364"/>
      <c r="MF83" s="1364"/>
      <c r="MG83" s="1364"/>
      <c r="MH83" s="1364"/>
      <c r="MI83" s="1364"/>
      <c r="MJ83" s="1364"/>
      <c r="MK83" s="1383"/>
      <c r="ML83" s="1383"/>
      <c r="MM83" s="1383"/>
      <c r="MN83" s="1383"/>
      <c r="MO83" s="1383"/>
      <c r="MP83" s="1383"/>
      <c r="MQ83" s="943"/>
      <c r="MR83" s="943"/>
      <c r="MS83" s="943"/>
      <c r="MT83" s="943"/>
      <c r="MU83" s="943"/>
      <c r="MV83" s="943"/>
      <c r="MW83" s="943"/>
      <c r="MX83" s="943"/>
      <c r="MY83" s="943"/>
      <c r="MZ83" s="943"/>
      <c r="NA83" s="943"/>
      <c r="NB83" s="943"/>
      <c r="NC83" s="943"/>
      <c r="ND83" s="943"/>
      <c r="NE83" s="943"/>
      <c r="NF83" s="943"/>
      <c r="NG83" s="943"/>
      <c r="NH83" s="943"/>
      <c r="NI83" s="943"/>
      <c r="NJ83" s="943"/>
      <c r="NK83" s="943"/>
      <c r="NL83" s="943"/>
      <c r="NM83" s="943"/>
      <c r="NN83" s="943"/>
      <c r="NO83" s="943"/>
      <c r="NP83" s="1364"/>
      <c r="NQ83" s="1364"/>
      <c r="NR83" s="1364"/>
      <c r="NS83" s="1364"/>
      <c r="NT83" s="1364"/>
      <c r="NU83" s="1363"/>
      <c r="NV83" s="1363"/>
      <c r="NW83" s="1363"/>
      <c r="NX83" s="1363"/>
      <c r="NY83" s="1363"/>
      <c r="NZ83" s="1363"/>
      <c r="OA83" s="943"/>
      <c r="OB83" s="943"/>
      <c r="OC83" s="943"/>
      <c r="OD83" s="943"/>
      <c r="OE83" s="943"/>
      <c r="OF83" s="943"/>
      <c r="OG83" s="943"/>
      <c r="OH83" s="943"/>
      <c r="OI83" s="943"/>
      <c r="OJ83" s="943"/>
      <c r="OK83" s="943"/>
      <c r="OL83" s="943"/>
      <c r="OM83" s="943"/>
      <c r="ON83" s="943"/>
      <c r="OO83" s="943"/>
      <c r="OP83" s="943"/>
      <c r="OQ83" s="943"/>
      <c r="OR83" s="943"/>
      <c r="OS83" s="943"/>
      <c r="OT83" s="943"/>
      <c r="OU83" s="943"/>
      <c r="OV83" s="943"/>
      <c r="OW83" s="943"/>
      <c r="OX83" s="943"/>
      <c r="OY83" s="943"/>
      <c r="OZ83" s="1364"/>
      <c r="PA83" s="1364"/>
      <c r="PB83" s="1364"/>
      <c r="PC83" s="1364"/>
      <c r="PD83" s="1364"/>
      <c r="PE83" s="1383"/>
      <c r="PF83" s="1383"/>
      <c r="PG83" s="1383"/>
      <c r="PH83" s="1383"/>
      <c r="PI83" s="1383"/>
      <c r="PJ83" s="1383"/>
      <c r="PK83" s="943"/>
      <c r="PL83" s="943"/>
      <c r="PM83" s="943"/>
      <c r="PN83" s="943"/>
      <c r="PO83" s="943"/>
      <c r="PP83" s="943"/>
      <c r="PQ83" s="943"/>
      <c r="PR83" s="943"/>
      <c r="PS83" s="943"/>
      <c r="PT83" s="943"/>
      <c r="PU83" s="943"/>
      <c r="PV83" s="943"/>
      <c r="PW83" s="943"/>
      <c r="PX83" s="943"/>
      <c r="PY83" s="943"/>
      <c r="PZ83" s="943"/>
      <c r="QA83" s="943"/>
      <c r="QB83" s="943"/>
      <c r="QC83" s="943"/>
      <c r="QD83" s="943"/>
      <c r="QE83" s="943"/>
      <c r="QF83" s="943"/>
      <c r="QG83" s="943"/>
      <c r="QH83" s="943"/>
      <c r="QI83" s="943"/>
      <c r="QJ83" s="1364"/>
      <c r="QK83" s="1364"/>
      <c r="QL83" s="1364"/>
      <c r="QM83" s="1364"/>
      <c r="QN83" s="1364"/>
      <c r="QO83" s="1363"/>
      <c r="QP83" s="1363"/>
      <c r="QQ83" s="1363"/>
      <c r="QR83" s="1363"/>
      <c r="QS83" s="1363"/>
      <c r="QT83" s="1363"/>
      <c r="QU83" s="1363"/>
      <c r="QV83" s="1363"/>
      <c r="QW83" s="1363"/>
      <c r="QX83" s="1363"/>
      <c r="QY83" s="1363"/>
      <c r="QZ83" s="1363"/>
      <c r="RA83" s="1363"/>
    </row>
    <row r="84" ht="14.25" customHeight="1">
      <c r="A84" s="1364">
        <v>3.0</v>
      </c>
      <c r="B84" s="943" t="s">
        <v>2140</v>
      </c>
      <c r="C84" s="943" t="s">
        <v>2140</v>
      </c>
      <c r="D84" s="33"/>
      <c r="E84" s="1440" t="s">
        <v>2927</v>
      </c>
      <c r="F84" s="1298">
        <v>7000000.0</v>
      </c>
      <c r="G84" s="943"/>
      <c r="H84" s="943"/>
      <c r="I84" s="1383"/>
      <c r="J84" s="1383">
        <f t="shared" si="254"/>
        <v>0</v>
      </c>
      <c r="K84" s="1383"/>
      <c r="L84" s="1383">
        <f t="shared" si="255"/>
        <v>0</v>
      </c>
      <c r="M84" s="1383"/>
      <c r="N84" s="1383">
        <f t="shared" si="256"/>
        <v>0</v>
      </c>
      <c r="O84" s="1383"/>
      <c r="P84" s="1383">
        <f t="shared" si="257"/>
        <v>0</v>
      </c>
      <c r="Q84" s="1383"/>
      <c r="R84" s="1383"/>
      <c r="S84" s="1383"/>
      <c r="T84" s="1383">
        <f t="shared" si="258"/>
        <v>0</v>
      </c>
      <c r="U84" s="1383">
        <f t="shared" si="259"/>
        <v>0</v>
      </c>
      <c r="V84" s="1362"/>
      <c r="W84" s="1363">
        <f t="shared" si="260"/>
        <v>0</v>
      </c>
      <c r="X84" s="1362"/>
      <c r="Y84" s="1363">
        <f t="shared" si="261"/>
        <v>0</v>
      </c>
      <c r="Z84" s="1362"/>
      <c r="AA84" s="1363">
        <f t="shared" si="262"/>
        <v>0</v>
      </c>
      <c r="AB84" s="1362"/>
      <c r="AC84" s="1363">
        <f t="shared" si="263"/>
        <v>0</v>
      </c>
      <c r="AD84" s="1362"/>
      <c r="AE84" s="1362"/>
      <c r="AF84" s="1362"/>
      <c r="AG84" s="1363"/>
      <c r="AH84" s="1363">
        <f t="shared" si="264"/>
        <v>0</v>
      </c>
      <c r="AI84" s="1361"/>
      <c r="AJ84" s="1383">
        <f t="shared" si="273"/>
        <v>0</v>
      </c>
      <c r="AK84" s="1361"/>
      <c r="AL84" s="1361"/>
      <c r="AM84" s="1383">
        <f t="shared" si="265"/>
        <v>0</v>
      </c>
      <c r="AN84" s="1361"/>
      <c r="AO84" s="1383">
        <f t="shared" si="266"/>
        <v>0</v>
      </c>
      <c r="AP84" s="1361"/>
      <c r="AQ84" s="1383">
        <f t="shared" si="267"/>
        <v>0</v>
      </c>
      <c r="AR84" s="1361"/>
      <c r="AS84" s="1361"/>
      <c r="AT84" s="1383">
        <f t="shared" si="268"/>
        <v>0</v>
      </c>
      <c r="AU84" s="943"/>
      <c r="AV84" s="943"/>
      <c r="AW84" s="943"/>
      <c r="AX84" s="943"/>
      <c r="AY84" s="943"/>
      <c r="AZ84" s="943"/>
      <c r="BA84" s="943"/>
      <c r="BB84" s="943"/>
      <c r="BC84" s="943"/>
      <c r="BD84" s="943"/>
      <c r="BE84" s="943"/>
      <c r="BF84" s="943"/>
      <c r="BG84" s="943"/>
      <c r="BH84" s="943"/>
      <c r="BI84" s="943"/>
      <c r="BJ84" s="943"/>
      <c r="BK84" s="943"/>
      <c r="BL84" s="943"/>
      <c r="BM84" s="943"/>
      <c r="BN84" s="943"/>
      <c r="BO84" s="943"/>
      <c r="BP84" s="943"/>
      <c r="BQ84" s="943"/>
      <c r="BR84" s="943"/>
      <c r="BS84" s="943"/>
      <c r="BT84" s="1364"/>
      <c r="BU84" s="1364"/>
      <c r="BV84" s="1364"/>
      <c r="BW84" s="1364"/>
      <c r="BX84" s="1364"/>
      <c r="BY84" s="1364"/>
      <c r="BZ84" s="1363">
        <f t="shared" ref="BZ84:CJ84" si="277">COUNTIF($AU84:$BY84,BZ$4)*($F84/30)+COUNTIF($AU84:$BY84,BZ$5)*($F84/60)</f>
        <v>0</v>
      </c>
      <c r="CA84" s="1363">
        <f t="shared" si="277"/>
        <v>0</v>
      </c>
      <c r="CB84" s="1363">
        <f t="shared" si="277"/>
        <v>0</v>
      </c>
      <c r="CC84" s="1363">
        <f t="shared" si="277"/>
        <v>0</v>
      </c>
      <c r="CD84" s="1363">
        <f t="shared" si="277"/>
        <v>0</v>
      </c>
      <c r="CE84" s="1363">
        <f t="shared" si="277"/>
        <v>0</v>
      </c>
      <c r="CF84" s="1363">
        <f t="shared" si="277"/>
        <v>0</v>
      </c>
      <c r="CG84" s="1363">
        <f t="shared" si="277"/>
        <v>0</v>
      </c>
      <c r="CH84" s="1363">
        <f t="shared" si="277"/>
        <v>0</v>
      </c>
      <c r="CI84" s="1363">
        <f t="shared" si="277"/>
        <v>0</v>
      </c>
      <c r="CJ84" s="1363">
        <f t="shared" si="277"/>
        <v>0</v>
      </c>
      <c r="CK84" s="1363">
        <f t="shared" si="270"/>
        <v>0</v>
      </c>
      <c r="CL84" s="943"/>
      <c r="CM84" s="943"/>
      <c r="CN84" s="943"/>
      <c r="CO84" s="943"/>
      <c r="CP84" s="943"/>
      <c r="CQ84" s="943"/>
      <c r="CR84" s="943"/>
      <c r="CS84" s="943"/>
      <c r="CT84" s="943"/>
      <c r="CU84" s="943"/>
      <c r="CV84" s="943"/>
      <c r="CW84" s="943"/>
      <c r="CX84" s="943"/>
      <c r="CY84" s="943"/>
      <c r="CZ84" s="943"/>
      <c r="DA84" s="943"/>
      <c r="DB84" s="943"/>
      <c r="DC84" s="943"/>
      <c r="DD84" s="943"/>
      <c r="DE84" s="943"/>
      <c r="DF84" s="943"/>
      <c r="DG84" s="943"/>
      <c r="DH84" s="943"/>
      <c r="DI84" s="943"/>
      <c r="DJ84" s="943"/>
      <c r="DK84" s="943"/>
      <c r="DL84" s="943"/>
      <c r="DM84" s="943"/>
      <c r="DN84" s="1383">
        <f t="shared" ref="DN84:DW84" si="278">COUNTIF($CL84:$DM84,DN$4)*($F84/30)+COUNTIF($CL84:$DM84,DN$5)*($F84/60)</f>
        <v>0</v>
      </c>
      <c r="DO84" s="1383">
        <f t="shared" si="278"/>
        <v>0</v>
      </c>
      <c r="DP84" s="1383">
        <f t="shared" si="278"/>
        <v>0</v>
      </c>
      <c r="DQ84" s="1383">
        <f t="shared" si="278"/>
        <v>0</v>
      </c>
      <c r="DR84" s="1383">
        <f t="shared" si="278"/>
        <v>0</v>
      </c>
      <c r="DS84" s="1383">
        <f t="shared" si="278"/>
        <v>0</v>
      </c>
      <c r="DT84" s="1383">
        <f t="shared" si="278"/>
        <v>0</v>
      </c>
      <c r="DU84" s="1383">
        <f t="shared" si="278"/>
        <v>0</v>
      </c>
      <c r="DV84" s="1383">
        <f t="shared" si="278"/>
        <v>0</v>
      </c>
      <c r="DW84" s="1383">
        <f t="shared" si="278"/>
        <v>0</v>
      </c>
      <c r="DX84" s="1383">
        <f t="shared" si="92"/>
        <v>0</v>
      </c>
      <c r="DY84" s="943"/>
      <c r="DZ84" s="943"/>
      <c r="EA84" s="943"/>
      <c r="EB84" s="943"/>
      <c r="EC84" s="943"/>
      <c r="ED84" s="943"/>
      <c r="EE84" s="943"/>
      <c r="EF84" s="943"/>
      <c r="EG84" s="943"/>
      <c r="EH84" s="943"/>
      <c r="EI84" s="943"/>
      <c r="EJ84" s="943"/>
      <c r="EK84" s="943"/>
      <c r="EL84" s="943"/>
      <c r="EM84" s="943"/>
      <c r="EN84" s="943"/>
      <c r="EO84" s="943"/>
      <c r="EP84" s="943"/>
      <c r="EQ84" s="943"/>
      <c r="ER84" s="943"/>
      <c r="ES84" s="943"/>
      <c r="ET84" s="943"/>
      <c r="EU84" s="943"/>
      <c r="EV84" s="943"/>
      <c r="EW84" s="943"/>
      <c r="EX84" s="1364"/>
      <c r="EY84" s="1364"/>
      <c r="EZ84" s="1364"/>
      <c r="FA84" s="1364"/>
      <c r="FB84" s="1364"/>
      <c r="FC84" s="1364"/>
      <c r="FD84" s="1363">
        <f t="shared" ref="FD84:FP84" si="279">COUNTIF($DY84:$FC84,FD$4)*($F84/30)+COUNTIF($DY84:$FC84,FD$5)*($F84/60)</f>
        <v>0</v>
      </c>
      <c r="FE84" s="1363">
        <f t="shared" si="279"/>
        <v>0</v>
      </c>
      <c r="FF84" s="1363">
        <f t="shared" si="279"/>
        <v>0</v>
      </c>
      <c r="FG84" s="1363">
        <f t="shared" si="279"/>
        <v>0</v>
      </c>
      <c r="FH84" s="1363">
        <f t="shared" si="279"/>
        <v>0</v>
      </c>
      <c r="FI84" s="1363">
        <f t="shared" si="279"/>
        <v>0</v>
      </c>
      <c r="FJ84" s="1363">
        <f t="shared" si="279"/>
        <v>0</v>
      </c>
      <c r="FK84" s="1363">
        <f t="shared" si="279"/>
        <v>0</v>
      </c>
      <c r="FL84" s="1363">
        <f t="shared" si="279"/>
        <v>0</v>
      </c>
      <c r="FM84" s="1363">
        <f t="shared" si="279"/>
        <v>0</v>
      </c>
      <c r="FN84" s="1363">
        <f t="shared" si="279"/>
        <v>0</v>
      </c>
      <c r="FO84" s="1363">
        <f t="shared" si="279"/>
        <v>0</v>
      </c>
      <c r="FP84" s="1363">
        <f t="shared" si="279"/>
        <v>0</v>
      </c>
      <c r="FQ84" s="943"/>
      <c r="FR84" s="943"/>
      <c r="FS84" s="943"/>
      <c r="FT84" s="943"/>
      <c r="FU84" s="943"/>
      <c r="FV84" s="943"/>
      <c r="FW84" s="943"/>
      <c r="FX84" s="943"/>
      <c r="FY84" s="943"/>
      <c r="FZ84" s="943"/>
      <c r="GA84" s="943"/>
      <c r="GB84" s="943"/>
      <c r="GC84" s="943"/>
      <c r="GD84" s="943"/>
      <c r="GE84" s="943"/>
      <c r="GF84" s="943"/>
      <c r="GG84" s="943"/>
      <c r="GH84" s="943"/>
      <c r="GI84" s="943"/>
      <c r="GJ84" s="943"/>
      <c r="GK84" s="943"/>
      <c r="GL84" s="943"/>
      <c r="GM84" s="943"/>
      <c r="GN84" s="943"/>
      <c r="GO84" s="943"/>
      <c r="GP84" s="1364"/>
      <c r="GQ84" s="1364"/>
      <c r="GR84" s="1364"/>
      <c r="GS84" s="1364"/>
      <c r="GT84" s="1364"/>
      <c r="GU84" s="1383"/>
      <c r="GV84" s="1383"/>
      <c r="GW84" s="1383"/>
      <c r="GX84" s="1383"/>
      <c r="GY84" s="1383"/>
      <c r="GZ84" s="943"/>
      <c r="HA84" s="943"/>
      <c r="HB84" s="943"/>
      <c r="HC84" s="943"/>
      <c r="HD84" s="943"/>
      <c r="HE84" s="943"/>
      <c r="HF84" s="943"/>
      <c r="HG84" s="943"/>
      <c r="HH84" s="943"/>
      <c r="HI84" s="943"/>
      <c r="HJ84" s="943"/>
      <c r="HK84" s="943"/>
      <c r="HL84" s="943"/>
      <c r="HM84" s="943"/>
      <c r="HN84" s="943"/>
      <c r="HO84" s="943"/>
      <c r="HP84" s="943"/>
      <c r="HQ84" s="943"/>
      <c r="HR84" s="943"/>
      <c r="HS84" s="943"/>
      <c r="HT84" s="943"/>
      <c r="HU84" s="943"/>
      <c r="HV84" s="943"/>
      <c r="HW84" s="943"/>
      <c r="HX84" s="943"/>
      <c r="HY84" s="1364"/>
      <c r="HZ84" s="1364"/>
      <c r="IA84" s="1364"/>
      <c r="IB84" s="1364"/>
      <c r="IC84" s="1364"/>
      <c r="ID84" s="1364"/>
      <c r="IE84" s="1391"/>
      <c r="IF84" s="1391"/>
      <c r="IG84" s="1391"/>
      <c r="IH84" s="1391"/>
      <c r="II84" s="1391"/>
      <c r="IJ84" s="1391"/>
      <c r="IK84" s="943"/>
      <c r="IL84" s="943"/>
      <c r="IM84" s="943"/>
      <c r="IN84" s="943"/>
      <c r="IO84" s="943"/>
      <c r="IP84" s="943"/>
      <c r="IQ84" s="943"/>
      <c r="IR84" s="943"/>
      <c r="IS84" s="943"/>
      <c r="IT84" s="943"/>
      <c r="IU84" s="943"/>
      <c r="IV84" s="943"/>
      <c r="IW84" s="943"/>
      <c r="IX84" s="943"/>
      <c r="IY84" s="943"/>
      <c r="IZ84" s="943"/>
      <c r="JA84" s="943"/>
      <c r="JB84" s="943"/>
      <c r="JC84" s="943"/>
      <c r="JD84" s="943"/>
      <c r="JE84" s="943"/>
      <c r="JF84" s="943"/>
      <c r="JG84" s="943"/>
      <c r="JH84" s="943"/>
      <c r="JI84" s="943"/>
      <c r="JJ84" s="1364"/>
      <c r="JK84" s="1364"/>
      <c r="JL84" s="1364"/>
      <c r="JM84" s="1364"/>
      <c r="JN84" s="1364"/>
      <c r="JO84" s="1383"/>
      <c r="JP84" s="1383"/>
      <c r="JQ84" s="1383"/>
      <c r="JR84" s="1383"/>
      <c r="JS84" s="1383"/>
      <c r="JT84" s="1383"/>
      <c r="JU84" s="943"/>
      <c r="JV84" s="943"/>
      <c r="JW84" s="943"/>
      <c r="JX84" s="943"/>
      <c r="JY84" s="943"/>
      <c r="JZ84" s="943"/>
      <c r="KA84" s="943"/>
      <c r="KB84" s="943"/>
      <c r="KC84" s="943"/>
      <c r="KD84" s="943"/>
      <c r="KE84" s="943"/>
      <c r="KF84" s="943"/>
      <c r="KG84" s="943"/>
      <c r="KH84" s="943"/>
      <c r="KI84" s="943"/>
      <c r="KJ84" s="943"/>
      <c r="KK84" s="943"/>
      <c r="KL84" s="943"/>
      <c r="KM84" s="943"/>
      <c r="KN84" s="943"/>
      <c r="KO84" s="943"/>
      <c r="KP84" s="943"/>
      <c r="KQ84" s="943"/>
      <c r="KR84" s="943"/>
      <c r="KS84" s="943"/>
      <c r="KT84" s="1364"/>
      <c r="KU84" s="1364"/>
      <c r="KV84" s="1364"/>
      <c r="KW84" s="1364"/>
      <c r="KX84" s="1364"/>
      <c r="KY84" s="1364"/>
      <c r="KZ84" s="1363"/>
      <c r="LA84" s="1363"/>
      <c r="LB84" s="1363"/>
      <c r="LC84" s="1363"/>
      <c r="LD84" s="1363"/>
      <c r="LE84" s="1363"/>
      <c r="LF84" s="943"/>
      <c r="LG84" s="943"/>
      <c r="LH84" s="943"/>
      <c r="LI84" s="943"/>
      <c r="LJ84" s="943"/>
      <c r="LK84" s="943"/>
      <c r="LL84" s="943"/>
      <c r="LM84" s="943"/>
      <c r="LN84" s="943"/>
      <c r="LO84" s="943"/>
      <c r="LP84" s="943"/>
      <c r="LQ84" s="943"/>
      <c r="LR84" s="943"/>
      <c r="LS84" s="943"/>
      <c r="LT84" s="943"/>
      <c r="LU84" s="943"/>
      <c r="LV84" s="943"/>
      <c r="LW84" s="943"/>
      <c r="LX84" s="943"/>
      <c r="LY84" s="943"/>
      <c r="LZ84" s="943"/>
      <c r="MA84" s="943"/>
      <c r="MB84" s="943"/>
      <c r="MC84" s="943"/>
      <c r="MD84" s="943"/>
      <c r="ME84" s="1364"/>
      <c r="MF84" s="1364"/>
      <c r="MG84" s="1364"/>
      <c r="MH84" s="1364"/>
      <c r="MI84" s="1364"/>
      <c r="MJ84" s="1364"/>
      <c r="MK84" s="1383"/>
      <c r="ML84" s="1383"/>
      <c r="MM84" s="1383"/>
      <c r="MN84" s="1383"/>
      <c r="MO84" s="1383"/>
      <c r="MP84" s="1383"/>
      <c r="MQ84" s="943"/>
      <c r="MR84" s="943"/>
      <c r="MS84" s="943"/>
      <c r="MT84" s="943"/>
      <c r="MU84" s="943"/>
      <c r="MV84" s="943"/>
      <c r="MW84" s="943"/>
      <c r="MX84" s="943"/>
      <c r="MY84" s="943"/>
      <c r="MZ84" s="943"/>
      <c r="NA84" s="943"/>
      <c r="NB84" s="943"/>
      <c r="NC84" s="943"/>
      <c r="ND84" s="943"/>
      <c r="NE84" s="943"/>
      <c r="NF84" s="943"/>
      <c r="NG84" s="943"/>
      <c r="NH84" s="943"/>
      <c r="NI84" s="943"/>
      <c r="NJ84" s="943"/>
      <c r="NK84" s="943"/>
      <c r="NL84" s="943"/>
      <c r="NM84" s="943"/>
      <c r="NN84" s="943"/>
      <c r="NO84" s="943"/>
      <c r="NP84" s="1364"/>
      <c r="NQ84" s="1364"/>
      <c r="NR84" s="1364"/>
      <c r="NS84" s="1364"/>
      <c r="NT84" s="1364"/>
      <c r="NU84" s="1363"/>
      <c r="NV84" s="1363"/>
      <c r="NW84" s="1363"/>
      <c r="NX84" s="1363"/>
      <c r="NY84" s="1363"/>
      <c r="NZ84" s="1363"/>
      <c r="OA84" s="943"/>
      <c r="OB84" s="943"/>
      <c r="OC84" s="943"/>
      <c r="OD84" s="943"/>
      <c r="OE84" s="943"/>
      <c r="OF84" s="943"/>
      <c r="OG84" s="943"/>
      <c r="OH84" s="943"/>
      <c r="OI84" s="943"/>
      <c r="OJ84" s="943"/>
      <c r="OK84" s="943"/>
      <c r="OL84" s="943"/>
      <c r="OM84" s="943"/>
      <c r="ON84" s="943"/>
      <c r="OO84" s="943"/>
      <c r="OP84" s="943"/>
      <c r="OQ84" s="943"/>
      <c r="OR84" s="943"/>
      <c r="OS84" s="943"/>
      <c r="OT84" s="943"/>
      <c r="OU84" s="943"/>
      <c r="OV84" s="943"/>
      <c r="OW84" s="943"/>
      <c r="OX84" s="943"/>
      <c r="OY84" s="943"/>
      <c r="OZ84" s="1364"/>
      <c r="PA84" s="1364"/>
      <c r="PB84" s="1364"/>
      <c r="PC84" s="1364"/>
      <c r="PD84" s="1364"/>
      <c r="PE84" s="1383"/>
      <c r="PF84" s="1383"/>
      <c r="PG84" s="1383"/>
      <c r="PH84" s="1383"/>
      <c r="PI84" s="1383"/>
      <c r="PJ84" s="1383"/>
      <c r="PK84" s="943"/>
      <c r="PL84" s="943"/>
      <c r="PM84" s="943"/>
      <c r="PN84" s="943"/>
      <c r="PO84" s="943"/>
      <c r="PP84" s="943"/>
      <c r="PQ84" s="943"/>
      <c r="PR84" s="943"/>
      <c r="PS84" s="943"/>
      <c r="PT84" s="943"/>
      <c r="PU84" s="943"/>
      <c r="PV84" s="943"/>
      <c r="PW84" s="943"/>
      <c r="PX84" s="943"/>
      <c r="PY84" s="943"/>
      <c r="PZ84" s="943"/>
      <c r="QA84" s="943"/>
      <c r="QB84" s="943"/>
      <c r="QC84" s="943"/>
      <c r="QD84" s="943"/>
      <c r="QE84" s="943"/>
      <c r="QF84" s="943"/>
      <c r="QG84" s="943"/>
      <c r="QH84" s="943"/>
      <c r="QI84" s="943"/>
      <c r="QJ84" s="1364"/>
      <c r="QK84" s="1364"/>
      <c r="QL84" s="1364"/>
      <c r="QM84" s="1364"/>
      <c r="QN84" s="1364"/>
      <c r="QO84" s="1363"/>
      <c r="QP84" s="1363"/>
      <c r="QQ84" s="1363"/>
      <c r="QR84" s="1363"/>
      <c r="QS84" s="1363"/>
      <c r="QT84" s="1363"/>
      <c r="QU84" s="1363"/>
      <c r="QV84" s="1363"/>
      <c r="QW84" s="1363"/>
      <c r="QX84" s="1363"/>
      <c r="QY84" s="1363"/>
      <c r="QZ84" s="1363"/>
      <c r="RA84" s="1363"/>
    </row>
    <row r="85" ht="14.25" customHeight="1">
      <c r="A85" s="1444">
        <v>4.0</v>
      </c>
      <c r="B85" s="1444" t="s">
        <v>2813</v>
      </c>
      <c r="C85" s="1444" t="s">
        <v>2813</v>
      </c>
      <c r="D85" s="1445" t="s">
        <v>1686</v>
      </c>
      <c r="E85" s="1446"/>
      <c r="F85" s="1447">
        <v>5000000.0</v>
      </c>
      <c r="G85" s="1444"/>
      <c r="H85" s="943"/>
      <c r="I85" s="1383"/>
      <c r="J85" s="1383">
        <f t="shared" si="254"/>
        <v>0</v>
      </c>
      <c r="K85" s="1383">
        <v>31.0</v>
      </c>
      <c r="L85" s="1383">
        <f t="shared" si="255"/>
        <v>5166666.667</v>
      </c>
      <c r="M85" s="1383"/>
      <c r="N85" s="1383">
        <f t="shared" si="256"/>
        <v>0</v>
      </c>
      <c r="O85" s="1383"/>
      <c r="P85" s="1383">
        <f t="shared" si="257"/>
        <v>0</v>
      </c>
      <c r="Q85" s="1383"/>
      <c r="R85" s="1383"/>
      <c r="S85" s="1383"/>
      <c r="T85" s="1383">
        <f t="shared" si="258"/>
        <v>0</v>
      </c>
      <c r="U85" s="1383">
        <f t="shared" si="259"/>
        <v>5166666.667</v>
      </c>
      <c r="V85" s="1362"/>
      <c r="W85" s="1363">
        <f t="shared" si="260"/>
        <v>0</v>
      </c>
      <c r="X85" s="1362"/>
      <c r="Y85" s="1363">
        <f t="shared" si="261"/>
        <v>0</v>
      </c>
      <c r="Z85" s="1362"/>
      <c r="AA85" s="1363">
        <f t="shared" si="262"/>
        <v>0</v>
      </c>
      <c r="AB85" s="1362">
        <v>25.0</v>
      </c>
      <c r="AC85" s="1363">
        <f t="shared" si="263"/>
        <v>4166666.667</v>
      </c>
      <c r="AD85" s="1362"/>
      <c r="AE85" s="1362"/>
      <c r="AF85" s="1362"/>
      <c r="AG85" s="1363"/>
      <c r="AH85" s="1363">
        <f t="shared" si="264"/>
        <v>4166666.667</v>
      </c>
      <c r="AI85" s="1361"/>
      <c r="AJ85" s="1383">
        <f t="shared" si="273"/>
        <v>0</v>
      </c>
      <c r="AK85" s="1361"/>
      <c r="AL85" s="1361"/>
      <c r="AM85" s="1383">
        <f t="shared" si="265"/>
        <v>0</v>
      </c>
      <c r="AN85" s="1361">
        <v>30.0</v>
      </c>
      <c r="AO85" s="1383">
        <f t="shared" si="266"/>
        <v>5000000</v>
      </c>
      <c r="AP85" s="1361"/>
      <c r="AQ85" s="1383">
        <f t="shared" si="267"/>
        <v>0</v>
      </c>
      <c r="AR85" s="1361"/>
      <c r="AS85" s="1361"/>
      <c r="AT85" s="1383">
        <f t="shared" si="268"/>
        <v>5000000</v>
      </c>
      <c r="AU85" s="943"/>
      <c r="AV85" s="943"/>
      <c r="AW85" s="943"/>
      <c r="AX85" s="943"/>
      <c r="AY85" s="943"/>
      <c r="AZ85" s="943"/>
      <c r="BA85" s="943"/>
      <c r="BB85" s="943"/>
      <c r="BC85" s="943"/>
      <c r="BD85" s="943"/>
      <c r="BE85" s="943"/>
      <c r="BF85" s="943"/>
      <c r="BG85" s="943"/>
      <c r="BH85" s="943"/>
      <c r="BI85" s="943"/>
      <c r="BJ85" s="943"/>
      <c r="BK85" s="943"/>
      <c r="BL85" s="943"/>
      <c r="BM85" s="943"/>
      <c r="BN85" s="943"/>
      <c r="BO85" s="943"/>
      <c r="BP85" s="943"/>
      <c r="BQ85" s="943"/>
      <c r="BR85" s="943"/>
      <c r="BS85" s="943"/>
      <c r="BT85" s="1364"/>
      <c r="BU85" s="1364"/>
      <c r="BV85" s="1364"/>
      <c r="BW85" s="1364"/>
      <c r="BX85" s="1364"/>
      <c r="BY85" s="1364"/>
      <c r="BZ85" s="1363">
        <f t="shared" ref="BZ85:CJ85" si="280">COUNTIF($AU85:$BY85,BZ$4)*($F85/30)+COUNTIF($AU85:$BY85,BZ$5)*($F85/60)</f>
        <v>0</v>
      </c>
      <c r="CA85" s="1363">
        <f t="shared" si="280"/>
        <v>0</v>
      </c>
      <c r="CB85" s="1363">
        <f t="shared" si="280"/>
        <v>0</v>
      </c>
      <c r="CC85" s="1363">
        <f t="shared" si="280"/>
        <v>0</v>
      </c>
      <c r="CD85" s="1363">
        <f t="shared" si="280"/>
        <v>0</v>
      </c>
      <c r="CE85" s="1363">
        <f t="shared" si="280"/>
        <v>0</v>
      </c>
      <c r="CF85" s="1363">
        <f t="shared" si="280"/>
        <v>0</v>
      </c>
      <c r="CG85" s="1363">
        <f t="shared" si="280"/>
        <v>0</v>
      </c>
      <c r="CH85" s="1363">
        <f t="shared" si="280"/>
        <v>0</v>
      </c>
      <c r="CI85" s="1363">
        <f t="shared" si="280"/>
        <v>0</v>
      </c>
      <c r="CJ85" s="1363">
        <f t="shared" si="280"/>
        <v>0</v>
      </c>
      <c r="CK85" s="1363">
        <f t="shared" si="270"/>
        <v>0</v>
      </c>
      <c r="CL85" s="943"/>
      <c r="CM85" s="943"/>
      <c r="CN85" s="943"/>
      <c r="CO85" s="943"/>
      <c r="CP85" s="943"/>
      <c r="CQ85" s="943"/>
      <c r="CR85" s="943"/>
      <c r="CS85" s="943"/>
      <c r="CT85" s="943"/>
      <c r="CU85" s="943"/>
      <c r="CV85" s="943"/>
      <c r="CW85" s="943"/>
      <c r="CX85" s="943"/>
      <c r="CY85" s="943"/>
      <c r="CZ85" s="943"/>
      <c r="DA85" s="943"/>
      <c r="DB85" s="943"/>
      <c r="DC85" s="943"/>
      <c r="DD85" s="943"/>
      <c r="DE85" s="943"/>
      <c r="DF85" s="943"/>
      <c r="DG85" s="943"/>
      <c r="DH85" s="943"/>
      <c r="DI85" s="943"/>
      <c r="DJ85" s="943"/>
      <c r="DK85" s="943"/>
      <c r="DL85" s="943"/>
      <c r="DM85" s="943"/>
      <c r="DN85" s="1383">
        <f t="shared" ref="DN85:DW85" si="281">COUNTIF($CL85:$DM85,DN$4)*($F85/30)+COUNTIF($CL85:$DM85,DN$5)*($F85/60)</f>
        <v>0</v>
      </c>
      <c r="DO85" s="1383">
        <f t="shared" si="281"/>
        <v>0</v>
      </c>
      <c r="DP85" s="1383">
        <f t="shared" si="281"/>
        <v>0</v>
      </c>
      <c r="DQ85" s="1383">
        <f t="shared" si="281"/>
        <v>0</v>
      </c>
      <c r="DR85" s="1383">
        <f t="shared" si="281"/>
        <v>0</v>
      </c>
      <c r="DS85" s="1383">
        <f t="shared" si="281"/>
        <v>0</v>
      </c>
      <c r="DT85" s="1383">
        <f t="shared" si="281"/>
        <v>0</v>
      </c>
      <c r="DU85" s="1383">
        <f t="shared" si="281"/>
        <v>0</v>
      </c>
      <c r="DV85" s="1383">
        <f t="shared" si="281"/>
        <v>0</v>
      </c>
      <c r="DW85" s="1383">
        <f t="shared" si="281"/>
        <v>0</v>
      </c>
      <c r="DX85" s="1383">
        <f t="shared" si="92"/>
        <v>0</v>
      </c>
      <c r="DY85" s="943"/>
      <c r="DZ85" s="943"/>
      <c r="EA85" s="943"/>
      <c r="EB85" s="943"/>
      <c r="EC85" s="943"/>
      <c r="ED85" s="943"/>
      <c r="EE85" s="943"/>
      <c r="EF85" s="943"/>
      <c r="EG85" s="943"/>
      <c r="EH85" s="943"/>
      <c r="EI85" s="943"/>
      <c r="EJ85" s="943"/>
      <c r="EK85" s="943"/>
      <c r="EL85" s="943"/>
      <c r="EM85" s="943"/>
      <c r="EN85" s="943"/>
      <c r="EO85" s="943"/>
      <c r="EP85" s="943"/>
      <c r="EQ85" s="943"/>
      <c r="ER85" s="943"/>
      <c r="ES85" s="943"/>
      <c r="ET85" s="943"/>
      <c r="EU85" s="943"/>
      <c r="EV85" s="943"/>
      <c r="EW85" s="943"/>
      <c r="EX85" s="1364"/>
      <c r="EY85" s="1364"/>
      <c r="EZ85" s="1364"/>
      <c r="FA85" s="1364"/>
      <c r="FB85" s="1364"/>
      <c r="FC85" s="1364"/>
      <c r="FD85" s="1363">
        <f t="shared" ref="FD85:FP85" si="282">COUNTIF($DY85:$FC85,FD$4)*($F85/30)+COUNTIF($DY85:$FC85,FD$5)*($F85/60)</f>
        <v>0</v>
      </c>
      <c r="FE85" s="1363">
        <f t="shared" si="282"/>
        <v>0</v>
      </c>
      <c r="FF85" s="1363">
        <f t="shared" si="282"/>
        <v>0</v>
      </c>
      <c r="FG85" s="1363">
        <f t="shared" si="282"/>
        <v>0</v>
      </c>
      <c r="FH85" s="1363">
        <f t="shared" si="282"/>
        <v>0</v>
      </c>
      <c r="FI85" s="1363">
        <f t="shared" si="282"/>
        <v>0</v>
      </c>
      <c r="FJ85" s="1363">
        <f t="shared" si="282"/>
        <v>0</v>
      </c>
      <c r="FK85" s="1363">
        <f t="shared" si="282"/>
        <v>0</v>
      </c>
      <c r="FL85" s="1363">
        <f t="shared" si="282"/>
        <v>0</v>
      </c>
      <c r="FM85" s="1363">
        <f t="shared" si="282"/>
        <v>0</v>
      </c>
      <c r="FN85" s="1363">
        <f t="shared" si="282"/>
        <v>0</v>
      </c>
      <c r="FO85" s="1363">
        <f t="shared" si="282"/>
        <v>0</v>
      </c>
      <c r="FP85" s="1363">
        <f t="shared" si="282"/>
        <v>0</v>
      </c>
      <c r="FQ85" s="943"/>
      <c r="FR85" s="943"/>
      <c r="FS85" s="943"/>
      <c r="FT85" s="943"/>
      <c r="FU85" s="943"/>
      <c r="FV85" s="943"/>
      <c r="FW85" s="943"/>
      <c r="FX85" s="943"/>
      <c r="FY85" s="943"/>
      <c r="FZ85" s="943"/>
      <c r="GA85" s="943"/>
      <c r="GB85" s="943"/>
      <c r="GC85" s="943"/>
      <c r="GD85" s="943"/>
      <c r="GE85" s="943"/>
      <c r="GF85" s="943"/>
      <c r="GG85" s="943"/>
      <c r="GH85" s="943"/>
      <c r="GI85" s="943"/>
      <c r="GJ85" s="943"/>
      <c r="GK85" s="943"/>
      <c r="GL85" s="943"/>
      <c r="GM85" s="943"/>
      <c r="GN85" s="943"/>
      <c r="GO85" s="943"/>
      <c r="GP85" s="1364"/>
      <c r="GQ85" s="1364"/>
      <c r="GR85" s="1364"/>
      <c r="GS85" s="1364"/>
      <c r="GT85" s="1364"/>
      <c r="GU85" s="1383"/>
      <c r="GV85" s="1383"/>
      <c r="GW85" s="1383"/>
      <c r="GX85" s="1383"/>
      <c r="GY85" s="1383"/>
      <c r="GZ85" s="943"/>
      <c r="HA85" s="943"/>
      <c r="HB85" s="943"/>
      <c r="HC85" s="943"/>
      <c r="HD85" s="943"/>
      <c r="HE85" s="943"/>
      <c r="HF85" s="943"/>
      <c r="HG85" s="943"/>
      <c r="HH85" s="943"/>
      <c r="HI85" s="943"/>
      <c r="HJ85" s="943"/>
      <c r="HK85" s="943"/>
      <c r="HL85" s="943"/>
      <c r="HM85" s="943"/>
      <c r="HN85" s="943"/>
      <c r="HO85" s="943"/>
      <c r="HP85" s="943"/>
      <c r="HQ85" s="943"/>
      <c r="HR85" s="943"/>
      <c r="HS85" s="943"/>
      <c r="HT85" s="943"/>
      <c r="HU85" s="943"/>
      <c r="HV85" s="943"/>
      <c r="HW85" s="943"/>
      <c r="HX85" s="943"/>
      <c r="HY85" s="1364"/>
      <c r="HZ85" s="1364"/>
      <c r="IA85" s="1364"/>
      <c r="IB85" s="1364"/>
      <c r="IC85" s="1364"/>
      <c r="ID85" s="1364"/>
      <c r="IE85" s="1391"/>
      <c r="IF85" s="1391"/>
      <c r="IG85" s="1391"/>
      <c r="IH85" s="1391"/>
      <c r="II85" s="1391"/>
      <c r="IJ85" s="1391"/>
      <c r="IK85" s="943"/>
      <c r="IL85" s="943"/>
      <c r="IM85" s="943"/>
      <c r="IN85" s="943"/>
      <c r="IO85" s="943"/>
      <c r="IP85" s="943"/>
      <c r="IQ85" s="943"/>
      <c r="IR85" s="943"/>
      <c r="IS85" s="943"/>
      <c r="IT85" s="943"/>
      <c r="IU85" s="943"/>
      <c r="IV85" s="943"/>
      <c r="IW85" s="943"/>
      <c r="IX85" s="943"/>
      <c r="IY85" s="943"/>
      <c r="IZ85" s="943"/>
      <c r="JA85" s="943"/>
      <c r="JB85" s="943"/>
      <c r="JC85" s="943"/>
      <c r="JD85" s="943"/>
      <c r="JE85" s="943"/>
      <c r="JF85" s="943"/>
      <c r="JG85" s="943"/>
      <c r="JH85" s="943"/>
      <c r="JI85" s="943"/>
      <c r="JJ85" s="1364"/>
      <c r="JK85" s="1364"/>
      <c r="JL85" s="1364"/>
      <c r="JM85" s="1364"/>
      <c r="JN85" s="1364"/>
      <c r="JO85" s="1383"/>
      <c r="JP85" s="1383"/>
      <c r="JQ85" s="1383"/>
      <c r="JR85" s="1383"/>
      <c r="JS85" s="1383"/>
      <c r="JT85" s="1383"/>
      <c r="JU85" s="943"/>
      <c r="JV85" s="943"/>
      <c r="JW85" s="943"/>
      <c r="JX85" s="943"/>
      <c r="JY85" s="943"/>
      <c r="JZ85" s="943"/>
      <c r="KA85" s="943"/>
      <c r="KB85" s="943"/>
      <c r="KC85" s="943"/>
      <c r="KD85" s="943"/>
      <c r="KE85" s="943"/>
      <c r="KF85" s="943"/>
      <c r="KG85" s="943"/>
      <c r="KH85" s="943"/>
      <c r="KI85" s="943"/>
      <c r="KJ85" s="943"/>
      <c r="KK85" s="943"/>
      <c r="KL85" s="943"/>
      <c r="KM85" s="943"/>
      <c r="KN85" s="943"/>
      <c r="KO85" s="943"/>
      <c r="KP85" s="943"/>
      <c r="KQ85" s="943"/>
      <c r="KR85" s="943"/>
      <c r="KS85" s="943"/>
      <c r="KT85" s="1364"/>
      <c r="KU85" s="1364"/>
      <c r="KV85" s="1364"/>
      <c r="KW85" s="1364"/>
      <c r="KX85" s="1364"/>
      <c r="KY85" s="1364"/>
      <c r="KZ85" s="1363"/>
      <c r="LA85" s="1363"/>
      <c r="LB85" s="1363"/>
      <c r="LC85" s="1363"/>
      <c r="LD85" s="1363"/>
      <c r="LE85" s="1363"/>
      <c r="LF85" s="943"/>
      <c r="LG85" s="943"/>
      <c r="LH85" s="943"/>
      <c r="LI85" s="943"/>
      <c r="LJ85" s="943"/>
      <c r="LK85" s="943"/>
      <c r="LL85" s="943"/>
      <c r="LM85" s="943"/>
      <c r="LN85" s="943"/>
      <c r="LO85" s="943"/>
      <c r="LP85" s="943"/>
      <c r="LQ85" s="943"/>
      <c r="LR85" s="943"/>
      <c r="LS85" s="943"/>
      <c r="LT85" s="943"/>
      <c r="LU85" s="943"/>
      <c r="LV85" s="943"/>
      <c r="LW85" s="943"/>
      <c r="LX85" s="943"/>
      <c r="LY85" s="943"/>
      <c r="LZ85" s="943"/>
      <c r="MA85" s="943"/>
      <c r="MB85" s="943"/>
      <c r="MC85" s="943"/>
      <c r="MD85" s="943"/>
      <c r="ME85" s="1364"/>
      <c r="MF85" s="1364"/>
      <c r="MG85" s="1364"/>
      <c r="MH85" s="1364"/>
      <c r="MI85" s="1364"/>
      <c r="MJ85" s="1364"/>
      <c r="MK85" s="1383"/>
      <c r="ML85" s="1383"/>
      <c r="MM85" s="1383"/>
      <c r="MN85" s="1383"/>
      <c r="MO85" s="1383"/>
      <c r="MP85" s="1383"/>
      <c r="MQ85" s="943"/>
      <c r="MR85" s="943"/>
      <c r="MS85" s="943"/>
      <c r="MT85" s="943"/>
      <c r="MU85" s="943"/>
      <c r="MV85" s="943"/>
      <c r="MW85" s="943"/>
      <c r="MX85" s="943"/>
      <c r="MY85" s="943"/>
      <c r="MZ85" s="943"/>
      <c r="NA85" s="943"/>
      <c r="NB85" s="943"/>
      <c r="NC85" s="943"/>
      <c r="ND85" s="943"/>
      <c r="NE85" s="943"/>
      <c r="NF85" s="943"/>
      <c r="NG85" s="943"/>
      <c r="NH85" s="943"/>
      <c r="NI85" s="943"/>
      <c r="NJ85" s="943"/>
      <c r="NK85" s="943"/>
      <c r="NL85" s="943"/>
      <c r="NM85" s="943"/>
      <c r="NN85" s="943"/>
      <c r="NO85" s="943"/>
      <c r="NP85" s="1364"/>
      <c r="NQ85" s="1364"/>
      <c r="NR85" s="1364"/>
      <c r="NS85" s="1364"/>
      <c r="NT85" s="1364"/>
      <c r="NU85" s="1363"/>
      <c r="NV85" s="1363"/>
      <c r="NW85" s="1363"/>
      <c r="NX85" s="1363"/>
      <c r="NY85" s="1363"/>
      <c r="NZ85" s="1363"/>
      <c r="OA85" s="943"/>
      <c r="OB85" s="943"/>
      <c r="OC85" s="943"/>
      <c r="OD85" s="943"/>
      <c r="OE85" s="943"/>
      <c r="OF85" s="943"/>
      <c r="OG85" s="943"/>
      <c r="OH85" s="943"/>
      <c r="OI85" s="943"/>
      <c r="OJ85" s="943"/>
      <c r="OK85" s="943"/>
      <c r="OL85" s="943"/>
      <c r="OM85" s="943"/>
      <c r="ON85" s="943"/>
      <c r="OO85" s="943"/>
      <c r="OP85" s="943"/>
      <c r="OQ85" s="943"/>
      <c r="OR85" s="943"/>
      <c r="OS85" s="943"/>
      <c r="OT85" s="943"/>
      <c r="OU85" s="943"/>
      <c r="OV85" s="943"/>
      <c r="OW85" s="943"/>
      <c r="OX85" s="943"/>
      <c r="OY85" s="943"/>
      <c r="OZ85" s="1364"/>
      <c r="PA85" s="1364"/>
      <c r="PB85" s="1364"/>
      <c r="PC85" s="1364"/>
      <c r="PD85" s="1364"/>
      <c r="PE85" s="1383"/>
      <c r="PF85" s="1383"/>
      <c r="PG85" s="1383"/>
      <c r="PH85" s="1383"/>
      <c r="PI85" s="1383"/>
      <c r="PJ85" s="1383"/>
      <c r="PK85" s="943"/>
      <c r="PL85" s="943"/>
      <c r="PM85" s="943"/>
      <c r="PN85" s="943"/>
      <c r="PO85" s="943"/>
      <c r="PP85" s="943"/>
      <c r="PQ85" s="943"/>
      <c r="PR85" s="943"/>
      <c r="PS85" s="943"/>
      <c r="PT85" s="943"/>
      <c r="PU85" s="943"/>
      <c r="PV85" s="943"/>
      <c r="PW85" s="943"/>
      <c r="PX85" s="943"/>
      <c r="PY85" s="943"/>
      <c r="PZ85" s="943"/>
      <c r="QA85" s="943"/>
      <c r="QB85" s="943"/>
      <c r="QC85" s="943"/>
      <c r="QD85" s="943"/>
      <c r="QE85" s="943"/>
      <c r="QF85" s="943"/>
      <c r="QG85" s="943"/>
      <c r="QH85" s="943"/>
      <c r="QI85" s="943"/>
      <c r="QJ85" s="1364"/>
      <c r="QK85" s="1364"/>
      <c r="QL85" s="1364"/>
      <c r="QM85" s="1364"/>
      <c r="QN85" s="1364"/>
      <c r="QO85" s="1363"/>
      <c r="QP85" s="1363"/>
      <c r="QQ85" s="1363"/>
      <c r="QR85" s="1363"/>
      <c r="QS85" s="1363"/>
      <c r="QT85" s="1363"/>
      <c r="QU85" s="1363"/>
      <c r="QV85" s="1363"/>
      <c r="QW85" s="1363"/>
      <c r="QX85" s="1363"/>
      <c r="QY85" s="1363"/>
      <c r="QZ85" s="1363"/>
      <c r="RA85" s="1363"/>
    </row>
    <row r="86" ht="14.25" customHeight="1">
      <c r="A86" s="1364">
        <v>5.0</v>
      </c>
      <c r="B86" s="943" t="s">
        <v>2814</v>
      </c>
      <c r="C86" s="943" t="s">
        <v>2814</v>
      </c>
      <c r="D86" s="33"/>
      <c r="E86" s="1440" t="s">
        <v>2928</v>
      </c>
      <c r="F86" s="1298">
        <v>5000000.0</v>
      </c>
      <c r="G86" s="943"/>
      <c r="H86" s="943"/>
      <c r="I86" s="1383"/>
      <c r="J86" s="1383">
        <f t="shared" si="254"/>
        <v>0</v>
      </c>
      <c r="K86" s="1383">
        <v>31.0</v>
      </c>
      <c r="L86" s="1383">
        <f t="shared" si="255"/>
        <v>5166666.667</v>
      </c>
      <c r="M86" s="1383"/>
      <c r="N86" s="1383">
        <f t="shared" si="256"/>
        <v>0</v>
      </c>
      <c r="O86" s="1383"/>
      <c r="P86" s="1383">
        <f t="shared" si="257"/>
        <v>0</v>
      </c>
      <c r="Q86" s="1383"/>
      <c r="R86" s="1383"/>
      <c r="S86" s="1383"/>
      <c r="T86" s="1383">
        <f t="shared" si="258"/>
        <v>0</v>
      </c>
      <c r="U86" s="1383">
        <f t="shared" si="259"/>
        <v>5166666.667</v>
      </c>
      <c r="V86" s="1362"/>
      <c r="W86" s="1363">
        <f t="shared" si="260"/>
        <v>0</v>
      </c>
      <c r="X86" s="1362"/>
      <c r="Y86" s="1363">
        <f t="shared" si="261"/>
        <v>0</v>
      </c>
      <c r="Z86" s="1362"/>
      <c r="AA86" s="1363">
        <f t="shared" si="262"/>
        <v>0</v>
      </c>
      <c r="AB86" s="1362">
        <v>25.0</v>
      </c>
      <c r="AC86" s="1363">
        <f t="shared" si="263"/>
        <v>4166666.667</v>
      </c>
      <c r="AD86" s="1362"/>
      <c r="AE86" s="1362"/>
      <c r="AF86" s="1362"/>
      <c r="AG86" s="1363"/>
      <c r="AH86" s="1363">
        <f t="shared" si="264"/>
        <v>4166666.667</v>
      </c>
      <c r="AI86" s="1361"/>
      <c r="AJ86" s="1383">
        <f t="shared" si="273"/>
        <v>0</v>
      </c>
      <c r="AK86" s="1361"/>
      <c r="AL86" s="1361"/>
      <c r="AM86" s="1383">
        <f t="shared" si="265"/>
        <v>0</v>
      </c>
      <c r="AN86" s="1361">
        <v>30.0</v>
      </c>
      <c r="AO86" s="1383">
        <f t="shared" si="266"/>
        <v>5000000</v>
      </c>
      <c r="AP86" s="1361"/>
      <c r="AQ86" s="1383">
        <f t="shared" si="267"/>
        <v>0</v>
      </c>
      <c r="AR86" s="1361"/>
      <c r="AS86" s="1361"/>
      <c r="AT86" s="1383">
        <f t="shared" si="268"/>
        <v>5000000</v>
      </c>
      <c r="AU86" s="943" t="s">
        <v>2678</v>
      </c>
      <c r="AV86" s="943" t="s">
        <v>2678</v>
      </c>
      <c r="AW86" s="943" t="s">
        <v>2678</v>
      </c>
      <c r="AX86" s="943" t="s">
        <v>2678</v>
      </c>
      <c r="AY86" s="943" t="s">
        <v>2678</v>
      </c>
      <c r="AZ86" s="943" t="s">
        <v>2678</v>
      </c>
      <c r="BA86" s="943" t="s">
        <v>2678</v>
      </c>
      <c r="BB86" s="943" t="s">
        <v>2678</v>
      </c>
      <c r="BC86" s="943" t="s">
        <v>2678</v>
      </c>
      <c r="BD86" s="943" t="s">
        <v>2678</v>
      </c>
      <c r="BE86" s="943" t="s">
        <v>2678</v>
      </c>
      <c r="BF86" s="943" t="s">
        <v>2678</v>
      </c>
      <c r="BG86" s="943" t="s">
        <v>2678</v>
      </c>
      <c r="BH86" s="943" t="s">
        <v>2678</v>
      </c>
      <c r="BI86" s="943" t="s">
        <v>2678</v>
      </c>
      <c r="BJ86" s="943" t="s">
        <v>2678</v>
      </c>
      <c r="BK86" s="943" t="s">
        <v>2678</v>
      </c>
      <c r="BL86" s="943" t="s">
        <v>2678</v>
      </c>
      <c r="BM86" s="943" t="s">
        <v>2678</v>
      </c>
      <c r="BN86" s="943" t="s">
        <v>2678</v>
      </c>
      <c r="BO86" s="943" t="s">
        <v>2678</v>
      </c>
      <c r="BP86" s="943" t="s">
        <v>2678</v>
      </c>
      <c r="BQ86" s="943" t="s">
        <v>2678</v>
      </c>
      <c r="BR86" s="943" t="s">
        <v>2678</v>
      </c>
      <c r="BS86" s="943" t="s">
        <v>2678</v>
      </c>
      <c r="BT86" s="1364" t="s">
        <v>2678</v>
      </c>
      <c r="BU86" s="1364" t="s">
        <v>2678</v>
      </c>
      <c r="BV86" s="1364" t="s">
        <v>2678</v>
      </c>
      <c r="BW86" s="1364" t="s">
        <v>2678</v>
      </c>
      <c r="BX86" s="1364" t="s">
        <v>2678</v>
      </c>
      <c r="BY86" s="1364" t="s">
        <v>2678</v>
      </c>
      <c r="BZ86" s="1363">
        <f t="shared" ref="BZ86:CJ86" si="283">COUNTIF($AU86:$BY86,BZ$4)*($F86/30)+COUNTIF($AU86:$BY86,BZ$5)*($F86/60)</f>
        <v>0</v>
      </c>
      <c r="CA86" s="1363">
        <f t="shared" si="283"/>
        <v>0</v>
      </c>
      <c r="CB86" s="1363">
        <f t="shared" si="283"/>
        <v>0</v>
      </c>
      <c r="CC86" s="1363">
        <f t="shared" si="283"/>
        <v>5166666.667</v>
      </c>
      <c r="CD86" s="1363">
        <f t="shared" si="283"/>
        <v>0</v>
      </c>
      <c r="CE86" s="1363">
        <f t="shared" si="283"/>
        <v>0</v>
      </c>
      <c r="CF86" s="1363">
        <f t="shared" si="283"/>
        <v>0</v>
      </c>
      <c r="CG86" s="1363">
        <f t="shared" si="283"/>
        <v>0</v>
      </c>
      <c r="CH86" s="1363">
        <f t="shared" si="283"/>
        <v>0</v>
      </c>
      <c r="CI86" s="1363">
        <f t="shared" si="283"/>
        <v>0</v>
      </c>
      <c r="CJ86" s="1363">
        <f t="shared" si="283"/>
        <v>0</v>
      </c>
      <c r="CK86" s="1363">
        <f t="shared" si="270"/>
        <v>0</v>
      </c>
      <c r="CL86" s="943" t="s">
        <v>2678</v>
      </c>
      <c r="CM86" s="943" t="s">
        <v>2678</v>
      </c>
      <c r="CN86" s="943" t="s">
        <v>2678</v>
      </c>
      <c r="CO86" s="943" t="s">
        <v>2678</v>
      </c>
      <c r="CP86" s="943" t="s">
        <v>2678</v>
      </c>
      <c r="CQ86" s="943" t="s">
        <v>2678</v>
      </c>
      <c r="CR86" s="943" t="s">
        <v>2678</v>
      </c>
      <c r="CS86" s="943" t="s">
        <v>2678</v>
      </c>
      <c r="CT86" s="943" t="s">
        <v>2678</v>
      </c>
      <c r="CU86" s="943" t="s">
        <v>2678</v>
      </c>
      <c r="CV86" s="943" t="s">
        <v>2678</v>
      </c>
      <c r="CW86" s="943" t="s">
        <v>2678</v>
      </c>
      <c r="CX86" s="943" t="s">
        <v>2678</v>
      </c>
      <c r="CY86" s="943" t="s">
        <v>2678</v>
      </c>
      <c r="CZ86" s="943" t="s">
        <v>2678</v>
      </c>
      <c r="DA86" s="943" t="s">
        <v>2678</v>
      </c>
      <c r="DB86" s="943" t="s">
        <v>2678</v>
      </c>
      <c r="DC86" s="943" t="s">
        <v>2678</v>
      </c>
      <c r="DD86" s="943" t="s">
        <v>2678</v>
      </c>
      <c r="DE86" s="943" t="s">
        <v>2678</v>
      </c>
      <c r="DF86" s="943" t="s">
        <v>2678</v>
      </c>
      <c r="DG86" s="943" t="s">
        <v>2678</v>
      </c>
      <c r="DH86" s="943" t="s">
        <v>2678</v>
      </c>
      <c r="DI86" s="943" t="s">
        <v>2678</v>
      </c>
      <c r="DJ86" s="943" t="s">
        <v>2678</v>
      </c>
      <c r="DK86" s="943" t="s">
        <v>2678</v>
      </c>
      <c r="DL86" s="943" t="s">
        <v>2678</v>
      </c>
      <c r="DM86" s="943" t="s">
        <v>2678</v>
      </c>
      <c r="DN86" s="1383">
        <f t="shared" ref="DN86:DW86" si="284">COUNTIF($CL86:$DM86,DN$4)*($F86/30)+COUNTIF($CL86:$DM86,DN$5)*($F86/60)</f>
        <v>0</v>
      </c>
      <c r="DO86" s="1383">
        <f t="shared" si="284"/>
        <v>0</v>
      </c>
      <c r="DP86" s="1383">
        <f t="shared" si="284"/>
        <v>0</v>
      </c>
      <c r="DQ86" s="1383">
        <f t="shared" si="284"/>
        <v>4666666.667</v>
      </c>
      <c r="DR86" s="1383">
        <f t="shared" si="284"/>
        <v>0</v>
      </c>
      <c r="DS86" s="1383">
        <f t="shared" si="284"/>
        <v>0</v>
      </c>
      <c r="DT86" s="1383">
        <f t="shared" si="284"/>
        <v>0</v>
      </c>
      <c r="DU86" s="1383">
        <f t="shared" si="284"/>
        <v>0</v>
      </c>
      <c r="DV86" s="1383">
        <f t="shared" si="284"/>
        <v>0</v>
      </c>
      <c r="DW86" s="1383">
        <f t="shared" si="284"/>
        <v>0</v>
      </c>
      <c r="DX86" s="1383">
        <f t="shared" si="92"/>
        <v>0</v>
      </c>
      <c r="DY86" s="943" t="s">
        <v>2678</v>
      </c>
      <c r="DZ86" s="943" t="s">
        <v>2678</v>
      </c>
      <c r="EA86" s="943" t="s">
        <v>2678</v>
      </c>
      <c r="EB86" s="943" t="s">
        <v>2678</v>
      </c>
      <c r="EC86" s="943" t="s">
        <v>2678</v>
      </c>
      <c r="ED86" s="943" t="s">
        <v>2678</v>
      </c>
      <c r="EE86" s="943" t="s">
        <v>2678</v>
      </c>
      <c r="EF86" s="943" t="s">
        <v>2678</v>
      </c>
      <c r="EG86" s="943" t="s">
        <v>2678</v>
      </c>
      <c r="EH86" s="943" t="s">
        <v>2678</v>
      </c>
      <c r="EI86" s="943" t="s">
        <v>2678</v>
      </c>
      <c r="EJ86" s="943" t="s">
        <v>2678</v>
      </c>
      <c r="EK86" s="943" t="s">
        <v>2678</v>
      </c>
      <c r="EL86" s="943" t="s">
        <v>2678</v>
      </c>
      <c r="EM86" s="943" t="s">
        <v>2678</v>
      </c>
      <c r="EN86" s="943" t="s">
        <v>2678</v>
      </c>
      <c r="EO86" s="943" t="s">
        <v>2678</v>
      </c>
      <c r="EP86" s="943" t="s">
        <v>2678</v>
      </c>
      <c r="EQ86" s="943" t="s">
        <v>2678</v>
      </c>
      <c r="ER86" s="943" t="s">
        <v>2678</v>
      </c>
      <c r="ES86" s="943" t="s">
        <v>2678</v>
      </c>
      <c r="ET86" s="943" t="s">
        <v>2678</v>
      </c>
      <c r="EU86" s="943" t="s">
        <v>2678</v>
      </c>
      <c r="EV86" s="943" t="s">
        <v>2678</v>
      </c>
      <c r="EW86" s="943" t="s">
        <v>2678</v>
      </c>
      <c r="EX86" s="943" t="s">
        <v>2678</v>
      </c>
      <c r="EY86" s="943" t="s">
        <v>2678</v>
      </c>
      <c r="EZ86" s="1364"/>
      <c r="FA86" s="1364"/>
      <c r="FB86" s="1364"/>
      <c r="FC86" s="1364"/>
      <c r="FD86" s="1363">
        <f t="shared" ref="FD86:FP86" si="285">COUNTIF($DY86:$FC86,FD$4)*($F86/30)+COUNTIF($DY86:$FC86,FD$5)*($F86/60)</f>
        <v>0</v>
      </c>
      <c r="FE86" s="1363">
        <f t="shared" si="285"/>
        <v>0</v>
      </c>
      <c r="FF86" s="1363">
        <f t="shared" si="285"/>
        <v>0</v>
      </c>
      <c r="FG86" s="1363">
        <f t="shared" si="285"/>
        <v>4500000</v>
      </c>
      <c r="FH86" s="1363">
        <f t="shared" si="285"/>
        <v>0</v>
      </c>
      <c r="FI86" s="1363">
        <f t="shared" si="285"/>
        <v>0</v>
      </c>
      <c r="FJ86" s="1363">
        <f t="shared" si="285"/>
        <v>0</v>
      </c>
      <c r="FK86" s="1363">
        <f t="shared" si="285"/>
        <v>0</v>
      </c>
      <c r="FL86" s="1363">
        <f t="shared" si="285"/>
        <v>0</v>
      </c>
      <c r="FM86" s="1363">
        <f t="shared" si="285"/>
        <v>0</v>
      </c>
      <c r="FN86" s="1363">
        <f t="shared" si="285"/>
        <v>0</v>
      </c>
      <c r="FO86" s="1363">
        <f t="shared" si="285"/>
        <v>0</v>
      </c>
      <c r="FP86" s="1363">
        <f t="shared" si="285"/>
        <v>0</v>
      </c>
      <c r="FQ86" s="943"/>
      <c r="FR86" s="943"/>
      <c r="FS86" s="943"/>
      <c r="FT86" s="943"/>
      <c r="FU86" s="943"/>
      <c r="FV86" s="943"/>
      <c r="FW86" s="943"/>
      <c r="FX86" s="943"/>
      <c r="FY86" s="943"/>
      <c r="FZ86" s="943"/>
      <c r="GA86" s="943"/>
      <c r="GB86" s="943"/>
      <c r="GC86" s="943"/>
      <c r="GD86" s="943"/>
      <c r="GE86" s="943"/>
      <c r="GF86" s="943"/>
      <c r="GG86" s="943"/>
      <c r="GH86" s="943"/>
      <c r="GI86" s="943"/>
      <c r="GJ86" s="943"/>
      <c r="GK86" s="943"/>
      <c r="GL86" s="943"/>
      <c r="GM86" s="943"/>
      <c r="GN86" s="943"/>
      <c r="GO86" s="943"/>
      <c r="GP86" s="943"/>
      <c r="GQ86" s="943"/>
      <c r="GR86" s="1364"/>
      <c r="GS86" s="1364"/>
      <c r="GT86" s="1364"/>
      <c r="GU86" s="1383"/>
      <c r="GV86" s="1383"/>
      <c r="GW86" s="1383"/>
      <c r="GX86" s="1383"/>
      <c r="GY86" s="1383"/>
      <c r="GZ86" s="943"/>
      <c r="HA86" s="943"/>
      <c r="HB86" s="943"/>
      <c r="HC86" s="943"/>
      <c r="HD86" s="943"/>
      <c r="HE86" s="943"/>
      <c r="HF86" s="943"/>
      <c r="HG86" s="943"/>
      <c r="HH86" s="943"/>
      <c r="HI86" s="943"/>
      <c r="HJ86" s="943"/>
      <c r="HK86" s="943"/>
      <c r="HL86" s="943"/>
      <c r="HM86" s="943"/>
      <c r="HN86" s="943"/>
      <c r="HO86" s="943"/>
      <c r="HP86" s="943"/>
      <c r="HQ86" s="943"/>
      <c r="HR86" s="943"/>
      <c r="HS86" s="943"/>
      <c r="HT86" s="943"/>
      <c r="HU86" s="943"/>
      <c r="HV86" s="943"/>
      <c r="HW86" s="943"/>
      <c r="HX86" s="943"/>
      <c r="HY86" s="943"/>
      <c r="HZ86" s="943"/>
      <c r="IA86" s="1364"/>
      <c r="IB86" s="1364"/>
      <c r="IC86" s="1364"/>
      <c r="ID86" s="1364"/>
      <c r="IE86" s="1391"/>
      <c r="IF86" s="1391"/>
      <c r="IG86" s="1391"/>
      <c r="IH86" s="1391"/>
      <c r="II86" s="1391"/>
      <c r="IJ86" s="1391"/>
      <c r="IK86" s="943"/>
      <c r="IL86" s="943"/>
      <c r="IM86" s="943"/>
      <c r="IN86" s="943"/>
      <c r="IO86" s="943"/>
      <c r="IP86" s="943"/>
      <c r="IQ86" s="943"/>
      <c r="IR86" s="943"/>
      <c r="IS86" s="943"/>
      <c r="IT86" s="943"/>
      <c r="IU86" s="943"/>
      <c r="IV86" s="943"/>
      <c r="IW86" s="943"/>
      <c r="IX86" s="943"/>
      <c r="IY86" s="943"/>
      <c r="IZ86" s="943"/>
      <c r="JA86" s="943"/>
      <c r="JB86" s="943"/>
      <c r="JC86" s="943"/>
      <c r="JD86" s="943"/>
      <c r="JE86" s="943"/>
      <c r="JF86" s="943"/>
      <c r="JG86" s="943"/>
      <c r="JH86" s="943"/>
      <c r="JI86" s="943"/>
      <c r="JJ86" s="943"/>
      <c r="JK86" s="943"/>
      <c r="JL86" s="1364"/>
      <c r="JM86" s="1364"/>
      <c r="JN86" s="1364"/>
      <c r="JO86" s="1383"/>
      <c r="JP86" s="1383"/>
      <c r="JQ86" s="1383"/>
      <c r="JR86" s="1383"/>
      <c r="JS86" s="1383"/>
      <c r="JT86" s="1383"/>
      <c r="JU86" s="943"/>
      <c r="JV86" s="943"/>
      <c r="JW86" s="943"/>
      <c r="JX86" s="943"/>
      <c r="JY86" s="943"/>
      <c r="JZ86" s="943"/>
      <c r="KA86" s="943"/>
      <c r="KB86" s="943"/>
      <c r="KC86" s="943"/>
      <c r="KD86" s="943"/>
      <c r="KE86" s="943"/>
      <c r="KF86" s="943"/>
      <c r="KG86" s="943"/>
      <c r="KH86" s="943"/>
      <c r="KI86" s="943"/>
      <c r="KJ86" s="943"/>
      <c r="KK86" s="943"/>
      <c r="KL86" s="943"/>
      <c r="KM86" s="943"/>
      <c r="KN86" s="943"/>
      <c r="KO86" s="943"/>
      <c r="KP86" s="943"/>
      <c r="KQ86" s="943"/>
      <c r="KR86" s="943"/>
      <c r="KS86" s="943"/>
      <c r="KT86" s="943"/>
      <c r="KU86" s="943"/>
      <c r="KV86" s="1364"/>
      <c r="KW86" s="1364"/>
      <c r="KX86" s="1364"/>
      <c r="KY86" s="1364"/>
      <c r="KZ86" s="1363"/>
      <c r="LA86" s="1363"/>
      <c r="LB86" s="1363"/>
      <c r="LC86" s="1363"/>
      <c r="LD86" s="1363"/>
      <c r="LE86" s="1363"/>
      <c r="LF86" s="943"/>
      <c r="LG86" s="943"/>
      <c r="LH86" s="943"/>
      <c r="LI86" s="943"/>
      <c r="LJ86" s="943"/>
      <c r="LK86" s="943"/>
      <c r="LL86" s="943"/>
      <c r="LM86" s="943"/>
      <c r="LN86" s="943"/>
      <c r="LO86" s="943"/>
      <c r="LP86" s="943"/>
      <c r="LQ86" s="943"/>
      <c r="LR86" s="943"/>
      <c r="LS86" s="943"/>
      <c r="LT86" s="943"/>
      <c r="LU86" s="943"/>
      <c r="LV86" s="943"/>
      <c r="LW86" s="943"/>
      <c r="LX86" s="943"/>
      <c r="LY86" s="943"/>
      <c r="LZ86" s="943"/>
      <c r="MA86" s="943"/>
      <c r="MB86" s="943"/>
      <c r="MC86" s="943"/>
      <c r="MD86" s="943"/>
      <c r="ME86" s="943"/>
      <c r="MF86" s="943"/>
      <c r="MG86" s="1364"/>
      <c r="MH86" s="1364"/>
      <c r="MI86" s="1364"/>
      <c r="MJ86" s="1364"/>
      <c r="MK86" s="1383"/>
      <c r="ML86" s="1383"/>
      <c r="MM86" s="1383"/>
      <c r="MN86" s="1383"/>
      <c r="MO86" s="1383"/>
      <c r="MP86" s="1383"/>
      <c r="MQ86" s="943"/>
      <c r="MR86" s="943"/>
      <c r="MS86" s="943"/>
      <c r="MT86" s="943"/>
      <c r="MU86" s="943"/>
      <c r="MV86" s="943"/>
      <c r="MW86" s="943"/>
      <c r="MX86" s="943"/>
      <c r="MY86" s="943"/>
      <c r="MZ86" s="943"/>
      <c r="NA86" s="943"/>
      <c r="NB86" s="943"/>
      <c r="NC86" s="943"/>
      <c r="ND86" s="943"/>
      <c r="NE86" s="943"/>
      <c r="NF86" s="943"/>
      <c r="NG86" s="943"/>
      <c r="NH86" s="943"/>
      <c r="NI86" s="943"/>
      <c r="NJ86" s="943"/>
      <c r="NK86" s="943"/>
      <c r="NL86" s="943"/>
      <c r="NM86" s="943"/>
      <c r="NN86" s="943"/>
      <c r="NO86" s="943"/>
      <c r="NP86" s="943"/>
      <c r="NQ86" s="943"/>
      <c r="NR86" s="1364"/>
      <c r="NS86" s="1364"/>
      <c r="NT86" s="1364"/>
      <c r="NU86" s="1363"/>
      <c r="NV86" s="1363"/>
      <c r="NW86" s="1363"/>
      <c r="NX86" s="1363"/>
      <c r="NY86" s="1363"/>
      <c r="NZ86" s="1363"/>
      <c r="OA86" s="943"/>
      <c r="OB86" s="943"/>
      <c r="OC86" s="943"/>
      <c r="OD86" s="943"/>
      <c r="OE86" s="943"/>
      <c r="OF86" s="943"/>
      <c r="OG86" s="943"/>
      <c r="OH86" s="943"/>
      <c r="OI86" s="943"/>
      <c r="OJ86" s="943"/>
      <c r="OK86" s="943"/>
      <c r="OL86" s="943"/>
      <c r="OM86" s="943"/>
      <c r="ON86" s="943"/>
      <c r="OO86" s="943"/>
      <c r="OP86" s="943"/>
      <c r="OQ86" s="943"/>
      <c r="OR86" s="943"/>
      <c r="OS86" s="943"/>
      <c r="OT86" s="943"/>
      <c r="OU86" s="943"/>
      <c r="OV86" s="943"/>
      <c r="OW86" s="943"/>
      <c r="OX86" s="943"/>
      <c r="OY86" s="943"/>
      <c r="OZ86" s="943"/>
      <c r="PA86" s="943"/>
      <c r="PB86" s="1364"/>
      <c r="PC86" s="1364"/>
      <c r="PD86" s="1364"/>
      <c r="PE86" s="1383"/>
      <c r="PF86" s="1383"/>
      <c r="PG86" s="1383"/>
      <c r="PH86" s="1383"/>
      <c r="PI86" s="1383"/>
      <c r="PJ86" s="1383"/>
      <c r="PK86" s="943"/>
      <c r="PL86" s="943"/>
      <c r="PM86" s="943"/>
      <c r="PN86" s="943"/>
      <c r="PO86" s="943"/>
      <c r="PP86" s="943"/>
      <c r="PQ86" s="943"/>
      <c r="PR86" s="943"/>
      <c r="PS86" s="943"/>
      <c r="PT86" s="943"/>
      <c r="PU86" s="943"/>
      <c r="PV86" s="943"/>
      <c r="PW86" s="943"/>
      <c r="PX86" s="943"/>
      <c r="PY86" s="943"/>
      <c r="PZ86" s="943"/>
      <c r="QA86" s="943"/>
      <c r="QB86" s="943"/>
      <c r="QC86" s="943"/>
      <c r="QD86" s="943"/>
      <c r="QE86" s="943"/>
      <c r="QF86" s="943"/>
      <c r="QG86" s="943"/>
      <c r="QH86" s="943"/>
      <c r="QI86" s="943"/>
      <c r="QJ86" s="943"/>
      <c r="QK86" s="943"/>
      <c r="QL86" s="1364"/>
      <c r="QM86" s="1364"/>
      <c r="QN86" s="1364"/>
      <c r="QO86" s="1363"/>
      <c r="QP86" s="1363"/>
      <c r="QQ86" s="1363"/>
      <c r="QR86" s="1363"/>
      <c r="QS86" s="1363"/>
      <c r="QT86" s="1363"/>
      <c r="QU86" s="1363"/>
      <c r="QV86" s="1363"/>
      <c r="QW86" s="1363"/>
      <c r="QX86" s="1363"/>
      <c r="QY86" s="1363"/>
      <c r="QZ86" s="1363"/>
      <c r="RA86" s="1363"/>
    </row>
    <row r="87" ht="14.25" customHeight="1">
      <c r="A87" s="1364">
        <v>6.0</v>
      </c>
      <c r="B87" s="943" t="s">
        <v>2815</v>
      </c>
      <c r="C87" s="943" t="s">
        <v>2815</v>
      </c>
      <c r="D87" s="33"/>
      <c r="E87" s="1440" t="s">
        <v>2747</v>
      </c>
      <c r="F87" s="1298">
        <v>1.5E7</v>
      </c>
      <c r="G87" s="943"/>
      <c r="H87" s="943"/>
      <c r="I87" s="1383"/>
      <c r="J87" s="1383">
        <f t="shared" si="254"/>
        <v>0</v>
      </c>
      <c r="K87" s="1383">
        <v>31.0</v>
      </c>
      <c r="L87" s="1383">
        <f t="shared" si="255"/>
        <v>15500000</v>
      </c>
      <c r="M87" s="1383"/>
      <c r="N87" s="1383">
        <f t="shared" si="256"/>
        <v>0</v>
      </c>
      <c r="O87" s="1383"/>
      <c r="P87" s="1383">
        <f t="shared" si="257"/>
        <v>0</v>
      </c>
      <c r="Q87" s="1383"/>
      <c r="R87" s="1383"/>
      <c r="S87" s="1383"/>
      <c r="T87" s="1383">
        <f t="shared" si="258"/>
        <v>0</v>
      </c>
      <c r="U87" s="1383">
        <f t="shared" si="259"/>
        <v>15500000</v>
      </c>
      <c r="V87" s="1362"/>
      <c r="W87" s="1363">
        <f t="shared" si="260"/>
        <v>0</v>
      </c>
      <c r="X87" s="1362"/>
      <c r="Y87" s="1363">
        <f t="shared" si="261"/>
        <v>0</v>
      </c>
      <c r="Z87" s="1362"/>
      <c r="AA87" s="1363">
        <f t="shared" si="262"/>
        <v>0</v>
      </c>
      <c r="AB87" s="1362">
        <v>25.0</v>
      </c>
      <c r="AC87" s="1363">
        <f t="shared" si="263"/>
        <v>12500000</v>
      </c>
      <c r="AD87" s="1362"/>
      <c r="AE87" s="1362"/>
      <c r="AF87" s="1362"/>
      <c r="AG87" s="1363"/>
      <c r="AH87" s="1363">
        <f t="shared" si="264"/>
        <v>12500000</v>
      </c>
      <c r="AI87" s="1361"/>
      <c r="AJ87" s="1383">
        <f t="shared" si="273"/>
        <v>0</v>
      </c>
      <c r="AK87" s="1361"/>
      <c r="AL87" s="1361"/>
      <c r="AM87" s="1383">
        <f t="shared" si="265"/>
        <v>0</v>
      </c>
      <c r="AN87" s="1361">
        <v>30.0</v>
      </c>
      <c r="AO87" s="1383">
        <f t="shared" si="266"/>
        <v>15000000</v>
      </c>
      <c r="AP87" s="1361"/>
      <c r="AQ87" s="1383">
        <f t="shared" si="267"/>
        <v>0</v>
      </c>
      <c r="AR87" s="1361"/>
      <c r="AS87" s="1361"/>
      <c r="AT87" s="1383">
        <f t="shared" si="268"/>
        <v>15000000</v>
      </c>
      <c r="AU87" s="943" t="s">
        <v>2678</v>
      </c>
      <c r="AV87" s="943" t="s">
        <v>2678</v>
      </c>
      <c r="AW87" s="943" t="s">
        <v>2678</v>
      </c>
      <c r="AX87" s="943" t="s">
        <v>2678</v>
      </c>
      <c r="AY87" s="943" t="s">
        <v>2678</v>
      </c>
      <c r="AZ87" s="943" t="s">
        <v>2678</v>
      </c>
      <c r="BA87" s="943" t="s">
        <v>2678</v>
      </c>
      <c r="BB87" s="943" t="s">
        <v>2678</v>
      </c>
      <c r="BC87" s="943" t="s">
        <v>2678</v>
      </c>
      <c r="BD87" s="943" t="s">
        <v>2689</v>
      </c>
      <c r="BE87" s="943" t="s">
        <v>2689</v>
      </c>
      <c r="BF87" s="943" t="s">
        <v>2689</v>
      </c>
      <c r="BG87" s="943" t="s">
        <v>2689</v>
      </c>
      <c r="BH87" s="943" t="s">
        <v>2689</v>
      </c>
      <c r="BI87" s="943" t="s">
        <v>2689</v>
      </c>
      <c r="BJ87" s="943" t="s">
        <v>2689</v>
      </c>
      <c r="BK87" s="943" t="s">
        <v>2689</v>
      </c>
      <c r="BL87" s="943" t="s">
        <v>2689</v>
      </c>
      <c r="BM87" s="943" t="s">
        <v>2689</v>
      </c>
      <c r="BN87" s="943" t="s">
        <v>2689</v>
      </c>
      <c r="BO87" s="943" t="s">
        <v>2689</v>
      </c>
      <c r="BP87" s="943" t="s">
        <v>2689</v>
      </c>
      <c r="BQ87" s="943" t="s">
        <v>2678</v>
      </c>
      <c r="BR87" s="943" t="s">
        <v>2678</v>
      </c>
      <c r="BS87" s="943" t="s">
        <v>2678</v>
      </c>
      <c r="BT87" s="1364" t="s">
        <v>2678</v>
      </c>
      <c r="BU87" s="1364" t="s">
        <v>2678</v>
      </c>
      <c r="BV87" s="1364" t="s">
        <v>2678</v>
      </c>
      <c r="BW87" s="1364" t="s">
        <v>2678</v>
      </c>
      <c r="BX87" s="1364" t="s">
        <v>2678</v>
      </c>
      <c r="BY87" s="1364" t="s">
        <v>2678</v>
      </c>
      <c r="BZ87" s="1363">
        <f t="shared" ref="BZ87:CJ87" si="286">COUNTIF($AU87:$BY87,BZ$4)*($F87/30)+COUNTIF($AU87:$BY87,BZ$5)*($F87/60)</f>
        <v>0</v>
      </c>
      <c r="CA87" s="1363">
        <f t="shared" si="286"/>
        <v>0</v>
      </c>
      <c r="CB87" s="1363">
        <f t="shared" si="286"/>
        <v>0</v>
      </c>
      <c r="CC87" s="1363">
        <f t="shared" si="286"/>
        <v>12250000</v>
      </c>
      <c r="CD87" s="1363">
        <f t="shared" si="286"/>
        <v>0</v>
      </c>
      <c r="CE87" s="1363">
        <f t="shared" si="286"/>
        <v>0</v>
      </c>
      <c r="CF87" s="1363">
        <f t="shared" si="286"/>
        <v>0</v>
      </c>
      <c r="CG87" s="1363">
        <f t="shared" si="286"/>
        <v>0</v>
      </c>
      <c r="CH87" s="1363">
        <f t="shared" si="286"/>
        <v>0</v>
      </c>
      <c r="CI87" s="1363">
        <f t="shared" si="286"/>
        <v>0</v>
      </c>
      <c r="CJ87" s="1363">
        <f t="shared" si="286"/>
        <v>0</v>
      </c>
      <c r="CK87" s="1363">
        <f t="shared" si="270"/>
        <v>0</v>
      </c>
      <c r="CL87" s="943" t="s">
        <v>2677</v>
      </c>
      <c r="CM87" s="943" t="s">
        <v>2677</v>
      </c>
      <c r="CN87" s="943" t="s">
        <v>2677</v>
      </c>
      <c r="CO87" s="943" t="s">
        <v>2677</v>
      </c>
      <c r="CP87" s="943" t="s">
        <v>2677</v>
      </c>
      <c r="CQ87" s="943" t="s">
        <v>2677</v>
      </c>
      <c r="CR87" s="943" t="s">
        <v>2677</v>
      </c>
      <c r="CS87" s="943" t="s">
        <v>2677</v>
      </c>
      <c r="CT87" s="943" t="s">
        <v>2677</v>
      </c>
      <c r="CU87" s="943" t="s">
        <v>2677</v>
      </c>
      <c r="CV87" s="943" t="s">
        <v>2677</v>
      </c>
      <c r="CW87" s="943" t="s">
        <v>2677</v>
      </c>
      <c r="CX87" s="943" t="s">
        <v>2677</v>
      </c>
      <c r="CY87" s="943" t="s">
        <v>2677</v>
      </c>
      <c r="CZ87" s="943" t="s">
        <v>2677</v>
      </c>
      <c r="DA87" s="943" t="s">
        <v>2677</v>
      </c>
      <c r="DB87" s="943" t="s">
        <v>2677</v>
      </c>
      <c r="DC87" s="943" t="s">
        <v>2677</v>
      </c>
      <c r="DD87" s="943" t="s">
        <v>2677</v>
      </c>
      <c r="DE87" s="943" t="s">
        <v>2678</v>
      </c>
      <c r="DF87" s="943" t="s">
        <v>2678</v>
      </c>
      <c r="DG87" s="943" t="s">
        <v>2678</v>
      </c>
      <c r="DH87" s="943" t="s">
        <v>2678</v>
      </c>
      <c r="DI87" s="943" t="s">
        <v>2678</v>
      </c>
      <c r="DJ87" s="943" t="s">
        <v>2678</v>
      </c>
      <c r="DK87" s="943" t="s">
        <v>2678</v>
      </c>
      <c r="DL87" s="943" t="s">
        <v>2678</v>
      </c>
      <c r="DM87" s="943" t="s">
        <v>2678</v>
      </c>
      <c r="DN87" s="1383">
        <f t="shared" ref="DN87:DW87" si="287">COUNTIF($CL87:$DM87,DN$4)*($F87/30)+COUNTIF($CL87:$DM87,DN$5)*($F87/60)</f>
        <v>0</v>
      </c>
      <c r="DO87" s="1383">
        <f t="shared" si="287"/>
        <v>0</v>
      </c>
      <c r="DP87" s="1383">
        <f t="shared" si="287"/>
        <v>0</v>
      </c>
      <c r="DQ87" s="1383">
        <f t="shared" si="287"/>
        <v>4500000</v>
      </c>
      <c r="DR87" s="1383">
        <f t="shared" si="287"/>
        <v>0</v>
      </c>
      <c r="DS87" s="1383">
        <f t="shared" si="287"/>
        <v>0</v>
      </c>
      <c r="DT87" s="1383">
        <f t="shared" si="287"/>
        <v>0</v>
      </c>
      <c r="DU87" s="1383">
        <f t="shared" si="287"/>
        <v>0</v>
      </c>
      <c r="DV87" s="1383">
        <f t="shared" si="287"/>
        <v>0</v>
      </c>
      <c r="DW87" s="1383">
        <f t="shared" si="287"/>
        <v>0</v>
      </c>
      <c r="DX87" s="1383">
        <f t="shared" si="92"/>
        <v>28500000</v>
      </c>
      <c r="DY87" s="943" t="s">
        <v>2678</v>
      </c>
      <c r="DZ87" s="943" t="s">
        <v>2678</v>
      </c>
      <c r="EA87" s="943" t="s">
        <v>2678</v>
      </c>
      <c r="EB87" s="943" t="s">
        <v>2678</v>
      </c>
      <c r="EC87" s="943" t="s">
        <v>2678</v>
      </c>
      <c r="ED87" s="943" t="s">
        <v>2678</v>
      </c>
      <c r="EE87" s="943" t="s">
        <v>2678</v>
      </c>
      <c r="EF87" s="943" t="s">
        <v>2678</v>
      </c>
      <c r="EG87" s="943" t="s">
        <v>2678</v>
      </c>
      <c r="EH87" s="943" t="s">
        <v>2678</v>
      </c>
      <c r="EI87" s="943" t="s">
        <v>2678</v>
      </c>
      <c r="EJ87" s="943" t="s">
        <v>2678</v>
      </c>
      <c r="EK87" s="943" t="s">
        <v>2678</v>
      </c>
      <c r="EL87" s="943" t="s">
        <v>2678</v>
      </c>
      <c r="EM87" s="943" t="s">
        <v>2678</v>
      </c>
      <c r="EN87" s="943" t="s">
        <v>2678</v>
      </c>
      <c r="EO87" s="943" t="s">
        <v>2678</v>
      </c>
      <c r="EP87" s="943" t="s">
        <v>2678</v>
      </c>
      <c r="EQ87" s="943" t="s">
        <v>2678</v>
      </c>
      <c r="ER87" s="943" t="s">
        <v>2678</v>
      </c>
      <c r="ES87" s="943" t="s">
        <v>2678</v>
      </c>
      <c r="ET87" s="943" t="s">
        <v>2678</v>
      </c>
      <c r="EU87" s="943" t="s">
        <v>2678</v>
      </c>
      <c r="EV87" s="943" t="s">
        <v>2678</v>
      </c>
      <c r="EW87" s="943" t="s">
        <v>2678</v>
      </c>
      <c r="EX87" s="943" t="s">
        <v>2678</v>
      </c>
      <c r="EY87" s="943" t="s">
        <v>2678</v>
      </c>
      <c r="EZ87" s="1364"/>
      <c r="FA87" s="1364"/>
      <c r="FB87" s="1364"/>
      <c r="FC87" s="1364"/>
      <c r="FD87" s="1363">
        <f t="shared" ref="FD87:FP87" si="288">COUNTIF($DY87:$FC87,FD$4)*($F87/30)+COUNTIF($DY87:$FC87,FD$5)*($F87/60)</f>
        <v>0</v>
      </c>
      <c r="FE87" s="1363">
        <f t="shared" si="288"/>
        <v>0</v>
      </c>
      <c r="FF87" s="1363">
        <f t="shared" si="288"/>
        <v>0</v>
      </c>
      <c r="FG87" s="1363">
        <f t="shared" si="288"/>
        <v>13500000</v>
      </c>
      <c r="FH87" s="1363">
        <f t="shared" si="288"/>
        <v>0</v>
      </c>
      <c r="FI87" s="1363">
        <f t="shared" si="288"/>
        <v>0</v>
      </c>
      <c r="FJ87" s="1363">
        <f t="shared" si="288"/>
        <v>0</v>
      </c>
      <c r="FK87" s="1363">
        <f t="shared" si="288"/>
        <v>0</v>
      </c>
      <c r="FL87" s="1363">
        <f t="shared" si="288"/>
        <v>0</v>
      </c>
      <c r="FM87" s="1363">
        <f t="shared" si="288"/>
        <v>0</v>
      </c>
      <c r="FN87" s="1363">
        <f t="shared" si="288"/>
        <v>0</v>
      </c>
      <c r="FO87" s="1363">
        <f t="shared" si="288"/>
        <v>0</v>
      </c>
      <c r="FP87" s="1363">
        <f t="shared" si="288"/>
        <v>0</v>
      </c>
      <c r="FQ87" s="943"/>
      <c r="FR87" s="943"/>
      <c r="FS87" s="943"/>
      <c r="FT87" s="943"/>
      <c r="FU87" s="943"/>
      <c r="FV87" s="943"/>
      <c r="FW87" s="943"/>
      <c r="FX87" s="943"/>
      <c r="FY87" s="943"/>
      <c r="FZ87" s="943"/>
      <c r="GA87" s="943"/>
      <c r="GB87" s="943"/>
      <c r="GC87" s="943"/>
      <c r="GD87" s="943"/>
      <c r="GE87" s="943"/>
      <c r="GF87" s="943"/>
      <c r="GG87" s="943"/>
      <c r="GH87" s="943"/>
      <c r="GI87" s="943"/>
      <c r="GJ87" s="943"/>
      <c r="GK87" s="943"/>
      <c r="GL87" s="943"/>
      <c r="GM87" s="943"/>
      <c r="GN87" s="943"/>
      <c r="GO87" s="943"/>
      <c r="GP87" s="943"/>
      <c r="GQ87" s="943"/>
      <c r="GR87" s="1364"/>
      <c r="GS87" s="1364"/>
      <c r="GT87" s="1364"/>
      <c r="GU87" s="1383"/>
      <c r="GV87" s="1383"/>
      <c r="GW87" s="1383"/>
      <c r="GX87" s="1383"/>
      <c r="GY87" s="1383"/>
      <c r="GZ87" s="943"/>
      <c r="HA87" s="943"/>
      <c r="HB87" s="943"/>
      <c r="HC87" s="943"/>
      <c r="HD87" s="943"/>
      <c r="HE87" s="943"/>
      <c r="HF87" s="943"/>
      <c r="HG87" s="943"/>
      <c r="HH87" s="943"/>
      <c r="HI87" s="943"/>
      <c r="HJ87" s="943"/>
      <c r="HK87" s="943"/>
      <c r="HL87" s="943"/>
      <c r="HM87" s="943"/>
      <c r="HN87" s="943"/>
      <c r="HO87" s="943"/>
      <c r="HP87" s="943"/>
      <c r="HQ87" s="943"/>
      <c r="HR87" s="943"/>
      <c r="HS87" s="943"/>
      <c r="HT87" s="943"/>
      <c r="HU87" s="943"/>
      <c r="HV87" s="943"/>
      <c r="HW87" s="943"/>
      <c r="HX87" s="943"/>
      <c r="HY87" s="943"/>
      <c r="HZ87" s="943"/>
      <c r="IA87" s="1364"/>
      <c r="IB87" s="1364"/>
      <c r="IC87" s="1364"/>
      <c r="ID87" s="1364"/>
      <c r="IE87" s="1391"/>
      <c r="IF87" s="1391"/>
      <c r="IG87" s="1391"/>
      <c r="IH87" s="1391"/>
      <c r="II87" s="1391"/>
      <c r="IJ87" s="1391"/>
      <c r="IK87" s="943"/>
      <c r="IL87" s="943"/>
      <c r="IM87" s="943"/>
      <c r="IN87" s="943"/>
      <c r="IO87" s="943"/>
      <c r="IP87" s="943"/>
      <c r="IQ87" s="943"/>
      <c r="IR87" s="943"/>
      <c r="IS87" s="943"/>
      <c r="IT87" s="943"/>
      <c r="IU87" s="943"/>
      <c r="IV87" s="943"/>
      <c r="IW87" s="943"/>
      <c r="IX87" s="943"/>
      <c r="IY87" s="943"/>
      <c r="IZ87" s="943"/>
      <c r="JA87" s="943"/>
      <c r="JB87" s="943"/>
      <c r="JC87" s="943"/>
      <c r="JD87" s="943"/>
      <c r="JE87" s="943"/>
      <c r="JF87" s="943"/>
      <c r="JG87" s="943"/>
      <c r="JH87" s="943"/>
      <c r="JI87" s="943"/>
      <c r="JJ87" s="943"/>
      <c r="JK87" s="943"/>
      <c r="JL87" s="1364"/>
      <c r="JM87" s="1364"/>
      <c r="JN87" s="1364"/>
      <c r="JO87" s="1383"/>
      <c r="JP87" s="1383"/>
      <c r="JQ87" s="1383"/>
      <c r="JR87" s="1383"/>
      <c r="JS87" s="1383"/>
      <c r="JT87" s="1383"/>
      <c r="JU87" s="943"/>
      <c r="JV87" s="943"/>
      <c r="JW87" s="943"/>
      <c r="JX87" s="943"/>
      <c r="JY87" s="943"/>
      <c r="JZ87" s="943"/>
      <c r="KA87" s="943"/>
      <c r="KB87" s="943"/>
      <c r="KC87" s="943"/>
      <c r="KD87" s="943"/>
      <c r="KE87" s="943"/>
      <c r="KF87" s="943"/>
      <c r="KG87" s="943"/>
      <c r="KH87" s="943"/>
      <c r="KI87" s="943"/>
      <c r="KJ87" s="943"/>
      <c r="KK87" s="943"/>
      <c r="KL87" s="943"/>
      <c r="KM87" s="943"/>
      <c r="KN87" s="943"/>
      <c r="KO87" s="943"/>
      <c r="KP87" s="943"/>
      <c r="KQ87" s="943"/>
      <c r="KR87" s="943"/>
      <c r="KS87" s="943"/>
      <c r="KT87" s="943"/>
      <c r="KU87" s="943"/>
      <c r="KV87" s="1364"/>
      <c r="KW87" s="1364"/>
      <c r="KX87" s="1364"/>
      <c r="KY87" s="1364"/>
      <c r="KZ87" s="1363"/>
      <c r="LA87" s="1363"/>
      <c r="LB87" s="1363"/>
      <c r="LC87" s="1363"/>
      <c r="LD87" s="1363"/>
      <c r="LE87" s="1363"/>
      <c r="LF87" s="943"/>
      <c r="LG87" s="943"/>
      <c r="LH87" s="943"/>
      <c r="LI87" s="943"/>
      <c r="LJ87" s="943"/>
      <c r="LK87" s="943"/>
      <c r="LL87" s="943"/>
      <c r="LM87" s="943"/>
      <c r="LN87" s="943"/>
      <c r="LO87" s="943"/>
      <c r="LP87" s="943"/>
      <c r="LQ87" s="943"/>
      <c r="LR87" s="943"/>
      <c r="LS87" s="943"/>
      <c r="LT87" s="943"/>
      <c r="LU87" s="943"/>
      <c r="LV87" s="943"/>
      <c r="LW87" s="943"/>
      <c r="LX87" s="943"/>
      <c r="LY87" s="943"/>
      <c r="LZ87" s="943"/>
      <c r="MA87" s="943"/>
      <c r="MB87" s="943"/>
      <c r="MC87" s="943"/>
      <c r="MD87" s="943"/>
      <c r="ME87" s="943"/>
      <c r="MF87" s="943"/>
      <c r="MG87" s="1364"/>
      <c r="MH87" s="1364"/>
      <c r="MI87" s="1364"/>
      <c r="MJ87" s="1364"/>
      <c r="MK87" s="1383"/>
      <c r="ML87" s="1383"/>
      <c r="MM87" s="1383"/>
      <c r="MN87" s="1383"/>
      <c r="MO87" s="1383"/>
      <c r="MP87" s="1383"/>
      <c r="MQ87" s="943"/>
      <c r="MR87" s="943"/>
      <c r="MS87" s="943"/>
      <c r="MT87" s="943"/>
      <c r="MU87" s="943"/>
      <c r="MV87" s="943"/>
      <c r="MW87" s="943"/>
      <c r="MX87" s="943"/>
      <c r="MY87" s="943"/>
      <c r="MZ87" s="943"/>
      <c r="NA87" s="943"/>
      <c r="NB87" s="943"/>
      <c r="NC87" s="943"/>
      <c r="ND87" s="943"/>
      <c r="NE87" s="943"/>
      <c r="NF87" s="943"/>
      <c r="NG87" s="943"/>
      <c r="NH87" s="943"/>
      <c r="NI87" s="943"/>
      <c r="NJ87" s="943"/>
      <c r="NK87" s="943"/>
      <c r="NL87" s="943"/>
      <c r="NM87" s="943"/>
      <c r="NN87" s="943"/>
      <c r="NO87" s="943"/>
      <c r="NP87" s="943"/>
      <c r="NQ87" s="943"/>
      <c r="NR87" s="1364"/>
      <c r="NS87" s="1364"/>
      <c r="NT87" s="1364"/>
      <c r="NU87" s="1363"/>
      <c r="NV87" s="1363"/>
      <c r="NW87" s="1363"/>
      <c r="NX87" s="1363"/>
      <c r="NY87" s="1363"/>
      <c r="NZ87" s="1363"/>
      <c r="OA87" s="943"/>
      <c r="OB87" s="943"/>
      <c r="OC87" s="943"/>
      <c r="OD87" s="943"/>
      <c r="OE87" s="943"/>
      <c r="OF87" s="943"/>
      <c r="OG87" s="943"/>
      <c r="OH87" s="943"/>
      <c r="OI87" s="943"/>
      <c r="OJ87" s="943"/>
      <c r="OK87" s="943"/>
      <c r="OL87" s="943"/>
      <c r="OM87" s="943"/>
      <c r="ON87" s="943"/>
      <c r="OO87" s="943"/>
      <c r="OP87" s="943"/>
      <c r="OQ87" s="943"/>
      <c r="OR87" s="943"/>
      <c r="OS87" s="943"/>
      <c r="OT87" s="943"/>
      <c r="OU87" s="943"/>
      <c r="OV87" s="943"/>
      <c r="OW87" s="943"/>
      <c r="OX87" s="943"/>
      <c r="OY87" s="943"/>
      <c r="OZ87" s="943"/>
      <c r="PA87" s="943"/>
      <c r="PB87" s="1364"/>
      <c r="PC87" s="1364"/>
      <c r="PD87" s="1364"/>
      <c r="PE87" s="1383"/>
      <c r="PF87" s="1383"/>
      <c r="PG87" s="1383"/>
      <c r="PH87" s="1383"/>
      <c r="PI87" s="1383"/>
      <c r="PJ87" s="1383"/>
      <c r="PK87" s="943"/>
      <c r="PL87" s="943"/>
      <c r="PM87" s="943"/>
      <c r="PN87" s="943"/>
      <c r="PO87" s="943"/>
      <c r="PP87" s="943"/>
      <c r="PQ87" s="943"/>
      <c r="PR87" s="943"/>
      <c r="PS87" s="943"/>
      <c r="PT87" s="943"/>
      <c r="PU87" s="943"/>
      <c r="PV87" s="943"/>
      <c r="PW87" s="943"/>
      <c r="PX87" s="943"/>
      <c r="PY87" s="943"/>
      <c r="PZ87" s="943"/>
      <c r="QA87" s="943"/>
      <c r="QB87" s="943"/>
      <c r="QC87" s="943"/>
      <c r="QD87" s="943"/>
      <c r="QE87" s="943"/>
      <c r="QF87" s="943"/>
      <c r="QG87" s="943"/>
      <c r="QH87" s="943"/>
      <c r="QI87" s="943"/>
      <c r="QJ87" s="943"/>
      <c r="QK87" s="943"/>
      <c r="QL87" s="1364"/>
      <c r="QM87" s="1364"/>
      <c r="QN87" s="1364"/>
      <c r="QO87" s="1363"/>
      <c r="QP87" s="1363"/>
      <c r="QQ87" s="1363"/>
      <c r="QR87" s="1363"/>
      <c r="QS87" s="1363"/>
      <c r="QT87" s="1363"/>
      <c r="QU87" s="1363"/>
      <c r="QV87" s="1363"/>
      <c r="QW87" s="1363"/>
      <c r="QX87" s="1363"/>
      <c r="QY87" s="1363"/>
      <c r="QZ87" s="1363"/>
      <c r="RA87" s="1363"/>
    </row>
    <row r="88" ht="14.25" customHeight="1">
      <c r="A88" s="1364">
        <v>7.0</v>
      </c>
      <c r="B88" s="943" t="s">
        <v>2816</v>
      </c>
      <c r="C88" s="943" t="s">
        <v>2816</v>
      </c>
      <c r="D88" s="33"/>
      <c r="E88" s="1360"/>
      <c r="F88" s="1298">
        <v>3000000.0</v>
      </c>
      <c r="G88" s="943"/>
      <c r="H88" s="943"/>
      <c r="I88" s="1383"/>
      <c r="J88" s="1383">
        <f t="shared" si="254"/>
        <v>0</v>
      </c>
      <c r="K88" s="1383"/>
      <c r="L88" s="1383">
        <f t="shared" si="255"/>
        <v>0</v>
      </c>
      <c r="M88" s="1383"/>
      <c r="N88" s="1383">
        <f t="shared" si="256"/>
        <v>0</v>
      </c>
      <c r="O88" s="1383"/>
      <c r="P88" s="1383">
        <f t="shared" si="257"/>
        <v>0</v>
      </c>
      <c r="Q88" s="1383"/>
      <c r="R88" s="1383"/>
      <c r="S88" s="1383"/>
      <c r="T88" s="1383">
        <f t="shared" si="258"/>
        <v>0</v>
      </c>
      <c r="U88" s="1383">
        <f t="shared" si="259"/>
        <v>0</v>
      </c>
      <c r="V88" s="1362"/>
      <c r="W88" s="1363">
        <f t="shared" si="260"/>
        <v>0</v>
      </c>
      <c r="X88" s="1362"/>
      <c r="Y88" s="1363">
        <f t="shared" si="261"/>
        <v>0</v>
      </c>
      <c r="Z88" s="1362"/>
      <c r="AA88" s="1363">
        <f t="shared" si="262"/>
        <v>0</v>
      </c>
      <c r="AB88" s="1362"/>
      <c r="AC88" s="1363">
        <f t="shared" si="263"/>
        <v>0</v>
      </c>
      <c r="AD88" s="1362"/>
      <c r="AE88" s="1362"/>
      <c r="AF88" s="1362"/>
      <c r="AG88" s="1363"/>
      <c r="AH88" s="1363">
        <f t="shared" si="264"/>
        <v>0</v>
      </c>
      <c r="AI88" s="1361"/>
      <c r="AJ88" s="1383">
        <f t="shared" si="273"/>
        <v>0</v>
      </c>
      <c r="AK88" s="1361"/>
      <c r="AL88" s="1361"/>
      <c r="AM88" s="1383">
        <f t="shared" si="265"/>
        <v>0</v>
      </c>
      <c r="AN88" s="1361"/>
      <c r="AO88" s="1383">
        <f t="shared" si="266"/>
        <v>0</v>
      </c>
      <c r="AP88" s="1361"/>
      <c r="AQ88" s="1383">
        <f t="shared" si="267"/>
        <v>0</v>
      </c>
      <c r="AR88" s="1361"/>
      <c r="AS88" s="1361"/>
      <c r="AT88" s="1383">
        <f t="shared" si="268"/>
        <v>0</v>
      </c>
      <c r="AU88" s="943"/>
      <c r="AV88" s="943"/>
      <c r="AW88" s="943"/>
      <c r="AX88" s="943"/>
      <c r="AY88" s="943"/>
      <c r="AZ88" s="943"/>
      <c r="BA88" s="943"/>
      <c r="BB88" s="943"/>
      <c r="BC88" s="943"/>
      <c r="BD88" s="943"/>
      <c r="BE88" s="943"/>
      <c r="BF88" s="943"/>
      <c r="BG88" s="943"/>
      <c r="BH88" s="943"/>
      <c r="BI88" s="943"/>
      <c r="BJ88" s="943"/>
      <c r="BK88" s="943"/>
      <c r="BL88" s="943"/>
      <c r="BM88" s="943"/>
      <c r="BN88" s="943"/>
      <c r="BO88" s="943"/>
      <c r="BP88" s="943"/>
      <c r="BQ88" s="943"/>
      <c r="BR88" s="943"/>
      <c r="BS88" s="943"/>
      <c r="BT88" s="1364"/>
      <c r="BU88" s="1364"/>
      <c r="BV88" s="1364"/>
      <c r="BW88" s="1364"/>
      <c r="BX88" s="1364"/>
      <c r="BY88" s="1364"/>
      <c r="BZ88" s="1363">
        <f t="shared" ref="BZ88:CJ88" si="289">COUNTIF($AU88:$BY88,BZ$4)*($F88/30)+COUNTIF($AU88:$BY88,BZ$5)*($F88/60)</f>
        <v>0</v>
      </c>
      <c r="CA88" s="1363">
        <f t="shared" si="289"/>
        <v>0</v>
      </c>
      <c r="CB88" s="1363">
        <f t="shared" si="289"/>
        <v>0</v>
      </c>
      <c r="CC88" s="1363">
        <f t="shared" si="289"/>
        <v>0</v>
      </c>
      <c r="CD88" s="1363">
        <f t="shared" si="289"/>
        <v>0</v>
      </c>
      <c r="CE88" s="1363">
        <f t="shared" si="289"/>
        <v>0</v>
      </c>
      <c r="CF88" s="1363">
        <f t="shared" si="289"/>
        <v>0</v>
      </c>
      <c r="CG88" s="1363">
        <f t="shared" si="289"/>
        <v>0</v>
      </c>
      <c r="CH88" s="1363">
        <f t="shared" si="289"/>
        <v>0</v>
      </c>
      <c r="CI88" s="1363">
        <f t="shared" si="289"/>
        <v>0</v>
      </c>
      <c r="CJ88" s="1363">
        <f t="shared" si="289"/>
        <v>0</v>
      </c>
      <c r="CK88" s="1363">
        <f t="shared" si="270"/>
        <v>0</v>
      </c>
      <c r="CL88" s="943"/>
      <c r="CM88" s="943"/>
      <c r="CN88" s="943"/>
      <c r="CO88" s="943"/>
      <c r="CP88" s="943"/>
      <c r="CQ88" s="943"/>
      <c r="CR88" s="943"/>
      <c r="CS88" s="943"/>
      <c r="CT88" s="943"/>
      <c r="CU88" s="943"/>
      <c r="CV88" s="943"/>
      <c r="CW88" s="943"/>
      <c r="CX88" s="943"/>
      <c r="CY88" s="943"/>
      <c r="CZ88" s="943"/>
      <c r="DA88" s="943"/>
      <c r="DB88" s="943"/>
      <c r="DC88" s="943"/>
      <c r="DD88" s="943"/>
      <c r="DE88" s="943"/>
      <c r="DF88" s="943"/>
      <c r="DG88" s="943"/>
      <c r="DH88" s="943"/>
      <c r="DI88" s="943"/>
      <c r="DJ88" s="943"/>
      <c r="DK88" s="943"/>
      <c r="DL88" s="943"/>
      <c r="DM88" s="943"/>
      <c r="DN88" s="1383">
        <f t="shared" ref="DN88:DW88" si="290">COUNTIF($CL88:$DM88,DN$4)*($F88/30)+COUNTIF($CL88:$DM88,DN$5)*($F88/60)</f>
        <v>0</v>
      </c>
      <c r="DO88" s="1383">
        <f t="shared" si="290"/>
        <v>0</v>
      </c>
      <c r="DP88" s="1383">
        <f t="shared" si="290"/>
        <v>0</v>
      </c>
      <c r="DQ88" s="1383">
        <f t="shared" si="290"/>
        <v>0</v>
      </c>
      <c r="DR88" s="1383">
        <f t="shared" si="290"/>
        <v>0</v>
      </c>
      <c r="DS88" s="1383">
        <f t="shared" si="290"/>
        <v>0</v>
      </c>
      <c r="DT88" s="1383">
        <f t="shared" si="290"/>
        <v>0</v>
      </c>
      <c r="DU88" s="1383">
        <f t="shared" si="290"/>
        <v>0</v>
      </c>
      <c r="DV88" s="1383">
        <f t="shared" si="290"/>
        <v>0</v>
      </c>
      <c r="DW88" s="1383">
        <f t="shared" si="290"/>
        <v>0</v>
      </c>
      <c r="DX88" s="1383">
        <f t="shared" si="92"/>
        <v>0</v>
      </c>
      <c r="DY88" s="943"/>
      <c r="DZ88" s="943"/>
      <c r="EA88" s="943"/>
      <c r="EB88" s="943"/>
      <c r="EC88" s="943"/>
      <c r="ED88" s="943"/>
      <c r="EE88" s="943"/>
      <c r="EF88" s="943"/>
      <c r="EG88" s="943"/>
      <c r="EH88" s="943"/>
      <c r="EI88" s="943"/>
      <c r="EJ88" s="943"/>
      <c r="EK88" s="943"/>
      <c r="EL88" s="943"/>
      <c r="EM88" s="943"/>
      <c r="EN88" s="943"/>
      <c r="EO88" s="943"/>
      <c r="EP88" s="943"/>
      <c r="EQ88" s="943"/>
      <c r="ER88" s="943"/>
      <c r="ES88" s="943"/>
      <c r="ET88" s="943"/>
      <c r="EU88" s="943"/>
      <c r="EV88" s="943"/>
      <c r="EW88" s="943"/>
      <c r="EX88" s="943"/>
      <c r="EY88" s="943"/>
      <c r="EZ88" s="1364"/>
      <c r="FA88" s="1364"/>
      <c r="FB88" s="1364"/>
      <c r="FC88" s="1364"/>
      <c r="FD88" s="1363">
        <f t="shared" ref="FD88:FP88" si="291">COUNTIF($DY88:$FC88,FD$4)*($F88/30)+COUNTIF($DY88:$FC88,FD$5)*($F88/60)</f>
        <v>0</v>
      </c>
      <c r="FE88" s="1363">
        <f t="shared" si="291"/>
        <v>0</v>
      </c>
      <c r="FF88" s="1363">
        <f t="shared" si="291"/>
        <v>0</v>
      </c>
      <c r="FG88" s="1363">
        <f t="shared" si="291"/>
        <v>0</v>
      </c>
      <c r="FH88" s="1363">
        <f t="shared" si="291"/>
        <v>0</v>
      </c>
      <c r="FI88" s="1363">
        <f t="shared" si="291"/>
        <v>0</v>
      </c>
      <c r="FJ88" s="1363">
        <f t="shared" si="291"/>
        <v>0</v>
      </c>
      <c r="FK88" s="1363">
        <f t="shared" si="291"/>
        <v>0</v>
      </c>
      <c r="FL88" s="1363">
        <f t="shared" si="291"/>
        <v>0</v>
      </c>
      <c r="FM88" s="1363">
        <f t="shared" si="291"/>
        <v>0</v>
      </c>
      <c r="FN88" s="1363">
        <f t="shared" si="291"/>
        <v>0</v>
      </c>
      <c r="FO88" s="1363">
        <f t="shared" si="291"/>
        <v>0</v>
      </c>
      <c r="FP88" s="1363">
        <f t="shared" si="291"/>
        <v>0</v>
      </c>
      <c r="FQ88" s="943"/>
      <c r="FR88" s="943"/>
      <c r="FS88" s="943"/>
      <c r="FT88" s="943"/>
      <c r="FU88" s="943"/>
      <c r="FV88" s="943"/>
      <c r="FW88" s="943"/>
      <c r="FX88" s="943"/>
      <c r="FY88" s="943"/>
      <c r="FZ88" s="943"/>
      <c r="GA88" s="943"/>
      <c r="GB88" s="943"/>
      <c r="GC88" s="943"/>
      <c r="GD88" s="943"/>
      <c r="GE88" s="943"/>
      <c r="GF88" s="943"/>
      <c r="GG88" s="943"/>
      <c r="GH88" s="943"/>
      <c r="GI88" s="943"/>
      <c r="GJ88" s="943"/>
      <c r="GK88" s="943"/>
      <c r="GL88" s="943"/>
      <c r="GM88" s="943"/>
      <c r="GN88" s="943"/>
      <c r="GO88" s="943"/>
      <c r="GP88" s="943"/>
      <c r="GQ88" s="943"/>
      <c r="GR88" s="1364"/>
      <c r="GS88" s="1364"/>
      <c r="GT88" s="1364"/>
      <c r="GU88" s="1383"/>
      <c r="GV88" s="1383"/>
      <c r="GW88" s="1383"/>
      <c r="GX88" s="1383"/>
      <c r="GY88" s="1383"/>
      <c r="GZ88" s="943"/>
      <c r="HA88" s="943"/>
      <c r="HB88" s="943"/>
      <c r="HC88" s="943"/>
      <c r="HD88" s="943"/>
      <c r="HE88" s="943"/>
      <c r="HF88" s="943"/>
      <c r="HG88" s="943"/>
      <c r="HH88" s="943"/>
      <c r="HI88" s="943"/>
      <c r="HJ88" s="943"/>
      <c r="HK88" s="943"/>
      <c r="HL88" s="943"/>
      <c r="HM88" s="943"/>
      <c r="HN88" s="943"/>
      <c r="HO88" s="943"/>
      <c r="HP88" s="943"/>
      <c r="HQ88" s="943"/>
      <c r="HR88" s="943"/>
      <c r="HS88" s="943"/>
      <c r="HT88" s="943"/>
      <c r="HU88" s="943"/>
      <c r="HV88" s="943"/>
      <c r="HW88" s="943"/>
      <c r="HX88" s="943"/>
      <c r="HY88" s="943"/>
      <c r="HZ88" s="943"/>
      <c r="IA88" s="1364"/>
      <c r="IB88" s="1364"/>
      <c r="IC88" s="1364"/>
      <c r="ID88" s="1364"/>
      <c r="IE88" s="1391"/>
      <c r="IF88" s="1391"/>
      <c r="IG88" s="1391"/>
      <c r="IH88" s="1391"/>
      <c r="II88" s="1391"/>
      <c r="IJ88" s="1391"/>
      <c r="IK88" s="943"/>
      <c r="IL88" s="943"/>
      <c r="IM88" s="943"/>
      <c r="IN88" s="943"/>
      <c r="IO88" s="943"/>
      <c r="IP88" s="943"/>
      <c r="IQ88" s="943"/>
      <c r="IR88" s="943"/>
      <c r="IS88" s="943"/>
      <c r="IT88" s="943"/>
      <c r="IU88" s="943"/>
      <c r="IV88" s="943"/>
      <c r="IW88" s="943"/>
      <c r="IX88" s="943"/>
      <c r="IY88" s="943"/>
      <c r="IZ88" s="943"/>
      <c r="JA88" s="943"/>
      <c r="JB88" s="943"/>
      <c r="JC88" s="943"/>
      <c r="JD88" s="943"/>
      <c r="JE88" s="943"/>
      <c r="JF88" s="943"/>
      <c r="JG88" s="943"/>
      <c r="JH88" s="943"/>
      <c r="JI88" s="943"/>
      <c r="JJ88" s="943"/>
      <c r="JK88" s="943"/>
      <c r="JL88" s="1364"/>
      <c r="JM88" s="1364"/>
      <c r="JN88" s="1364"/>
      <c r="JO88" s="1383"/>
      <c r="JP88" s="1383"/>
      <c r="JQ88" s="1383"/>
      <c r="JR88" s="1383"/>
      <c r="JS88" s="1383"/>
      <c r="JT88" s="1383"/>
      <c r="JU88" s="943"/>
      <c r="JV88" s="943"/>
      <c r="JW88" s="943"/>
      <c r="JX88" s="943"/>
      <c r="JY88" s="943"/>
      <c r="JZ88" s="943"/>
      <c r="KA88" s="943"/>
      <c r="KB88" s="943"/>
      <c r="KC88" s="943"/>
      <c r="KD88" s="943"/>
      <c r="KE88" s="943"/>
      <c r="KF88" s="943"/>
      <c r="KG88" s="943"/>
      <c r="KH88" s="943"/>
      <c r="KI88" s="943"/>
      <c r="KJ88" s="943"/>
      <c r="KK88" s="943"/>
      <c r="KL88" s="943"/>
      <c r="KM88" s="943"/>
      <c r="KN88" s="943"/>
      <c r="KO88" s="943"/>
      <c r="KP88" s="943"/>
      <c r="KQ88" s="943"/>
      <c r="KR88" s="943"/>
      <c r="KS88" s="943"/>
      <c r="KT88" s="943"/>
      <c r="KU88" s="943"/>
      <c r="KV88" s="1364"/>
      <c r="KW88" s="1364"/>
      <c r="KX88" s="1364"/>
      <c r="KY88" s="1364"/>
      <c r="KZ88" s="1363"/>
      <c r="LA88" s="1363"/>
      <c r="LB88" s="1363"/>
      <c r="LC88" s="1363"/>
      <c r="LD88" s="1363"/>
      <c r="LE88" s="1363"/>
      <c r="LF88" s="943"/>
      <c r="LG88" s="943"/>
      <c r="LH88" s="943"/>
      <c r="LI88" s="943"/>
      <c r="LJ88" s="943"/>
      <c r="LK88" s="943"/>
      <c r="LL88" s="943"/>
      <c r="LM88" s="943"/>
      <c r="LN88" s="943"/>
      <c r="LO88" s="943"/>
      <c r="LP88" s="943"/>
      <c r="LQ88" s="943"/>
      <c r="LR88" s="943"/>
      <c r="LS88" s="943"/>
      <c r="LT88" s="943"/>
      <c r="LU88" s="943"/>
      <c r="LV88" s="943"/>
      <c r="LW88" s="943"/>
      <c r="LX88" s="943"/>
      <c r="LY88" s="943"/>
      <c r="LZ88" s="943"/>
      <c r="MA88" s="943"/>
      <c r="MB88" s="943"/>
      <c r="MC88" s="943"/>
      <c r="MD88" s="943"/>
      <c r="ME88" s="943"/>
      <c r="MF88" s="943"/>
      <c r="MG88" s="1364"/>
      <c r="MH88" s="1364"/>
      <c r="MI88" s="1364"/>
      <c r="MJ88" s="1364"/>
      <c r="MK88" s="1383"/>
      <c r="ML88" s="1383"/>
      <c r="MM88" s="1383"/>
      <c r="MN88" s="1383"/>
      <c r="MO88" s="1383"/>
      <c r="MP88" s="1383"/>
      <c r="MQ88" s="943"/>
      <c r="MR88" s="943"/>
      <c r="MS88" s="943"/>
      <c r="MT88" s="943"/>
      <c r="MU88" s="943"/>
      <c r="MV88" s="943"/>
      <c r="MW88" s="943"/>
      <c r="MX88" s="943"/>
      <c r="MY88" s="943"/>
      <c r="MZ88" s="943"/>
      <c r="NA88" s="943"/>
      <c r="NB88" s="943"/>
      <c r="NC88" s="943"/>
      <c r="ND88" s="943"/>
      <c r="NE88" s="943"/>
      <c r="NF88" s="943"/>
      <c r="NG88" s="943"/>
      <c r="NH88" s="943"/>
      <c r="NI88" s="943"/>
      <c r="NJ88" s="943"/>
      <c r="NK88" s="943"/>
      <c r="NL88" s="943"/>
      <c r="NM88" s="943"/>
      <c r="NN88" s="943"/>
      <c r="NO88" s="943"/>
      <c r="NP88" s="943"/>
      <c r="NQ88" s="943"/>
      <c r="NR88" s="1364"/>
      <c r="NS88" s="1364"/>
      <c r="NT88" s="1364"/>
      <c r="NU88" s="1363"/>
      <c r="NV88" s="1363"/>
      <c r="NW88" s="1363"/>
      <c r="NX88" s="1363"/>
      <c r="NY88" s="1363"/>
      <c r="NZ88" s="1363"/>
      <c r="OA88" s="943"/>
      <c r="OB88" s="943"/>
      <c r="OC88" s="943"/>
      <c r="OD88" s="943"/>
      <c r="OE88" s="943"/>
      <c r="OF88" s="943"/>
      <c r="OG88" s="943"/>
      <c r="OH88" s="943"/>
      <c r="OI88" s="943"/>
      <c r="OJ88" s="943"/>
      <c r="OK88" s="943"/>
      <c r="OL88" s="943"/>
      <c r="OM88" s="943"/>
      <c r="ON88" s="943"/>
      <c r="OO88" s="943"/>
      <c r="OP88" s="943"/>
      <c r="OQ88" s="943"/>
      <c r="OR88" s="943"/>
      <c r="OS88" s="943"/>
      <c r="OT88" s="943"/>
      <c r="OU88" s="943"/>
      <c r="OV88" s="943"/>
      <c r="OW88" s="943"/>
      <c r="OX88" s="943"/>
      <c r="OY88" s="943"/>
      <c r="OZ88" s="943"/>
      <c r="PA88" s="943"/>
      <c r="PB88" s="1364"/>
      <c r="PC88" s="1364"/>
      <c r="PD88" s="1364"/>
      <c r="PE88" s="1383"/>
      <c r="PF88" s="1383"/>
      <c r="PG88" s="1383"/>
      <c r="PH88" s="1383"/>
      <c r="PI88" s="1383"/>
      <c r="PJ88" s="1383"/>
      <c r="PK88" s="943"/>
      <c r="PL88" s="943"/>
      <c r="PM88" s="943"/>
      <c r="PN88" s="943"/>
      <c r="PO88" s="943"/>
      <c r="PP88" s="943"/>
      <c r="PQ88" s="943"/>
      <c r="PR88" s="943"/>
      <c r="PS88" s="943"/>
      <c r="PT88" s="943"/>
      <c r="PU88" s="943"/>
      <c r="PV88" s="943"/>
      <c r="PW88" s="943"/>
      <c r="PX88" s="943"/>
      <c r="PY88" s="943"/>
      <c r="PZ88" s="943"/>
      <c r="QA88" s="943"/>
      <c r="QB88" s="943"/>
      <c r="QC88" s="943"/>
      <c r="QD88" s="943"/>
      <c r="QE88" s="943"/>
      <c r="QF88" s="943"/>
      <c r="QG88" s="943"/>
      <c r="QH88" s="943"/>
      <c r="QI88" s="943"/>
      <c r="QJ88" s="943"/>
      <c r="QK88" s="943"/>
      <c r="QL88" s="1364"/>
      <c r="QM88" s="1364"/>
      <c r="QN88" s="1364"/>
      <c r="QO88" s="1363"/>
      <c r="QP88" s="1363"/>
      <c r="QQ88" s="1363"/>
      <c r="QR88" s="1363"/>
      <c r="QS88" s="1363"/>
      <c r="QT88" s="1363"/>
      <c r="QU88" s="1363"/>
      <c r="QV88" s="1363"/>
      <c r="QW88" s="1363"/>
      <c r="QX88" s="1363"/>
      <c r="QY88" s="1363"/>
      <c r="QZ88" s="1363"/>
      <c r="RA88" s="1363"/>
    </row>
    <row r="89" ht="14.25" customHeight="1">
      <c r="A89" s="1364">
        <v>8.0</v>
      </c>
      <c r="B89" s="943" t="s">
        <v>2929</v>
      </c>
      <c r="C89" s="943" t="s">
        <v>2817</v>
      </c>
      <c r="D89" s="33"/>
      <c r="E89" s="1440" t="s">
        <v>970</v>
      </c>
      <c r="F89" s="1298">
        <v>7000000.0</v>
      </c>
      <c r="G89" s="1382">
        <v>1.55015E7</v>
      </c>
      <c r="H89" s="1382"/>
      <c r="I89" s="1383"/>
      <c r="J89" s="1383">
        <f t="shared" si="254"/>
        <v>0</v>
      </c>
      <c r="K89" s="1383"/>
      <c r="L89" s="1383">
        <f t="shared" si="255"/>
        <v>0</v>
      </c>
      <c r="M89" s="1383"/>
      <c r="N89" s="1383">
        <f t="shared" si="256"/>
        <v>0</v>
      </c>
      <c r="O89" s="1383">
        <v>31.0</v>
      </c>
      <c r="P89" s="1383">
        <f t="shared" si="257"/>
        <v>7233333.333</v>
      </c>
      <c r="Q89" s="1383"/>
      <c r="R89" s="1383"/>
      <c r="S89" s="1383"/>
      <c r="T89" s="1383">
        <f t="shared" si="258"/>
        <v>0</v>
      </c>
      <c r="U89" s="1383">
        <f t="shared" si="259"/>
        <v>7233333.333</v>
      </c>
      <c r="V89" s="1362"/>
      <c r="W89" s="1363">
        <f t="shared" si="260"/>
        <v>0</v>
      </c>
      <c r="X89" s="1362"/>
      <c r="Y89" s="1363">
        <f t="shared" si="261"/>
        <v>0</v>
      </c>
      <c r="Z89" s="1362"/>
      <c r="AA89" s="1363">
        <f t="shared" si="262"/>
        <v>0</v>
      </c>
      <c r="AB89" s="1362">
        <v>31.0</v>
      </c>
      <c r="AC89" s="1363">
        <f t="shared" si="263"/>
        <v>7233333.333</v>
      </c>
      <c r="AD89" s="1362"/>
      <c r="AE89" s="1362"/>
      <c r="AF89" s="1362"/>
      <c r="AG89" s="1363"/>
      <c r="AH89" s="1363">
        <f t="shared" si="264"/>
        <v>7233333.333</v>
      </c>
      <c r="AI89" s="1361"/>
      <c r="AJ89" s="1383">
        <f t="shared" si="273"/>
        <v>0</v>
      </c>
      <c r="AK89" s="1361"/>
      <c r="AL89" s="1361"/>
      <c r="AM89" s="1383">
        <f t="shared" si="265"/>
        <v>0</v>
      </c>
      <c r="AN89" s="1361">
        <v>30.0</v>
      </c>
      <c r="AO89" s="1383">
        <f t="shared" si="266"/>
        <v>7000000</v>
      </c>
      <c r="AP89" s="1361"/>
      <c r="AQ89" s="1383">
        <f t="shared" si="267"/>
        <v>0</v>
      </c>
      <c r="AR89" s="1361"/>
      <c r="AS89" s="1361"/>
      <c r="AT89" s="1383">
        <f t="shared" si="268"/>
        <v>7000000</v>
      </c>
      <c r="AU89" s="943" t="s">
        <v>2678</v>
      </c>
      <c r="AV89" s="943" t="s">
        <v>2678</v>
      </c>
      <c r="AW89" s="943" t="s">
        <v>2678</v>
      </c>
      <c r="AX89" s="943" t="s">
        <v>2678</v>
      </c>
      <c r="AY89" s="943" t="s">
        <v>2678</v>
      </c>
      <c r="AZ89" s="943" t="s">
        <v>2678</v>
      </c>
      <c r="BA89" s="943" t="s">
        <v>2678</v>
      </c>
      <c r="BB89" s="943" t="s">
        <v>2678</v>
      </c>
      <c r="BC89" s="943" t="s">
        <v>2678</v>
      </c>
      <c r="BD89" s="943" t="s">
        <v>2678</v>
      </c>
      <c r="BE89" s="943" t="s">
        <v>2678</v>
      </c>
      <c r="BF89" s="943" t="s">
        <v>2678</v>
      </c>
      <c r="BG89" s="943" t="s">
        <v>2678</v>
      </c>
      <c r="BH89" s="943" t="s">
        <v>2678</v>
      </c>
      <c r="BI89" s="943" t="s">
        <v>2678</v>
      </c>
      <c r="BJ89" s="943" t="s">
        <v>2678</v>
      </c>
      <c r="BK89" s="943" t="s">
        <v>2678</v>
      </c>
      <c r="BL89" s="943" t="s">
        <v>2678</v>
      </c>
      <c r="BM89" s="943" t="s">
        <v>2678</v>
      </c>
      <c r="BN89" s="943" t="s">
        <v>2678</v>
      </c>
      <c r="BO89" s="943" t="s">
        <v>2678</v>
      </c>
      <c r="BP89" s="943" t="s">
        <v>2678</v>
      </c>
      <c r="BQ89" s="943" t="s">
        <v>2678</v>
      </c>
      <c r="BR89" s="943" t="s">
        <v>2678</v>
      </c>
      <c r="BS89" s="943" t="s">
        <v>2678</v>
      </c>
      <c r="BT89" s="1364" t="s">
        <v>2678</v>
      </c>
      <c r="BU89" s="1364" t="s">
        <v>2678</v>
      </c>
      <c r="BV89" s="1364" t="s">
        <v>2678</v>
      </c>
      <c r="BW89" s="1364" t="s">
        <v>2678</v>
      </c>
      <c r="BX89" s="1364" t="s">
        <v>2678</v>
      </c>
      <c r="BY89" s="1364" t="s">
        <v>2678</v>
      </c>
      <c r="BZ89" s="1363">
        <f t="shared" ref="BZ89:CJ89" si="292">COUNTIF($AU89:$BY89,BZ$4)*($F89/30)+COUNTIF($AU89:$BY89,BZ$5)*($F89/60)</f>
        <v>0</v>
      </c>
      <c r="CA89" s="1363">
        <f t="shared" si="292"/>
        <v>0</v>
      </c>
      <c r="CB89" s="1363">
        <f t="shared" si="292"/>
        <v>0</v>
      </c>
      <c r="CC89" s="1363">
        <f t="shared" si="292"/>
        <v>7233333.333</v>
      </c>
      <c r="CD89" s="1363">
        <f t="shared" si="292"/>
        <v>0</v>
      </c>
      <c r="CE89" s="1363">
        <f t="shared" si="292"/>
        <v>0</v>
      </c>
      <c r="CF89" s="1363">
        <f t="shared" si="292"/>
        <v>0</v>
      </c>
      <c r="CG89" s="1363">
        <f t="shared" si="292"/>
        <v>0</v>
      </c>
      <c r="CH89" s="1363">
        <f t="shared" si="292"/>
        <v>0</v>
      </c>
      <c r="CI89" s="1363">
        <f t="shared" si="292"/>
        <v>0</v>
      </c>
      <c r="CJ89" s="1363">
        <f t="shared" si="292"/>
        <v>0</v>
      </c>
      <c r="CK89" s="1363">
        <f t="shared" si="270"/>
        <v>0</v>
      </c>
      <c r="CL89" s="943" t="s">
        <v>2678</v>
      </c>
      <c r="CM89" s="943" t="s">
        <v>2678</v>
      </c>
      <c r="CN89" s="943" t="s">
        <v>2678</v>
      </c>
      <c r="CO89" s="943" t="s">
        <v>2678</v>
      </c>
      <c r="CP89" s="943" t="s">
        <v>2678</v>
      </c>
      <c r="CQ89" s="943" t="s">
        <v>2678</v>
      </c>
      <c r="CR89" s="943" t="s">
        <v>2678</v>
      </c>
      <c r="CS89" s="943" t="s">
        <v>2678</v>
      </c>
      <c r="CT89" s="943" t="s">
        <v>2678</v>
      </c>
      <c r="CU89" s="943" t="s">
        <v>2678</v>
      </c>
      <c r="CV89" s="943" t="s">
        <v>2678</v>
      </c>
      <c r="CW89" s="943" t="s">
        <v>2678</v>
      </c>
      <c r="CX89" s="943" t="s">
        <v>2678</v>
      </c>
      <c r="CY89" s="943" t="s">
        <v>2678</v>
      </c>
      <c r="CZ89" s="943" t="s">
        <v>2678</v>
      </c>
      <c r="DA89" s="943" t="s">
        <v>2678</v>
      </c>
      <c r="DB89" s="943" t="s">
        <v>2678</v>
      </c>
      <c r="DC89" s="943" t="s">
        <v>2678</v>
      </c>
      <c r="DD89" s="943" t="s">
        <v>2678</v>
      </c>
      <c r="DE89" s="943" t="s">
        <v>2678</v>
      </c>
      <c r="DF89" s="943" t="s">
        <v>2678</v>
      </c>
      <c r="DG89" s="943" t="s">
        <v>2678</v>
      </c>
      <c r="DH89" s="943" t="s">
        <v>2678</v>
      </c>
      <c r="DI89" s="943" t="s">
        <v>2678</v>
      </c>
      <c r="DJ89" s="943" t="s">
        <v>2678</v>
      </c>
      <c r="DK89" s="943" t="s">
        <v>2678</v>
      </c>
      <c r="DL89" s="943" t="s">
        <v>2678</v>
      </c>
      <c r="DM89" s="943" t="s">
        <v>2678</v>
      </c>
      <c r="DN89" s="1383">
        <f t="shared" ref="DN89:DW89" si="293">COUNTIF($CL89:$DM89,DN$4)*($F89/30)+COUNTIF($CL89:$DM89,DN$5)*($F89/60)</f>
        <v>0</v>
      </c>
      <c r="DO89" s="1383">
        <f t="shared" si="293"/>
        <v>0</v>
      </c>
      <c r="DP89" s="1383">
        <f t="shared" si="293"/>
        <v>0</v>
      </c>
      <c r="DQ89" s="1383">
        <f t="shared" si="293"/>
        <v>6533333.333</v>
      </c>
      <c r="DR89" s="1383">
        <f t="shared" si="293"/>
        <v>0</v>
      </c>
      <c r="DS89" s="1383">
        <f t="shared" si="293"/>
        <v>0</v>
      </c>
      <c r="DT89" s="1383">
        <f t="shared" si="293"/>
        <v>0</v>
      </c>
      <c r="DU89" s="1383">
        <f t="shared" si="293"/>
        <v>0</v>
      </c>
      <c r="DV89" s="1383">
        <f t="shared" si="293"/>
        <v>0</v>
      </c>
      <c r="DW89" s="1383">
        <f t="shared" si="293"/>
        <v>0</v>
      </c>
      <c r="DX89" s="1383">
        <f t="shared" si="92"/>
        <v>0</v>
      </c>
      <c r="DY89" s="943" t="s">
        <v>2678</v>
      </c>
      <c r="DZ89" s="943" t="s">
        <v>2678</v>
      </c>
      <c r="EA89" s="943" t="s">
        <v>2678</v>
      </c>
      <c r="EB89" s="943" t="s">
        <v>2678</v>
      </c>
      <c r="EC89" s="943" t="s">
        <v>2678</v>
      </c>
      <c r="ED89" s="943" t="s">
        <v>2678</v>
      </c>
      <c r="EE89" s="943" t="s">
        <v>2678</v>
      </c>
      <c r="EF89" s="943" t="s">
        <v>2678</v>
      </c>
      <c r="EG89" s="943" t="s">
        <v>2678</v>
      </c>
      <c r="EH89" s="943" t="s">
        <v>2678</v>
      </c>
      <c r="EI89" s="943" t="s">
        <v>2678</v>
      </c>
      <c r="EJ89" s="943" t="s">
        <v>2678</v>
      </c>
      <c r="EK89" s="943" t="s">
        <v>2678</v>
      </c>
      <c r="EL89" s="943" t="s">
        <v>2678</v>
      </c>
      <c r="EM89" s="943" t="s">
        <v>2678</v>
      </c>
      <c r="EN89" s="943" t="s">
        <v>2678</v>
      </c>
      <c r="EO89" s="943" t="s">
        <v>2678</v>
      </c>
      <c r="EP89" s="943" t="s">
        <v>2678</v>
      </c>
      <c r="EQ89" s="943" t="s">
        <v>2678</v>
      </c>
      <c r="ER89" s="943" t="s">
        <v>2678</v>
      </c>
      <c r="ES89" s="943" t="s">
        <v>2678</v>
      </c>
      <c r="ET89" s="943" t="s">
        <v>2678</v>
      </c>
      <c r="EU89" s="943" t="s">
        <v>2678</v>
      </c>
      <c r="EV89" s="943" t="s">
        <v>2678</v>
      </c>
      <c r="EW89" s="943" t="s">
        <v>2678</v>
      </c>
      <c r="EX89" s="943" t="s">
        <v>2678</v>
      </c>
      <c r="EY89" s="943" t="s">
        <v>2678</v>
      </c>
      <c r="EZ89" s="1364"/>
      <c r="FA89" s="1364"/>
      <c r="FB89" s="1364"/>
      <c r="FC89" s="1364"/>
      <c r="FD89" s="1363">
        <f t="shared" ref="FD89:FP89" si="294">COUNTIF($DY89:$FC89,FD$4)*($F89/30)+COUNTIF($DY89:$FC89,FD$5)*($F89/60)</f>
        <v>0</v>
      </c>
      <c r="FE89" s="1363">
        <f t="shared" si="294"/>
        <v>0</v>
      </c>
      <c r="FF89" s="1363">
        <f t="shared" si="294"/>
        <v>0</v>
      </c>
      <c r="FG89" s="1363">
        <f t="shared" si="294"/>
        <v>6300000</v>
      </c>
      <c r="FH89" s="1363">
        <f t="shared" si="294"/>
        <v>0</v>
      </c>
      <c r="FI89" s="1363">
        <f t="shared" si="294"/>
        <v>0</v>
      </c>
      <c r="FJ89" s="1363">
        <f t="shared" si="294"/>
        <v>0</v>
      </c>
      <c r="FK89" s="1363">
        <f t="shared" si="294"/>
        <v>0</v>
      </c>
      <c r="FL89" s="1363">
        <f t="shared" si="294"/>
        <v>0</v>
      </c>
      <c r="FM89" s="1363">
        <f t="shared" si="294"/>
        <v>0</v>
      </c>
      <c r="FN89" s="1363">
        <f t="shared" si="294"/>
        <v>0</v>
      </c>
      <c r="FO89" s="1363">
        <f t="shared" si="294"/>
        <v>0</v>
      </c>
      <c r="FP89" s="1363">
        <f t="shared" si="294"/>
        <v>0</v>
      </c>
      <c r="FQ89" s="943"/>
      <c r="FR89" s="943"/>
      <c r="FS89" s="943"/>
      <c r="FT89" s="943"/>
      <c r="FU89" s="943"/>
      <c r="FV89" s="943"/>
      <c r="FW89" s="943"/>
      <c r="FX89" s="943"/>
      <c r="FY89" s="943"/>
      <c r="FZ89" s="943"/>
      <c r="GA89" s="943"/>
      <c r="GB89" s="943"/>
      <c r="GC89" s="943"/>
      <c r="GD89" s="943"/>
      <c r="GE89" s="943"/>
      <c r="GF89" s="943"/>
      <c r="GG89" s="943"/>
      <c r="GH89" s="943"/>
      <c r="GI89" s="943"/>
      <c r="GJ89" s="943"/>
      <c r="GK89" s="943"/>
      <c r="GL89" s="943"/>
      <c r="GM89" s="943"/>
      <c r="GN89" s="943"/>
      <c r="GO89" s="943"/>
      <c r="GP89" s="943"/>
      <c r="GQ89" s="943"/>
      <c r="GR89" s="1364"/>
      <c r="GS89" s="1364"/>
      <c r="GT89" s="1364"/>
      <c r="GU89" s="1383"/>
      <c r="GV89" s="1383"/>
      <c r="GW89" s="1383"/>
      <c r="GX89" s="1383"/>
      <c r="GY89" s="1383"/>
      <c r="GZ89" s="943"/>
      <c r="HA89" s="943"/>
      <c r="HB89" s="943"/>
      <c r="HC89" s="943"/>
      <c r="HD89" s="943"/>
      <c r="HE89" s="943"/>
      <c r="HF89" s="943"/>
      <c r="HG89" s="943"/>
      <c r="HH89" s="943"/>
      <c r="HI89" s="943"/>
      <c r="HJ89" s="943"/>
      <c r="HK89" s="943"/>
      <c r="HL89" s="943"/>
      <c r="HM89" s="943"/>
      <c r="HN89" s="943"/>
      <c r="HO89" s="943"/>
      <c r="HP89" s="943"/>
      <c r="HQ89" s="943"/>
      <c r="HR89" s="943"/>
      <c r="HS89" s="943"/>
      <c r="HT89" s="943"/>
      <c r="HU89" s="943"/>
      <c r="HV89" s="943"/>
      <c r="HW89" s="943"/>
      <c r="HX89" s="943"/>
      <c r="HY89" s="943"/>
      <c r="HZ89" s="943"/>
      <c r="IA89" s="1364"/>
      <c r="IB89" s="1364"/>
      <c r="IC89" s="1364"/>
      <c r="ID89" s="1364"/>
      <c r="IE89" s="1391"/>
      <c r="IF89" s="1391"/>
      <c r="IG89" s="1391"/>
      <c r="IH89" s="1391"/>
      <c r="II89" s="1391"/>
      <c r="IJ89" s="1391"/>
      <c r="IK89" s="943"/>
      <c r="IL89" s="943"/>
      <c r="IM89" s="943"/>
      <c r="IN89" s="943"/>
      <c r="IO89" s="943"/>
      <c r="IP89" s="943"/>
      <c r="IQ89" s="943"/>
      <c r="IR89" s="943"/>
      <c r="IS89" s="943"/>
      <c r="IT89" s="943"/>
      <c r="IU89" s="943"/>
      <c r="IV89" s="943"/>
      <c r="IW89" s="943"/>
      <c r="IX89" s="943"/>
      <c r="IY89" s="943"/>
      <c r="IZ89" s="943"/>
      <c r="JA89" s="943"/>
      <c r="JB89" s="943"/>
      <c r="JC89" s="943"/>
      <c r="JD89" s="943"/>
      <c r="JE89" s="943"/>
      <c r="JF89" s="943"/>
      <c r="JG89" s="943"/>
      <c r="JH89" s="943"/>
      <c r="JI89" s="943"/>
      <c r="JJ89" s="943"/>
      <c r="JK89" s="943"/>
      <c r="JL89" s="1364"/>
      <c r="JM89" s="1364"/>
      <c r="JN89" s="1364"/>
      <c r="JO89" s="1383"/>
      <c r="JP89" s="1383"/>
      <c r="JQ89" s="1383"/>
      <c r="JR89" s="1383"/>
      <c r="JS89" s="1383"/>
      <c r="JT89" s="1383"/>
      <c r="JU89" s="943"/>
      <c r="JV89" s="943"/>
      <c r="JW89" s="943"/>
      <c r="JX89" s="943"/>
      <c r="JY89" s="943"/>
      <c r="JZ89" s="943"/>
      <c r="KA89" s="943"/>
      <c r="KB89" s="943"/>
      <c r="KC89" s="943"/>
      <c r="KD89" s="943"/>
      <c r="KE89" s="943"/>
      <c r="KF89" s="943"/>
      <c r="KG89" s="943"/>
      <c r="KH89" s="943"/>
      <c r="KI89" s="943"/>
      <c r="KJ89" s="943"/>
      <c r="KK89" s="943"/>
      <c r="KL89" s="943"/>
      <c r="KM89" s="943"/>
      <c r="KN89" s="943"/>
      <c r="KO89" s="943"/>
      <c r="KP89" s="943"/>
      <c r="KQ89" s="943"/>
      <c r="KR89" s="943"/>
      <c r="KS89" s="943"/>
      <c r="KT89" s="943"/>
      <c r="KU89" s="943"/>
      <c r="KV89" s="1364"/>
      <c r="KW89" s="1364"/>
      <c r="KX89" s="1364"/>
      <c r="KY89" s="1364"/>
      <c r="KZ89" s="1363"/>
      <c r="LA89" s="1363"/>
      <c r="LB89" s="1363"/>
      <c r="LC89" s="1363"/>
      <c r="LD89" s="1363"/>
      <c r="LE89" s="1363"/>
      <c r="LF89" s="943"/>
      <c r="LG89" s="943"/>
      <c r="LH89" s="943"/>
      <c r="LI89" s="943"/>
      <c r="LJ89" s="943"/>
      <c r="LK89" s="943"/>
      <c r="LL89" s="943"/>
      <c r="LM89" s="943"/>
      <c r="LN89" s="943"/>
      <c r="LO89" s="943"/>
      <c r="LP89" s="943"/>
      <c r="LQ89" s="943"/>
      <c r="LR89" s="943"/>
      <c r="LS89" s="943"/>
      <c r="LT89" s="943"/>
      <c r="LU89" s="943"/>
      <c r="LV89" s="943"/>
      <c r="LW89" s="943"/>
      <c r="LX89" s="943"/>
      <c r="LY89" s="943"/>
      <c r="LZ89" s="943"/>
      <c r="MA89" s="943"/>
      <c r="MB89" s="943"/>
      <c r="MC89" s="943"/>
      <c r="MD89" s="943"/>
      <c r="ME89" s="943"/>
      <c r="MF89" s="943"/>
      <c r="MG89" s="1364"/>
      <c r="MH89" s="1364"/>
      <c r="MI89" s="1364"/>
      <c r="MJ89" s="1364"/>
      <c r="MK89" s="1383"/>
      <c r="ML89" s="1383"/>
      <c r="MM89" s="1383"/>
      <c r="MN89" s="1383"/>
      <c r="MO89" s="1383"/>
      <c r="MP89" s="1383"/>
      <c r="MQ89" s="943"/>
      <c r="MR89" s="943"/>
      <c r="MS89" s="943"/>
      <c r="MT89" s="943"/>
      <c r="MU89" s="943"/>
      <c r="MV89" s="943"/>
      <c r="MW89" s="943"/>
      <c r="MX89" s="943"/>
      <c r="MY89" s="943"/>
      <c r="MZ89" s="943"/>
      <c r="NA89" s="943"/>
      <c r="NB89" s="943"/>
      <c r="NC89" s="943"/>
      <c r="ND89" s="943"/>
      <c r="NE89" s="943"/>
      <c r="NF89" s="943"/>
      <c r="NG89" s="943"/>
      <c r="NH89" s="943"/>
      <c r="NI89" s="943"/>
      <c r="NJ89" s="943"/>
      <c r="NK89" s="943"/>
      <c r="NL89" s="943"/>
      <c r="NM89" s="943"/>
      <c r="NN89" s="943"/>
      <c r="NO89" s="943"/>
      <c r="NP89" s="943"/>
      <c r="NQ89" s="943"/>
      <c r="NR89" s="1364"/>
      <c r="NS89" s="1364"/>
      <c r="NT89" s="1364"/>
      <c r="NU89" s="1363"/>
      <c r="NV89" s="1363"/>
      <c r="NW89" s="1363"/>
      <c r="NX89" s="1363"/>
      <c r="NY89" s="1363"/>
      <c r="NZ89" s="1363"/>
      <c r="OA89" s="943"/>
      <c r="OB89" s="943"/>
      <c r="OC89" s="943"/>
      <c r="OD89" s="943"/>
      <c r="OE89" s="943"/>
      <c r="OF89" s="943"/>
      <c r="OG89" s="943"/>
      <c r="OH89" s="943"/>
      <c r="OI89" s="943"/>
      <c r="OJ89" s="943"/>
      <c r="OK89" s="943"/>
      <c r="OL89" s="943"/>
      <c r="OM89" s="943"/>
      <c r="ON89" s="943"/>
      <c r="OO89" s="943"/>
      <c r="OP89" s="943"/>
      <c r="OQ89" s="943"/>
      <c r="OR89" s="943"/>
      <c r="OS89" s="943"/>
      <c r="OT89" s="943"/>
      <c r="OU89" s="943"/>
      <c r="OV89" s="943"/>
      <c r="OW89" s="943"/>
      <c r="OX89" s="943"/>
      <c r="OY89" s="943"/>
      <c r="OZ89" s="943"/>
      <c r="PA89" s="943"/>
      <c r="PB89" s="1364"/>
      <c r="PC89" s="1364"/>
      <c r="PD89" s="1364"/>
      <c r="PE89" s="1383"/>
      <c r="PF89" s="1383"/>
      <c r="PG89" s="1383"/>
      <c r="PH89" s="1383"/>
      <c r="PI89" s="1383"/>
      <c r="PJ89" s="1383"/>
      <c r="PK89" s="943"/>
      <c r="PL89" s="943"/>
      <c r="PM89" s="943"/>
      <c r="PN89" s="943"/>
      <c r="PO89" s="943"/>
      <c r="PP89" s="943"/>
      <c r="PQ89" s="943"/>
      <c r="PR89" s="943"/>
      <c r="PS89" s="943"/>
      <c r="PT89" s="943"/>
      <c r="PU89" s="943"/>
      <c r="PV89" s="943"/>
      <c r="PW89" s="943"/>
      <c r="PX89" s="943"/>
      <c r="PY89" s="943"/>
      <c r="PZ89" s="943"/>
      <c r="QA89" s="943"/>
      <c r="QB89" s="943"/>
      <c r="QC89" s="943"/>
      <c r="QD89" s="943"/>
      <c r="QE89" s="943"/>
      <c r="QF89" s="943"/>
      <c r="QG89" s="943"/>
      <c r="QH89" s="943"/>
      <c r="QI89" s="943"/>
      <c r="QJ89" s="943"/>
      <c r="QK89" s="943"/>
      <c r="QL89" s="1364"/>
      <c r="QM89" s="1364"/>
      <c r="QN89" s="1364"/>
      <c r="QO89" s="1363"/>
      <c r="QP89" s="1363"/>
      <c r="QQ89" s="1363"/>
      <c r="QR89" s="1363"/>
      <c r="QS89" s="1363"/>
      <c r="QT89" s="1363"/>
      <c r="QU89" s="1363"/>
      <c r="QV89" s="1363"/>
      <c r="QW89" s="1363"/>
      <c r="QX89" s="1363"/>
      <c r="QY89" s="1363"/>
      <c r="QZ89" s="1363"/>
      <c r="RA89" s="1363"/>
    </row>
    <row r="90" ht="14.25" customHeight="1">
      <c r="A90" s="943">
        <v>9.0</v>
      </c>
      <c r="B90" s="943" t="s">
        <v>2930</v>
      </c>
      <c r="C90" s="943" t="s">
        <v>2818</v>
      </c>
      <c r="D90" s="33" t="s">
        <v>290</v>
      </c>
      <c r="E90" s="1440" t="s">
        <v>972</v>
      </c>
      <c r="F90" s="1298">
        <v>7000000.0</v>
      </c>
      <c r="G90" s="1382">
        <v>1.63E7</v>
      </c>
      <c r="H90" s="1382"/>
      <c r="I90" s="1383"/>
      <c r="J90" s="1383">
        <f t="shared" si="254"/>
        <v>0</v>
      </c>
      <c r="K90" s="1383"/>
      <c r="L90" s="1383">
        <f t="shared" si="255"/>
        <v>0</v>
      </c>
      <c r="M90" s="1383"/>
      <c r="N90" s="1383">
        <f t="shared" si="256"/>
        <v>0</v>
      </c>
      <c r="O90" s="1383"/>
      <c r="P90" s="1383">
        <f t="shared" si="257"/>
        <v>0</v>
      </c>
      <c r="Q90" s="1383"/>
      <c r="R90" s="1383"/>
      <c r="S90" s="1383"/>
      <c r="T90" s="1383">
        <f t="shared" si="258"/>
        <v>0</v>
      </c>
      <c r="U90" s="1383">
        <f t="shared" si="259"/>
        <v>0</v>
      </c>
      <c r="V90" s="1362"/>
      <c r="W90" s="1363">
        <f t="shared" si="260"/>
        <v>0</v>
      </c>
      <c r="X90" s="1362"/>
      <c r="Y90" s="1363">
        <f t="shared" si="261"/>
        <v>0</v>
      </c>
      <c r="Z90" s="1362"/>
      <c r="AA90" s="1363">
        <f t="shared" si="262"/>
        <v>0</v>
      </c>
      <c r="AB90" s="1362"/>
      <c r="AC90" s="1363">
        <f t="shared" si="263"/>
        <v>0</v>
      </c>
      <c r="AD90" s="1362"/>
      <c r="AE90" s="1362"/>
      <c r="AF90" s="1362"/>
      <c r="AG90" s="1363"/>
      <c r="AH90" s="1363">
        <f t="shared" si="264"/>
        <v>0</v>
      </c>
      <c r="AI90" s="1361"/>
      <c r="AJ90" s="1383">
        <f t="shared" si="273"/>
        <v>0</v>
      </c>
      <c r="AK90" s="1361"/>
      <c r="AL90" s="1361"/>
      <c r="AM90" s="1383">
        <f t="shared" si="265"/>
        <v>0</v>
      </c>
      <c r="AN90" s="1361"/>
      <c r="AO90" s="1383">
        <f t="shared" si="266"/>
        <v>0</v>
      </c>
      <c r="AP90" s="1361"/>
      <c r="AQ90" s="1383">
        <f t="shared" si="267"/>
        <v>0</v>
      </c>
      <c r="AR90" s="1361"/>
      <c r="AS90" s="1361"/>
      <c r="AT90" s="1383">
        <f t="shared" si="268"/>
        <v>0</v>
      </c>
      <c r="AU90" s="943"/>
      <c r="AV90" s="943"/>
      <c r="AW90" s="943"/>
      <c r="AX90" s="943"/>
      <c r="AY90" s="943"/>
      <c r="AZ90" s="943"/>
      <c r="BA90" s="943"/>
      <c r="BB90" s="943"/>
      <c r="BC90" s="943"/>
      <c r="BD90" s="943"/>
      <c r="BE90" s="943"/>
      <c r="BF90" s="943"/>
      <c r="BG90" s="943"/>
      <c r="BH90" s="943"/>
      <c r="BI90" s="943"/>
      <c r="BJ90" s="943"/>
      <c r="BK90" s="943"/>
      <c r="BL90" s="943"/>
      <c r="BM90" s="943"/>
      <c r="BN90" s="943"/>
      <c r="BO90" s="943"/>
      <c r="BP90" s="943"/>
      <c r="BQ90" s="943"/>
      <c r="BR90" s="943"/>
      <c r="BS90" s="943"/>
      <c r="BT90" s="1364"/>
      <c r="BU90" s="1364"/>
      <c r="BV90" s="1364"/>
      <c r="BW90" s="1364"/>
      <c r="BX90" s="1364"/>
      <c r="BY90" s="1364"/>
      <c r="BZ90" s="1363">
        <f t="shared" ref="BZ90:CJ90" si="295">COUNTIF($AU90:$BY90,BZ$4)*($F90/30)+COUNTIF($AU90:$BY90,BZ$5)*($F90/60)</f>
        <v>0</v>
      </c>
      <c r="CA90" s="1363">
        <f t="shared" si="295"/>
        <v>0</v>
      </c>
      <c r="CB90" s="1363">
        <f t="shared" si="295"/>
        <v>0</v>
      </c>
      <c r="CC90" s="1363">
        <f t="shared" si="295"/>
        <v>0</v>
      </c>
      <c r="CD90" s="1363">
        <f t="shared" si="295"/>
        <v>0</v>
      </c>
      <c r="CE90" s="1363">
        <f t="shared" si="295"/>
        <v>0</v>
      </c>
      <c r="CF90" s="1363">
        <f t="shared" si="295"/>
        <v>0</v>
      </c>
      <c r="CG90" s="1363">
        <f t="shared" si="295"/>
        <v>0</v>
      </c>
      <c r="CH90" s="1363">
        <f t="shared" si="295"/>
        <v>0</v>
      </c>
      <c r="CI90" s="1363">
        <f t="shared" si="295"/>
        <v>0</v>
      </c>
      <c r="CJ90" s="1363">
        <f t="shared" si="295"/>
        <v>0</v>
      </c>
      <c r="CK90" s="1363">
        <f t="shared" si="270"/>
        <v>0</v>
      </c>
      <c r="CL90" s="943"/>
      <c r="CM90" s="943"/>
      <c r="CN90" s="943"/>
      <c r="CO90" s="943"/>
      <c r="CP90" s="943"/>
      <c r="CQ90" s="943"/>
      <c r="CR90" s="943"/>
      <c r="CS90" s="943"/>
      <c r="CT90" s="943"/>
      <c r="CU90" s="943"/>
      <c r="CV90" s="943"/>
      <c r="CW90" s="943"/>
      <c r="CX90" s="943"/>
      <c r="CY90" s="943"/>
      <c r="CZ90" s="943"/>
      <c r="DA90" s="943"/>
      <c r="DB90" s="943"/>
      <c r="DC90" s="943"/>
      <c r="DD90" s="943"/>
      <c r="DE90" s="943"/>
      <c r="DF90" s="943"/>
      <c r="DG90" s="943"/>
      <c r="DH90" s="943"/>
      <c r="DI90" s="943"/>
      <c r="DJ90" s="943"/>
      <c r="DK90" s="943"/>
      <c r="DL90" s="943"/>
      <c r="DM90" s="943"/>
      <c r="DN90" s="1383">
        <f t="shared" ref="DN90:DW90" si="296">COUNTIF($CL90:$DM90,DN$4)*($F90/30)+COUNTIF($CL90:$DM90,DN$5)*($F90/60)</f>
        <v>0</v>
      </c>
      <c r="DO90" s="1383">
        <f t="shared" si="296"/>
        <v>0</v>
      </c>
      <c r="DP90" s="1383">
        <f t="shared" si="296"/>
        <v>0</v>
      </c>
      <c r="DQ90" s="1383">
        <f t="shared" si="296"/>
        <v>0</v>
      </c>
      <c r="DR90" s="1383">
        <f t="shared" si="296"/>
        <v>0</v>
      </c>
      <c r="DS90" s="1383">
        <f t="shared" si="296"/>
        <v>0</v>
      </c>
      <c r="DT90" s="1383">
        <f t="shared" si="296"/>
        <v>0</v>
      </c>
      <c r="DU90" s="1383">
        <f t="shared" si="296"/>
        <v>0</v>
      </c>
      <c r="DV90" s="1383">
        <f t="shared" si="296"/>
        <v>0</v>
      </c>
      <c r="DW90" s="1383">
        <f t="shared" si="296"/>
        <v>0</v>
      </c>
      <c r="DX90" s="1383">
        <f t="shared" si="92"/>
        <v>0</v>
      </c>
      <c r="DY90" s="943"/>
      <c r="DZ90" s="943"/>
      <c r="EA90" s="943"/>
      <c r="EB90" s="943"/>
      <c r="EC90" s="943"/>
      <c r="ED90" s="943"/>
      <c r="EE90" s="943"/>
      <c r="EF90" s="943"/>
      <c r="EG90" s="943"/>
      <c r="EH90" s="943"/>
      <c r="EI90" s="943"/>
      <c r="EJ90" s="943"/>
      <c r="EK90" s="943"/>
      <c r="EL90" s="943"/>
      <c r="EM90" s="943"/>
      <c r="EN90" s="943"/>
      <c r="EO90" s="943"/>
      <c r="EP90" s="943"/>
      <c r="EQ90" s="943"/>
      <c r="ER90" s="943"/>
      <c r="ES90" s="943"/>
      <c r="ET90" s="943"/>
      <c r="EU90" s="943"/>
      <c r="EV90" s="943"/>
      <c r="EW90" s="943"/>
      <c r="EX90" s="943"/>
      <c r="EY90" s="943"/>
      <c r="EZ90" s="1364"/>
      <c r="FA90" s="1364"/>
      <c r="FB90" s="1364"/>
      <c r="FC90" s="1364"/>
      <c r="FD90" s="1363">
        <f t="shared" ref="FD90:FP90" si="297">COUNTIF($DY90:$FC90,FD$4)*($F90/30)+COUNTIF($DY90:$FC90,FD$5)*($F90/60)</f>
        <v>0</v>
      </c>
      <c r="FE90" s="1363">
        <f t="shared" si="297"/>
        <v>0</v>
      </c>
      <c r="FF90" s="1363">
        <f t="shared" si="297"/>
        <v>0</v>
      </c>
      <c r="FG90" s="1363">
        <f t="shared" si="297"/>
        <v>0</v>
      </c>
      <c r="FH90" s="1363">
        <f t="shared" si="297"/>
        <v>0</v>
      </c>
      <c r="FI90" s="1363">
        <f t="shared" si="297"/>
        <v>0</v>
      </c>
      <c r="FJ90" s="1363">
        <f t="shared" si="297"/>
        <v>0</v>
      </c>
      <c r="FK90" s="1363">
        <f t="shared" si="297"/>
        <v>0</v>
      </c>
      <c r="FL90" s="1363">
        <f t="shared" si="297"/>
        <v>0</v>
      </c>
      <c r="FM90" s="1363">
        <f t="shared" si="297"/>
        <v>0</v>
      </c>
      <c r="FN90" s="1363">
        <f t="shared" si="297"/>
        <v>0</v>
      </c>
      <c r="FO90" s="1363">
        <f t="shared" si="297"/>
        <v>0</v>
      </c>
      <c r="FP90" s="1363">
        <f t="shared" si="297"/>
        <v>0</v>
      </c>
      <c r="FQ90" s="943"/>
      <c r="FR90" s="943"/>
      <c r="FS90" s="943"/>
      <c r="FT90" s="943"/>
      <c r="FU90" s="943"/>
      <c r="FV90" s="943"/>
      <c r="FW90" s="943"/>
      <c r="FX90" s="943"/>
      <c r="FY90" s="943"/>
      <c r="FZ90" s="943"/>
      <c r="GA90" s="943"/>
      <c r="GB90" s="943"/>
      <c r="GC90" s="943"/>
      <c r="GD90" s="943"/>
      <c r="GE90" s="943"/>
      <c r="GF90" s="943"/>
      <c r="GG90" s="943"/>
      <c r="GH90" s="943"/>
      <c r="GI90" s="943"/>
      <c r="GJ90" s="943"/>
      <c r="GK90" s="943"/>
      <c r="GL90" s="943"/>
      <c r="GM90" s="943"/>
      <c r="GN90" s="943"/>
      <c r="GO90" s="943"/>
      <c r="GP90" s="943"/>
      <c r="GQ90" s="943"/>
      <c r="GR90" s="1364"/>
      <c r="GS90" s="1364"/>
      <c r="GT90" s="1364"/>
      <c r="GU90" s="1383"/>
      <c r="GV90" s="1383"/>
      <c r="GW90" s="1383"/>
      <c r="GX90" s="1383"/>
      <c r="GY90" s="1383"/>
      <c r="GZ90" s="943"/>
      <c r="HA90" s="943"/>
      <c r="HB90" s="943"/>
      <c r="HC90" s="943"/>
      <c r="HD90" s="943"/>
      <c r="HE90" s="943"/>
      <c r="HF90" s="943"/>
      <c r="HG90" s="943"/>
      <c r="HH90" s="943"/>
      <c r="HI90" s="943"/>
      <c r="HJ90" s="943"/>
      <c r="HK90" s="943"/>
      <c r="HL90" s="943"/>
      <c r="HM90" s="943"/>
      <c r="HN90" s="943"/>
      <c r="HO90" s="943"/>
      <c r="HP90" s="943"/>
      <c r="HQ90" s="943"/>
      <c r="HR90" s="943"/>
      <c r="HS90" s="943"/>
      <c r="HT90" s="943"/>
      <c r="HU90" s="943"/>
      <c r="HV90" s="943"/>
      <c r="HW90" s="943"/>
      <c r="HX90" s="943"/>
      <c r="HY90" s="943"/>
      <c r="HZ90" s="943"/>
      <c r="IA90" s="1364"/>
      <c r="IB90" s="1364"/>
      <c r="IC90" s="1364"/>
      <c r="ID90" s="1364"/>
      <c r="IE90" s="1391"/>
      <c r="IF90" s="1391"/>
      <c r="IG90" s="1391"/>
      <c r="IH90" s="1391"/>
      <c r="II90" s="1391"/>
      <c r="IJ90" s="1391"/>
      <c r="IK90" s="943"/>
      <c r="IL90" s="943"/>
      <c r="IM90" s="943"/>
      <c r="IN90" s="943"/>
      <c r="IO90" s="943"/>
      <c r="IP90" s="943"/>
      <c r="IQ90" s="943"/>
      <c r="IR90" s="943"/>
      <c r="IS90" s="943"/>
      <c r="IT90" s="943"/>
      <c r="IU90" s="943"/>
      <c r="IV90" s="943"/>
      <c r="IW90" s="943"/>
      <c r="IX90" s="943"/>
      <c r="IY90" s="943"/>
      <c r="IZ90" s="943"/>
      <c r="JA90" s="943"/>
      <c r="JB90" s="943"/>
      <c r="JC90" s="943"/>
      <c r="JD90" s="943"/>
      <c r="JE90" s="943"/>
      <c r="JF90" s="943"/>
      <c r="JG90" s="943"/>
      <c r="JH90" s="943"/>
      <c r="JI90" s="943"/>
      <c r="JJ90" s="943"/>
      <c r="JK90" s="943"/>
      <c r="JL90" s="1364"/>
      <c r="JM90" s="1364"/>
      <c r="JN90" s="1364"/>
      <c r="JO90" s="1383"/>
      <c r="JP90" s="1383"/>
      <c r="JQ90" s="1383"/>
      <c r="JR90" s="1383"/>
      <c r="JS90" s="1383"/>
      <c r="JT90" s="1383"/>
      <c r="JU90" s="943"/>
      <c r="JV90" s="943"/>
      <c r="JW90" s="943"/>
      <c r="JX90" s="943"/>
      <c r="JY90" s="943"/>
      <c r="JZ90" s="943"/>
      <c r="KA90" s="943"/>
      <c r="KB90" s="943"/>
      <c r="KC90" s="943"/>
      <c r="KD90" s="943"/>
      <c r="KE90" s="943"/>
      <c r="KF90" s="943"/>
      <c r="KG90" s="943"/>
      <c r="KH90" s="943"/>
      <c r="KI90" s="943"/>
      <c r="KJ90" s="943"/>
      <c r="KK90" s="943"/>
      <c r="KL90" s="943"/>
      <c r="KM90" s="943"/>
      <c r="KN90" s="943"/>
      <c r="KO90" s="943"/>
      <c r="KP90" s="943"/>
      <c r="KQ90" s="943"/>
      <c r="KR90" s="943"/>
      <c r="KS90" s="943"/>
      <c r="KT90" s="943"/>
      <c r="KU90" s="943"/>
      <c r="KV90" s="1364"/>
      <c r="KW90" s="1364"/>
      <c r="KX90" s="1364"/>
      <c r="KY90" s="1364"/>
      <c r="KZ90" s="1363"/>
      <c r="LA90" s="1363"/>
      <c r="LB90" s="1363"/>
      <c r="LC90" s="1363"/>
      <c r="LD90" s="1363"/>
      <c r="LE90" s="1363"/>
      <c r="LF90" s="943"/>
      <c r="LG90" s="943"/>
      <c r="LH90" s="943"/>
      <c r="LI90" s="943"/>
      <c r="LJ90" s="943"/>
      <c r="LK90" s="943"/>
      <c r="LL90" s="943"/>
      <c r="LM90" s="943"/>
      <c r="LN90" s="943"/>
      <c r="LO90" s="943"/>
      <c r="LP90" s="943"/>
      <c r="LQ90" s="943"/>
      <c r="LR90" s="943"/>
      <c r="LS90" s="943"/>
      <c r="LT90" s="943"/>
      <c r="LU90" s="943"/>
      <c r="LV90" s="943"/>
      <c r="LW90" s="943"/>
      <c r="LX90" s="943"/>
      <c r="LY90" s="943"/>
      <c r="LZ90" s="943"/>
      <c r="MA90" s="943"/>
      <c r="MB90" s="943"/>
      <c r="MC90" s="943"/>
      <c r="MD90" s="943"/>
      <c r="ME90" s="943"/>
      <c r="MF90" s="943"/>
      <c r="MG90" s="1364"/>
      <c r="MH90" s="1364"/>
      <c r="MI90" s="1364"/>
      <c r="MJ90" s="1364"/>
      <c r="MK90" s="1383"/>
      <c r="ML90" s="1383"/>
      <c r="MM90" s="1383"/>
      <c r="MN90" s="1383"/>
      <c r="MO90" s="1383"/>
      <c r="MP90" s="1383"/>
      <c r="MQ90" s="943"/>
      <c r="MR90" s="943"/>
      <c r="MS90" s="943"/>
      <c r="MT90" s="943"/>
      <c r="MU90" s="943"/>
      <c r="MV90" s="943"/>
      <c r="MW90" s="943"/>
      <c r="MX90" s="943"/>
      <c r="MY90" s="943"/>
      <c r="MZ90" s="943"/>
      <c r="NA90" s="943"/>
      <c r="NB90" s="943"/>
      <c r="NC90" s="943"/>
      <c r="ND90" s="943"/>
      <c r="NE90" s="943"/>
      <c r="NF90" s="943"/>
      <c r="NG90" s="943"/>
      <c r="NH90" s="943"/>
      <c r="NI90" s="943"/>
      <c r="NJ90" s="943"/>
      <c r="NK90" s="943"/>
      <c r="NL90" s="943"/>
      <c r="NM90" s="943"/>
      <c r="NN90" s="943"/>
      <c r="NO90" s="943"/>
      <c r="NP90" s="943"/>
      <c r="NQ90" s="943"/>
      <c r="NR90" s="1364"/>
      <c r="NS90" s="1364"/>
      <c r="NT90" s="1364"/>
      <c r="NU90" s="1363"/>
      <c r="NV90" s="1363"/>
      <c r="NW90" s="1363"/>
      <c r="NX90" s="1363"/>
      <c r="NY90" s="1363"/>
      <c r="NZ90" s="1363"/>
      <c r="OA90" s="943"/>
      <c r="OB90" s="943"/>
      <c r="OC90" s="943"/>
      <c r="OD90" s="943"/>
      <c r="OE90" s="943"/>
      <c r="OF90" s="943"/>
      <c r="OG90" s="943"/>
      <c r="OH90" s="943"/>
      <c r="OI90" s="943"/>
      <c r="OJ90" s="943"/>
      <c r="OK90" s="943"/>
      <c r="OL90" s="943"/>
      <c r="OM90" s="943"/>
      <c r="ON90" s="943"/>
      <c r="OO90" s="943"/>
      <c r="OP90" s="943"/>
      <c r="OQ90" s="943"/>
      <c r="OR90" s="943"/>
      <c r="OS90" s="943"/>
      <c r="OT90" s="943"/>
      <c r="OU90" s="943"/>
      <c r="OV90" s="943"/>
      <c r="OW90" s="943"/>
      <c r="OX90" s="943"/>
      <c r="OY90" s="943"/>
      <c r="OZ90" s="943"/>
      <c r="PA90" s="943"/>
      <c r="PB90" s="1364"/>
      <c r="PC90" s="1364"/>
      <c r="PD90" s="1364"/>
      <c r="PE90" s="1383"/>
      <c r="PF90" s="1383"/>
      <c r="PG90" s="1383"/>
      <c r="PH90" s="1383"/>
      <c r="PI90" s="1383"/>
      <c r="PJ90" s="1383"/>
      <c r="PK90" s="943"/>
      <c r="PL90" s="943"/>
      <c r="PM90" s="943"/>
      <c r="PN90" s="943"/>
      <c r="PO90" s="943"/>
      <c r="PP90" s="943"/>
      <c r="PQ90" s="943"/>
      <c r="PR90" s="943"/>
      <c r="PS90" s="943"/>
      <c r="PT90" s="943"/>
      <c r="PU90" s="943"/>
      <c r="PV90" s="943"/>
      <c r="PW90" s="943"/>
      <c r="PX90" s="943"/>
      <c r="PY90" s="943"/>
      <c r="PZ90" s="943"/>
      <c r="QA90" s="943"/>
      <c r="QB90" s="943"/>
      <c r="QC90" s="943"/>
      <c r="QD90" s="943"/>
      <c r="QE90" s="943"/>
      <c r="QF90" s="943"/>
      <c r="QG90" s="943"/>
      <c r="QH90" s="943"/>
      <c r="QI90" s="943"/>
      <c r="QJ90" s="943"/>
      <c r="QK90" s="943"/>
      <c r="QL90" s="1364"/>
      <c r="QM90" s="1364"/>
      <c r="QN90" s="1364"/>
      <c r="QO90" s="1363"/>
      <c r="QP90" s="1363"/>
      <c r="QQ90" s="1363"/>
      <c r="QR90" s="1363"/>
      <c r="QS90" s="1363"/>
      <c r="QT90" s="1363"/>
      <c r="QU90" s="1363"/>
      <c r="QV90" s="1363"/>
      <c r="QW90" s="1363"/>
      <c r="QX90" s="1363"/>
      <c r="QY90" s="1363"/>
      <c r="QZ90" s="1363"/>
      <c r="RA90" s="1363"/>
    </row>
    <row r="91" ht="14.25" customHeight="1">
      <c r="A91" s="943">
        <v>10.0</v>
      </c>
      <c r="B91" s="943" t="s">
        <v>2819</v>
      </c>
      <c r="C91" s="943" t="s">
        <v>2819</v>
      </c>
      <c r="D91" s="33"/>
      <c r="E91" s="1360"/>
      <c r="F91" s="1298">
        <v>22000.0</v>
      </c>
      <c r="G91" s="943"/>
      <c r="H91" s="943"/>
      <c r="I91" s="1383"/>
      <c r="J91" s="1383">
        <f t="shared" si="254"/>
        <v>0</v>
      </c>
      <c r="K91" s="1383"/>
      <c r="L91" s="1383">
        <f t="shared" si="255"/>
        <v>0</v>
      </c>
      <c r="M91" s="1383"/>
      <c r="N91" s="1383">
        <f t="shared" si="256"/>
        <v>0</v>
      </c>
      <c r="O91" s="1383">
        <v>31.0</v>
      </c>
      <c r="P91" s="1383">
        <f t="shared" si="257"/>
        <v>22733.33333</v>
      </c>
      <c r="Q91" s="1383"/>
      <c r="R91" s="1383"/>
      <c r="S91" s="1383"/>
      <c r="T91" s="1383">
        <f t="shared" si="258"/>
        <v>0</v>
      </c>
      <c r="U91" s="1383">
        <f t="shared" si="259"/>
        <v>22733.33333</v>
      </c>
      <c r="V91" s="1362"/>
      <c r="W91" s="1363">
        <f t="shared" si="260"/>
        <v>0</v>
      </c>
      <c r="X91" s="1362"/>
      <c r="Y91" s="1363">
        <f t="shared" si="261"/>
        <v>0</v>
      </c>
      <c r="Z91" s="1362"/>
      <c r="AA91" s="1363">
        <f t="shared" si="262"/>
        <v>0</v>
      </c>
      <c r="AB91" s="1362">
        <v>31.0</v>
      </c>
      <c r="AC91" s="1363">
        <f t="shared" si="263"/>
        <v>22733.33333</v>
      </c>
      <c r="AD91" s="1362"/>
      <c r="AE91" s="1362"/>
      <c r="AF91" s="1362"/>
      <c r="AG91" s="1363"/>
      <c r="AH91" s="1363">
        <f t="shared" si="264"/>
        <v>22733.33333</v>
      </c>
      <c r="AI91" s="1361"/>
      <c r="AJ91" s="1383">
        <f t="shared" si="273"/>
        <v>0</v>
      </c>
      <c r="AK91" s="1361"/>
      <c r="AL91" s="1361"/>
      <c r="AM91" s="1383">
        <f t="shared" si="265"/>
        <v>0</v>
      </c>
      <c r="AN91" s="1361">
        <v>31.0</v>
      </c>
      <c r="AO91" s="1383">
        <f t="shared" si="266"/>
        <v>22733.33333</v>
      </c>
      <c r="AP91" s="1361"/>
      <c r="AQ91" s="1383">
        <f t="shared" si="267"/>
        <v>0</v>
      </c>
      <c r="AR91" s="1361"/>
      <c r="AS91" s="1361"/>
      <c r="AT91" s="1383">
        <f t="shared" si="268"/>
        <v>22733.33333</v>
      </c>
      <c r="AU91" s="943"/>
      <c r="AV91" s="943"/>
      <c r="AW91" s="943"/>
      <c r="AX91" s="943"/>
      <c r="AY91" s="943"/>
      <c r="AZ91" s="943"/>
      <c r="BA91" s="943"/>
      <c r="BB91" s="943"/>
      <c r="BC91" s="943"/>
      <c r="BD91" s="943"/>
      <c r="BE91" s="943"/>
      <c r="BF91" s="943"/>
      <c r="BG91" s="943"/>
      <c r="BH91" s="943"/>
      <c r="BI91" s="943"/>
      <c r="BJ91" s="943"/>
      <c r="BK91" s="943"/>
      <c r="BL91" s="943"/>
      <c r="BM91" s="943"/>
      <c r="BN91" s="943"/>
      <c r="BO91" s="943"/>
      <c r="BP91" s="943"/>
      <c r="BQ91" s="943"/>
      <c r="BR91" s="943"/>
      <c r="BS91" s="943"/>
      <c r="BT91" s="1364"/>
      <c r="BU91" s="1364"/>
      <c r="BV91" s="1364"/>
      <c r="BW91" s="1364"/>
      <c r="BX91" s="1364"/>
      <c r="BY91" s="1364"/>
      <c r="BZ91" s="1363">
        <f t="shared" ref="BZ91:CJ91" si="298">COUNTIF($AU91:$BY91,BZ$4)*($F91/30)+COUNTIF($AU91:$BY91,BZ$5)*($F91/60)</f>
        <v>0</v>
      </c>
      <c r="CA91" s="1363">
        <f t="shared" si="298"/>
        <v>0</v>
      </c>
      <c r="CB91" s="1363">
        <f t="shared" si="298"/>
        <v>0</v>
      </c>
      <c r="CC91" s="1363">
        <f t="shared" si="298"/>
        <v>0</v>
      </c>
      <c r="CD91" s="1363">
        <f t="shared" si="298"/>
        <v>0</v>
      </c>
      <c r="CE91" s="1363">
        <f t="shared" si="298"/>
        <v>0</v>
      </c>
      <c r="CF91" s="1363">
        <f t="shared" si="298"/>
        <v>0</v>
      </c>
      <c r="CG91" s="1363">
        <f t="shared" si="298"/>
        <v>0</v>
      </c>
      <c r="CH91" s="1363">
        <f t="shared" si="298"/>
        <v>0</v>
      </c>
      <c r="CI91" s="1363">
        <f t="shared" si="298"/>
        <v>0</v>
      </c>
      <c r="CJ91" s="1363">
        <f t="shared" si="298"/>
        <v>0</v>
      </c>
      <c r="CK91" s="1363">
        <f t="shared" si="270"/>
        <v>0</v>
      </c>
      <c r="CL91" s="943"/>
      <c r="CM91" s="943"/>
      <c r="CN91" s="943"/>
      <c r="CO91" s="943"/>
      <c r="CP91" s="943"/>
      <c r="CQ91" s="943"/>
      <c r="CR91" s="943"/>
      <c r="CS91" s="943"/>
      <c r="CT91" s="943"/>
      <c r="CU91" s="943"/>
      <c r="CV91" s="943"/>
      <c r="CW91" s="943"/>
      <c r="CX91" s="943"/>
      <c r="CY91" s="943"/>
      <c r="CZ91" s="943"/>
      <c r="DA91" s="943"/>
      <c r="DB91" s="943"/>
      <c r="DC91" s="943"/>
      <c r="DD91" s="943"/>
      <c r="DE91" s="943"/>
      <c r="DF91" s="943"/>
      <c r="DG91" s="943"/>
      <c r="DH91" s="943"/>
      <c r="DI91" s="943"/>
      <c r="DJ91" s="943"/>
      <c r="DK91" s="943"/>
      <c r="DL91" s="943"/>
      <c r="DM91" s="943"/>
      <c r="DN91" s="1383">
        <f t="shared" ref="DN91:DW91" si="299">COUNTIF($CL91:$DM91,DN$4)*($F91/30)+COUNTIF($CL91:$DM91,DN$5)*($F91/60)</f>
        <v>0</v>
      </c>
      <c r="DO91" s="1383">
        <f t="shared" si="299"/>
        <v>0</v>
      </c>
      <c r="DP91" s="1383">
        <f t="shared" si="299"/>
        <v>0</v>
      </c>
      <c r="DQ91" s="1383">
        <f t="shared" si="299"/>
        <v>0</v>
      </c>
      <c r="DR91" s="1383">
        <f t="shared" si="299"/>
        <v>0</v>
      </c>
      <c r="DS91" s="1383">
        <f t="shared" si="299"/>
        <v>0</v>
      </c>
      <c r="DT91" s="1383">
        <f t="shared" si="299"/>
        <v>0</v>
      </c>
      <c r="DU91" s="1383">
        <f t="shared" si="299"/>
        <v>0</v>
      </c>
      <c r="DV91" s="1383">
        <f t="shared" si="299"/>
        <v>0</v>
      </c>
      <c r="DW91" s="1383">
        <f t="shared" si="299"/>
        <v>0</v>
      </c>
      <c r="DX91" s="1383">
        <f t="shared" si="92"/>
        <v>0</v>
      </c>
      <c r="DY91" s="943"/>
      <c r="DZ91" s="943"/>
      <c r="EA91" s="943"/>
      <c r="EB91" s="943"/>
      <c r="EC91" s="943"/>
      <c r="ED91" s="943"/>
      <c r="EE91" s="943"/>
      <c r="EF91" s="943"/>
      <c r="EG91" s="943"/>
      <c r="EH91" s="943"/>
      <c r="EI91" s="943"/>
      <c r="EJ91" s="943"/>
      <c r="EK91" s="943"/>
      <c r="EL91" s="943"/>
      <c r="EM91" s="943"/>
      <c r="EN91" s="943"/>
      <c r="EO91" s="943"/>
      <c r="EP91" s="943"/>
      <c r="EQ91" s="943"/>
      <c r="ER91" s="943"/>
      <c r="ES91" s="943"/>
      <c r="ET91" s="943"/>
      <c r="EU91" s="943"/>
      <c r="EV91" s="943"/>
      <c r="EW91" s="943"/>
      <c r="EX91" s="943"/>
      <c r="EY91" s="943"/>
      <c r="EZ91" s="1364"/>
      <c r="FA91" s="1364"/>
      <c r="FB91" s="1364"/>
      <c r="FC91" s="1364"/>
      <c r="FD91" s="1363">
        <f t="shared" ref="FD91:FP91" si="300">COUNTIF($DY91:$FC91,FD$4)*($F91/30)+COUNTIF($DY91:$FC91,FD$5)*($F91/60)</f>
        <v>0</v>
      </c>
      <c r="FE91" s="1363">
        <f t="shared" si="300"/>
        <v>0</v>
      </c>
      <c r="FF91" s="1363">
        <f t="shared" si="300"/>
        <v>0</v>
      </c>
      <c r="FG91" s="1363">
        <f t="shared" si="300"/>
        <v>0</v>
      </c>
      <c r="FH91" s="1363">
        <f t="shared" si="300"/>
        <v>0</v>
      </c>
      <c r="FI91" s="1363">
        <f t="shared" si="300"/>
        <v>0</v>
      </c>
      <c r="FJ91" s="1363">
        <f t="shared" si="300"/>
        <v>0</v>
      </c>
      <c r="FK91" s="1363">
        <f t="shared" si="300"/>
        <v>0</v>
      </c>
      <c r="FL91" s="1363">
        <f t="shared" si="300"/>
        <v>0</v>
      </c>
      <c r="FM91" s="1363">
        <f t="shared" si="300"/>
        <v>0</v>
      </c>
      <c r="FN91" s="1363">
        <f t="shared" si="300"/>
        <v>0</v>
      </c>
      <c r="FO91" s="1363">
        <f t="shared" si="300"/>
        <v>0</v>
      </c>
      <c r="FP91" s="1363">
        <f t="shared" si="300"/>
        <v>0</v>
      </c>
      <c r="FQ91" s="943"/>
      <c r="FR91" s="943"/>
      <c r="FS91" s="943"/>
      <c r="FT91" s="943"/>
      <c r="FU91" s="943"/>
      <c r="FV91" s="943"/>
      <c r="FW91" s="943"/>
      <c r="FX91" s="943"/>
      <c r="FY91" s="943"/>
      <c r="FZ91" s="943"/>
      <c r="GA91" s="943"/>
      <c r="GB91" s="943"/>
      <c r="GC91" s="943"/>
      <c r="GD91" s="943"/>
      <c r="GE91" s="943"/>
      <c r="GF91" s="943"/>
      <c r="GG91" s="943"/>
      <c r="GH91" s="943"/>
      <c r="GI91" s="943"/>
      <c r="GJ91" s="943"/>
      <c r="GK91" s="943"/>
      <c r="GL91" s="943"/>
      <c r="GM91" s="943"/>
      <c r="GN91" s="943"/>
      <c r="GO91" s="943"/>
      <c r="GP91" s="943"/>
      <c r="GQ91" s="943"/>
      <c r="GR91" s="1364"/>
      <c r="GS91" s="1364"/>
      <c r="GT91" s="1364"/>
      <c r="GU91" s="1383"/>
      <c r="GV91" s="1383"/>
      <c r="GW91" s="1383"/>
      <c r="GX91" s="1383"/>
      <c r="GY91" s="1383"/>
      <c r="GZ91" s="943"/>
      <c r="HA91" s="943"/>
      <c r="HB91" s="943"/>
      <c r="HC91" s="943"/>
      <c r="HD91" s="943"/>
      <c r="HE91" s="943"/>
      <c r="HF91" s="943"/>
      <c r="HG91" s="943"/>
      <c r="HH91" s="943"/>
      <c r="HI91" s="943"/>
      <c r="HJ91" s="943"/>
      <c r="HK91" s="943"/>
      <c r="HL91" s="943"/>
      <c r="HM91" s="943"/>
      <c r="HN91" s="943"/>
      <c r="HO91" s="943"/>
      <c r="HP91" s="943"/>
      <c r="HQ91" s="943"/>
      <c r="HR91" s="943"/>
      <c r="HS91" s="943"/>
      <c r="HT91" s="943"/>
      <c r="HU91" s="943"/>
      <c r="HV91" s="943"/>
      <c r="HW91" s="943"/>
      <c r="HX91" s="943"/>
      <c r="HY91" s="943"/>
      <c r="HZ91" s="943"/>
      <c r="IA91" s="1364"/>
      <c r="IB91" s="1364"/>
      <c r="IC91" s="1364"/>
      <c r="ID91" s="1364"/>
      <c r="IE91" s="1391"/>
      <c r="IF91" s="1391"/>
      <c r="IG91" s="1391"/>
      <c r="IH91" s="1391"/>
      <c r="II91" s="1391"/>
      <c r="IJ91" s="1391"/>
      <c r="IK91" s="943"/>
      <c r="IL91" s="943"/>
      <c r="IM91" s="943"/>
      <c r="IN91" s="943"/>
      <c r="IO91" s="943"/>
      <c r="IP91" s="943"/>
      <c r="IQ91" s="943"/>
      <c r="IR91" s="943"/>
      <c r="IS91" s="943"/>
      <c r="IT91" s="943"/>
      <c r="IU91" s="943"/>
      <c r="IV91" s="943"/>
      <c r="IW91" s="943"/>
      <c r="IX91" s="943"/>
      <c r="IY91" s="943"/>
      <c r="IZ91" s="943"/>
      <c r="JA91" s="943"/>
      <c r="JB91" s="943"/>
      <c r="JC91" s="943"/>
      <c r="JD91" s="943"/>
      <c r="JE91" s="943"/>
      <c r="JF91" s="943"/>
      <c r="JG91" s="943"/>
      <c r="JH91" s="943"/>
      <c r="JI91" s="943"/>
      <c r="JJ91" s="943"/>
      <c r="JK91" s="943"/>
      <c r="JL91" s="1364"/>
      <c r="JM91" s="1364"/>
      <c r="JN91" s="1364"/>
      <c r="JO91" s="1383"/>
      <c r="JP91" s="1383"/>
      <c r="JQ91" s="1383"/>
      <c r="JR91" s="1383"/>
      <c r="JS91" s="1383"/>
      <c r="JT91" s="1383"/>
      <c r="JU91" s="943"/>
      <c r="JV91" s="943"/>
      <c r="JW91" s="943"/>
      <c r="JX91" s="943"/>
      <c r="JY91" s="943"/>
      <c r="JZ91" s="943"/>
      <c r="KA91" s="943"/>
      <c r="KB91" s="943"/>
      <c r="KC91" s="943"/>
      <c r="KD91" s="943"/>
      <c r="KE91" s="943"/>
      <c r="KF91" s="943"/>
      <c r="KG91" s="943"/>
      <c r="KH91" s="943"/>
      <c r="KI91" s="943"/>
      <c r="KJ91" s="943"/>
      <c r="KK91" s="943"/>
      <c r="KL91" s="943"/>
      <c r="KM91" s="943"/>
      <c r="KN91" s="943"/>
      <c r="KO91" s="943"/>
      <c r="KP91" s="943"/>
      <c r="KQ91" s="943"/>
      <c r="KR91" s="943"/>
      <c r="KS91" s="943"/>
      <c r="KT91" s="943"/>
      <c r="KU91" s="943"/>
      <c r="KV91" s="1364"/>
      <c r="KW91" s="1364"/>
      <c r="KX91" s="1364"/>
      <c r="KY91" s="1364"/>
      <c r="KZ91" s="1363"/>
      <c r="LA91" s="1363"/>
      <c r="LB91" s="1363"/>
      <c r="LC91" s="1363"/>
      <c r="LD91" s="1363"/>
      <c r="LE91" s="1363"/>
      <c r="LF91" s="943"/>
      <c r="LG91" s="943"/>
      <c r="LH91" s="943"/>
      <c r="LI91" s="943"/>
      <c r="LJ91" s="943"/>
      <c r="LK91" s="943"/>
      <c r="LL91" s="943"/>
      <c r="LM91" s="943"/>
      <c r="LN91" s="943"/>
      <c r="LO91" s="943"/>
      <c r="LP91" s="943"/>
      <c r="LQ91" s="943"/>
      <c r="LR91" s="943"/>
      <c r="LS91" s="943"/>
      <c r="LT91" s="943"/>
      <c r="LU91" s="943"/>
      <c r="LV91" s="943"/>
      <c r="LW91" s="943"/>
      <c r="LX91" s="943"/>
      <c r="LY91" s="943"/>
      <c r="LZ91" s="943"/>
      <c r="MA91" s="943"/>
      <c r="MB91" s="943"/>
      <c r="MC91" s="943"/>
      <c r="MD91" s="943"/>
      <c r="ME91" s="943"/>
      <c r="MF91" s="943"/>
      <c r="MG91" s="1364"/>
      <c r="MH91" s="1364"/>
      <c r="MI91" s="1364"/>
      <c r="MJ91" s="1364"/>
      <c r="MK91" s="1383"/>
      <c r="ML91" s="1383"/>
      <c r="MM91" s="1383"/>
      <c r="MN91" s="1383"/>
      <c r="MO91" s="1383"/>
      <c r="MP91" s="1383"/>
      <c r="MQ91" s="943"/>
      <c r="MR91" s="943"/>
      <c r="MS91" s="943"/>
      <c r="MT91" s="943"/>
      <c r="MU91" s="943"/>
      <c r="MV91" s="943"/>
      <c r="MW91" s="943"/>
      <c r="MX91" s="943"/>
      <c r="MY91" s="943"/>
      <c r="MZ91" s="943"/>
      <c r="NA91" s="943"/>
      <c r="NB91" s="943"/>
      <c r="NC91" s="943"/>
      <c r="ND91" s="943"/>
      <c r="NE91" s="943"/>
      <c r="NF91" s="943"/>
      <c r="NG91" s="943"/>
      <c r="NH91" s="943"/>
      <c r="NI91" s="943"/>
      <c r="NJ91" s="943"/>
      <c r="NK91" s="943"/>
      <c r="NL91" s="943"/>
      <c r="NM91" s="943"/>
      <c r="NN91" s="943"/>
      <c r="NO91" s="943"/>
      <c r="NP91" s="943"/>
      <c r="NQ91" s="943"/>
      <c r="NR91" s="1364"/>
      <c r="NS91" s="1364"/>
      <c r="NT91" s="1364"/>
      <c r="NU91" s="1363"/>
      <c r="NV91" s="1363"/>
      <c r="NW91" s="1363"/>
      <c r="NX91" s="1363"/>
      <c r="NY91" s="1363"/>
      <c r="NZ91" s="1363"/>
      <c r="OA91" s="943"/>
      <c r="OB91" s="943"/>
      <c r="OC91" s="943"/>
      <c r="OD91" s="943"/>
      <c r="OE91" s="943"/>
      <c r="OF91" s="943"/>
      <c r="OG91" s="943"/>
      <c r="OH91" s="943"/>
      <c r="OI91" s="943"/>
      <c r="OJ91" s="943"/>
      <c r="OK91" s="943"/>
      <c r="OL91" s="943"/>
      <c r="OM91" s="943"/>
      <c r="ON91" s="943"/>
      <c r="OO91" s="943"/>
      <c r="OP91" s="943"/>
      <c r="OQ91" s="943"/>
      <c r="OR91" s="943"/>
      <c r="OS91" s="943"/>
      <c r="OT91" s="943"/>
      <c r="OU91" s="943"/>
      <c r="OV91" s="943"/>
      <c r="OW91" s="943"/>
      <c r="OX91" s="943"/>
      <c r="OY91" s="943"/>
      <c r="OZ91" s="943"/>
      <c r="PA91" s="943"/>
      <c r="PB91" s="1364"/>
      <c r="PC91" s="1364"/>
      <c r="PD91" s="1364"/>
      <c r="PE91" s="1383"/>
      <c r="PF91" s="1383"/>
      <c r="PG91" s="1383"/>
      <c r="PH91" s="1383"/>
      <c r="PI91" s="1383"/>
      <c r="PJ91" s="1383"/>
      <c r="PK91" s="943"/>
      <c r="PL91" s="943"/>
      <c r="PM91" s="943"/>
      <c r="PN91" s="943"/>
      <c r="PO91" s="943"/>
      <c r="PP91" s="943"/>
      <c r="PQ91" s="943"/>
      <c r="PR91" s="943"/>
      <c r="PS91" s="943"/>
      <c r="PT91" s="943"/>
      <c r="PU91" s="943"/>
      <c r="PV91" s="943"/>
      <c r="PW91" s="943"/>
      <c r="PX91" s="943"/>
      <c r="PY91" s="943"/>
      <c r="PZ91" s="943"/>
      <c r="QA91" s="943"/>
      <c r="QB91" s="943"/>
      <c r="QC91" s="943"/>
      <c r="QD91" s="943"/>
      <c r="QE91" s="943"/>
      <c r="QF91" s="943"/>
      <c r="QG91" s="943"/>
      <c r="QH91" s="943"/>
      <c r="QI91" s="943"/>
      <c r="QJ91" s="943"/>
      <c r="QK91" s="943"/>
      <c r="QL91" s="1364"/>
      <c r="QM91" s="1364"/>
      <c r="QN91" s="1364"/>
      <c r="QO91" s="1363"/>
      <c r="QP91" s="1363"/>
      <c r="QQ91" s="1363"/>
      <c r="QR91" s="1363"/>
      <c r="QS91" s="1363"/>
      <c r="QT91" s="1363"/>
      <c r="QU91" s="1363"/>
      <c r="QV91" s="1363"/>
      <c r="QW91" s="1363"/>
      <c r="QX91" s="1363"/>
      <c r="QY91" s="1363"/>
      <c r="QZ91" s="1363"/>
      <c r="RA91" s="1363"/>
    </row>
    <row r="92" ht="14.25" customHeight="1">
      <c r="A92" s="943">
        <v>11.0</v>
      </c>
      <c r="B92" s="943" t="s">
        <v>2820</v>
      </c>
      <c r="C92" s="943" t="s">
        <v>2820</v>
      </c>
      <c r="D92" s="33"/>
      <c r="E92" s="1360"/>
      <c r="F92" s="1298">
        <v>5000000.0</v>
      </c>
      <c r="G92" s="943"/>
      <c r="H92" s="943"/>
      <c r="I92" s="1383"/>
      <c r="J92" s="1383">
        <f t="shared" si="254"/>
        <v>0</v>
      </c>
      <c r="K92" s="1383"/>
      <c r="L92" s="1383">
        <f t="shared" si="255"/>
        <v>0</v>
      </c>
      <c r="M92" s="1383"/>
      <c r="N92" s="1383">
        <f t="shared" si="256"/>
        <v>0</v>
      </c>
      <c r="O92" s="1383">
        <v>31.0</v>
      </c>
      <c r="P92" s="1383">
        <f t="shared" si="257"/>
        <v>5166666.667</v>
      </c>
      <c r="Q92" s="1383"/>
      <c r="R92" s="1383"/>
      <c r="S92" s="1383"/>
      <c r="T92" s="1383">
        <f t="shared" si="258"/>
        <v>0</v>
      </c>
      <c r="U92" s="1383">
        <f t="shared" si="259"/>
        <v>5166666.667</v>
      </c>
      <c r="V92" s="1362"/>
      <c r="W92" s="1363">
        <f t="shared" si="260"/>
        <v>0</v>
      </c>
      <c r="X92" s="1362"/>
      <c r="Y92" s="1363">
        <f t="shared" si="261"/>
        <v>0</v>
      </c>
      <c r="Z92" s="1362"/>
      <c r="AA92" s="1363">
        <f t="shared" si="262"/>
        <v>0</v>
      </c>
      <c r="AB92" s="1362">
        <v>31.0</v>
      </c>
      <c r="AC92" s="1363">
        <f t="shared" si="263"/>
        <v>5166666.667</v>
      </c>
      <c r="AD92" s="1362"/>
      <c r="AE92" s="1362"/>
      <c r="AF92" s="1362"/>
      <c r="AG92" s="1363"/>
      <c r="AH92" s="1363">
        <f t="shared" si="264"/>
        <v>5166666.667</v>
      </c>
      <c r="AI92" s="1361"/>
      <c r="AJ92" s="1383">
        <f t="shared" si="273"/>
        <v>0</v>
      </c>
      <c r="AK92" s="1361"/>
      <c r="AL92" s="1361"/>
      <c r="AM92" s="1383">
        <f t="shared" si="265"/>
        <v>0</v>
      </c>
      <c r="AN92" s="1361">
        <v>30.0</v>
      </c>
      <c r="AO92" s="1383">
        <f t="shared" si="266"/>
        <v>5000000</v>
      </c>
      <c r="AP92" s="1361"/>
      <c r="AQ92" s="1383">
        <f t="shared" si="267"/>
        <v>0</v>
      </c>
      <c r="AR92" s="1361"/>
      <c r="AS92" s="1361"/>
      <c r="AT92" s="1383">
        <f t="shared" si="268"/>
        <v>5000000</v>
      </c>
      <c r="AU92" s="943" t="s">
        <v>2678</v>
      </c>
      <c r="AV92" s="943" t="s">
        <v>2678</v>
      </c>
      <c r="AW92" s="943" t="s">
        <v>2678</v>
      </c>
      <c r="AX92" s="943" t="s">
        <v>2678</v>
      </c>
      <c r="AY92" s="943" t="s">
        <v>2678</v>
      </c>
      <c r="AZ92" s="943" t="s">
        <v>2678</v>
      </c>
      <c r="BA92" s="943" t="s">
        <v>2678</v>
      </c>
      <c r="BB92" s="943" t="s">
        <v>2678</v>
      </c>
      <c r="BC92" s="943" t="s">
        <v>2678</v>
      </c>
      <c r="BD92" s="943" t="s">
        <v>2678</v>
      </c>
      <c r="BE92" s="943" t="s">
        <v>2678</v>
      </c>
      <c r="BF92" s="943" t="s">
        <v>2678</v>
      </c>
      <c r="BG92" s="943" t="s">
        <v>2678</v>
      </c>
      <c r="BH92" s="943" t="s">
        <v>2678</v>
      </c>
      <c r="BI92" s="943" t="s">
        <v>2678</v>
      </c>
      <c r="BJ92" s="943" t="s">
        <v>2678</v>
      </c>
      <c r="BK92" s="943" t="s">
        <v>2678</v>
      </c>
      <c r="BL92" s="943" t="s">
        <v>2678</v>
      </c>
      <c r="BM92" s="943" t="s">
        <v>2678</v>
      </c>
      <c r="BN92" s="943" t="s">
        <v>2678</v>
      </c>
      <c r="BO92" s="943" t="s">
        <v>2678</v>
      </c>
      <c r="BP92" s="943" t="s">
        <v>2678</v>
      </c>
      <c r="BQ92" s="943" t="s">
        <v>2678</v>
      </c>
      <c r="BR92" s="943" t="s">
        <v>2678</v>
      </c>
      <c r="BS92" s="943" t="s">
        <v>2678</v>
      </c>
      <c r="BT92" s="1364" t="s">
        <v>2678</v>
      </c>
      <c r="BU92" s="1364" t="s">
        <v>2678</v>
      </c>
      <c r="BV92" s="1364" t="s">
        <v>2678</v>
      </c>
      <c r="BW92" s="1364" t="s">
        <v>2678</v>
      </c>
      <c r="BX92" s="1364" t="s">
        <v>2678</v>
      </c>
      <c r="BY92" s="1364" t="s">
        <v>2678</v>
      </c>
      <c r="BZ92" s="1363">
        <f t="shared" ref="BZ92:CJ92" si="301">COUNTIF($AU92:$BY92,BZ$4)*($F92/30)+COUNTIF($AU92:$BY92,BZ$5)*($F92/60)</f>
        <v>0</v>
      </c>
      <c r="CA92" s="1363">
        <f t="shared" si="301"/>
        <v>0</v>
      </c>
      <c r="CB92" s="1363">
        <f t="shared" si="301"/>
        <v>0</v>
      </c>
      <c r="CC92" s="1363">
        <f t="shared" si="301"/>
        <v>5166666.667</v>
      </c>
      <c r="CD92" s="1363">
        <f t="shared" si="301"/>
        <v>0</v>
      </c>
      <c r="CE92" s="1363">
        <f t="shared" si="301"/>
        <v>0</v>
      </c>
      <c r="CF92" s="1363">
        <f t="shared" si="301"/>
        <v>0</v>
      </c>
      <c r="CG92" s="1363">
        <f t="shared" si="301"/>
        <v>0</v>
      </c>
      <c r="CH92" s="1363">
        <f t="shared" si="301"/>
        <v>0</v>
      </c>
      <c r="CI92" s="1363">
        <f t="shared" si="301"/>
        <v>0</v>
      </c>
      <c r="CJ92" s="1363">
        <f t="shared" si="301"/>
        <v>0</v>
      </c>
      <c r="CK92" s="1363">
        <f t="shared" si="270"/>
        <v>0</v>
      </c>
      <c r="CL92" s="943" t="s">
        <v>2678</v>
      </c>
      <c r="CM92" s="943" t="s">
        <v>2678</v>
      </c>
      <c r="CN92" s="943" t="s">
        <v>2678</v>
      </c>
      <c r="CO92" s="943" t="s">
        <v>2678</v>
      </c>
      <c r="CP92" s="943" t="s">
        <v>2678</v>
      </c>
      <c r="CQ92" s="943" t="s">
        <v>2678</v>
      </c>
      <c r="CR92" s="943" t="s">
        <v>2678</v>
      </c>
      <c r="CS92" s="943" t="s">
        <v>2678</v>
      </c>
      <c r="CT92" s="943" t="s">
        <v>2678</v>
      </c>
      <c r="CU92" s="943" t="s">
        <v>2678</v>
      </c>
      <c r="CV92" s="943" t="s">
        <v>2678</v>
      </c>
      <c r="CW92" s="943" t="s">
        <v>2678</v>
      </c>
      <c r="CX92" s="943" t="s">
        <v>2678</v>
      </c>
      <c r="CY92" s="943" t="s">
        <v>2678</v>
      </c>
      <c r="CZ92" s="943" t="s">
        <v>2678</v>
      </c>
      <c r="DA92" s="943" t="s">
        <v>2678</v>
      </c>
      <c r="DB92" s="943" t="s">
        <v>2678</v>
      </c>
      <c r="DC92" s="943" t="s">
        <v>2678</v>
      </c>
      <c r="DD92" s="943" t="s">
        <v>2678</v>
      </c>
      <c r="DE92" s="943" t="s">
        <v>2678</v>
      </c>
      <c r="DF92" s="943" t="s">
        <v>2678</v>
      </c>
      <c r="DG92" s="943" t="s">
        <v>2678</v>
      </c>
      <c r="DH92" s="943" t="s">
        <v>2678</v>
      </c>
      <c r="DI92" s="943" t="s">
        <v>2678</v>
      </c>
      <c r="DJ92" s="943" t="s">
        <v>2678</v>
      </c>
      <c r="DK92" s="943" t="s">
        <v>2678</v>
      </c>
      <c r="DL92" s="943" t="s">
        <v>2678</v>
      </c>
      <c r="DM92" s="943" t="s">
        <v>2678</v>
      </c>
      <c r="DN92" s="1383">
        <f t="shared" ref="DN92:DW92" si="302">COUNTIF($CL92:$DM92,DN$4)*($F92/30)+COUNTIF($CL92:$DM92,DN$5)*($F92/60)</f>
        <v>0</v>
      </c>
      <c r="DO92" s="1383">
        <f t="shared" si="302"/>
        <v>0</v>
      </c>
      <c r="DP92" s="1383">
        <f t="shared" si="302"/>
        <v>0</v>
      </c>
      <c r="DQ92" s="1383">
        <f t="shared" si="302"/>
        <v>4666666.667</v>
      </c>
      <c r="DR92" s="1383">
        <f t="shared" si="302"/>
        <v>0</v>
      </c>
      <c r="DS92" s="1383">
        <f t="shared" si="302"/>
        <v>0</v>
      </c>
      <c r="DT92" s="1383">
        <f t="shared" si="302"/>
        <v>0</v>
      </c>
      <c r="DU92" s="1383">
        <f t="shared" si="302"/>
        <v>0</v>
      </c>
      <c r="DV92" s="1383">
        <f t="shared" si="302"/>
        <v>0</v>
      </c>
      <c r="DW92" s="1383">
        <f t="shared" si="302"/>
        <v>0</v>
      </c>
      <c r="DX92" s="1383">
        <f t="shared" si="92"/>
        <v>0</v>
      </c>
      <c r="DY92" s="943" t="s">
        <v>2678</v>
      </c>
      <c r="DZ92" s="943" t="s">
        <v>2678</v>
      </c>
      <c r="EA92" s="943" t="s">
        <v>2678</v>
      </c>
      <c r="EB92" s="943" t="s">
        <v>2678</v>
      </c>
      <c r="EC92" s="943" t="s">
        <v>2678</v>
      </c>
      <c r="ED92" s="943" t="s">
        <v>2678</v>
      </c>
      <c r="EE92" s="943" t="s">
        <v>2678</v>
      </c>
      <c r="EF92" s="943" t="s">
        <v>2678</v>
      </c>
      <c r="EG92" s="943" t="s">
        <v>2678</v>
      </c>
      <c r="EH92" s="943" t="s">
        <v>2678</v>
      </c>
      <c r="EI92" s="943" t="s">
        <v>2678</v>
      </c>
      <c r="EJ92" s="943" t="s">
        <v>2678</v>
      </c>
      <c r="EK92" s="943" t="s">
        <v>2678</v>
      </c>
      <c r="EL92" s="943" t="s">
        <v>2678</v>
      </c>
      <c r="EM92" s="943" t="s">
        <v>2678</v>
      </c>
      <c r="EN92" s="943" t="s">
        <v>2678</v>
      </c>
      <c r="EO92" s="943" t="s">
        <v>2678</v>
      </c>
      <c r="EP92" s="943" t="s">
        <v>2678</v>
      </c>
      <c r="EQ92" s="943" t="s">
        <v>2678</v>
      </c>
      <c r="ER92" s="943" t="s">
        <v>2678</v>
      </c>
      <c r="ES92" s="943" t="s">
        <v>2678</v>
      </c>
      <c r="ET92" s="943" t="s">
        <v>2678</v>
      </c>
      <c r="EU92" s="943" t="s">
        <v>2678</v>
      </c>
      <c r="EV92" s="943" t="s">
        <v>2678</v>
      </c>
      <c r="EW92" s="943" t="s">
        <v>2678</v>
      </c>
      <c r="EX92" s="943" t="s">
        <v>2678</v>
      </c>
      <c r="EY92" s="943" t="s">
        <v>2678</v>
      </c>
      <c r="EZ92" s="1364"/>
      <c r="FA92" s="1364"/>
      <c r="FB92" s="1364"/>
      <c r="FC92" s="1364"/>
      <c r="FD92" s="1363">
        <f t="shared" ref="FD92:FP92" si="303">COUNTIF($DY92:$FC92,FD$4)*($F92/30)+COUNTIF($DY92:$FC92,FD$5)*($F92/60)</f>
        <v>0</v>
      </c>
      <c r="FE92" s="1363">
        <f t="shared" si="303"/>
        <v>0</v>
      </c>
      <c r="FF92" s="1363">
        <f t="shared" si="303"/>
        <v>0</v>
      </c>
      <c r="FG92" s="1363">
        <f t="shared" si="303"/>
        <v>4500000</v>
      </c>
      <c r="FH92" s="1363">
        <f t="shared" si="303"/>
        <v>0</v>
      </c>
      <c r="FI92" s="1363">
        <f t="shared" si="303"/>
        <v>0</v>
      </c>
      <c r="FJ92" s="1363">
        <f t="shared" si="303"/>
        <v>0</v>
      </c>
      <c r="FK92" s="1363">
        <f t="shared" si="303"/>
        <v>0</v>
      </c>
      <c r="FL92" s="1363">
        <f t="shared" si="303"/>
        <v>0</v>
      </c>
      <c r="FM92" s="1363">
        <f t="shared" si="303"/>
        <v>0</v>
      </c>
      <c r="FN92" s="1363">
        <f t="shared" si="303"/>
        <v>0</v>
      </c>
      <c r="FO92" s="1363">
        <f t="shared" si="303"/>
        <v>0</v>
      </c>
      <c r="FP92" s="1363">
        <f t="shared" si="303"/>
        <v>0</v>
      </c>
      <c r="FQ92" s="943"/>
      <c r="FR92" s="943"/>
      <c r="FS92" s="943"/>
      <c r="FT92" s="943"/>
      <c r="FU92" s="943"/>
      <c r="FV92" s="943"/>
      <c r="FW92" s="943"/>
      <c r="FX92" s="943"/>
      <c r="FY92" s="943"/>
      <c r="FZ92" s="943"/>
      <c r="GA92" s="943"/>
      <c r="GB92" s="943"/>
      <c r="GC92" s="943"/>
      <c r="GD92" s="943"/>
      <c r="GE92" s="943"/>
      <c r="GF92" s="943"/>
      <c r="GG92" s="943"/>
      <c r="GH92" s="943"/>
      <c r="GI92" s="943"/>
      <c r="GJ92" s="943"/>
      <c r="GK92" s="943"/>
      <c r="GL92" s="943"/>
      <c r="GM92" s="943"/>
      <c r="GN92" s="943"/>
      <c r="GO92" s="943"/>
      <c r="GP92" s="943"/>
      <c r="GQ92" s="943"/>
      <c r="GR92" s="1364"/>
      <c r="GS92" s="1364"/>
      <c r="GT92" s="1364"/>
      <c r="GU92" s="1383"/>
      <c r="GV92" s="1383"/>
      <c r="GW92" s="1383"/>
      <c r="GX92" s="1383"/>
      <c r="GY92" s="1383"/>
      <c r="GZ92" s="943"/>
      <c r="HA92" s="943"/>
      <c r="HB92" s="943"/>
      <c r="HC92" s="943"/>
      <c r="HD92" s="943"/>
      <c r="HE92" s="943"/>
      <c r="HF92" s="943"/>
      <c r="HG92" s="943"/>
      <c r="HH92" s="943"/>
      <c r="HI92" s="943"/>
      <c r="HJ92" s="943"/>
      <c r="HK92" s="943"/>
      <c r="HL92" s="943"/>
      <c r="HM92" s="943"/>
      <c r="HN92" s="943"/>
      <c r="HO92" s="943"/>
      <c r="HP92" s="943"/>
      <c r="HQ92" s="943"/>
      <c r="HR92" s="943"/>
      <c r="HS92" s="943"/>
      <c r="HT92" s="943"/>
      <c r="HU92" s="943"/>
      <c r="HV92" s="943"/>
      <c r="HW92" s="943"/>
      <c r="HX92" s="943"/>
      <c r="HY92" s="943"/>
      <c r="HZ92" s="943"/>
      <c r="IA92" s="1364"/>
      <c r="IB92" s="1364"/>
      <c r="IC92" s="1364"/>
      <c r="ID92" s="1364"/>
      <c r="IE92" s="1391"/>
      <c r="IF92" s="1391"/>
      <c r="IG92" s="1391"/>
      <c r="IH92" s="1391"/>
      <c r="II92" s="1391"/>
      <c r="IJ92" s="1391"/>
      <c r="IK92" s="943"/>
      <c r="IL92" s="943"/>
      <c r="IM92" s="943"/>
      <c r="IN92" s="943"/>
      <c r="IO92" s="943"/>
      <c r="IP92" s="943"/>
      <c r="IQ92" s="943"/>
      <c r="IR92" s="943"/>
      <c r="IS92" s="943"/>
      <c r="IT92" s="943"/>
      <c r="IU92" s="943"/>
      <c r="IV92" s="943"/>
      <c r="IW92" s="943"/>
      <c r="IX92" s="943"/>
      <c r="IY92" s="943"/>
      <c r="IZ92" s="943"/>
      <c r="JA92" s="943"/>
      <c r="JB92" s="943"/>
      <c r="JC92" s="943"/>
      <c r="JD92" s="943"/>
      <c r="JE92" s="943"/>
      <c r="JF92" s="943"/>
      <c r="JG92" s="943"/>
      <c r="JH92" s="943"/>
      <c r="JI92" s="943"/>
      <c r="JJ92" s="943"/>
      <c r="JK92" s="943"/>
      <c r="JL92" s="1364"/>
      <c r="JM92" s="1364"/>
      <c r="JN92" s="1364"/>
      <c r="JO92" s="1383"/>
      <c r="JP92" s="1383"/>
      <c r="JQ92" s="1383"/>
      <c r="JR92" s="1383"/>
      <c r="JS92" s="1383"/>
      <c r="JT92" s="1383"/>
      <c r="JU92" s="943"/>
      <c r="JV92" s="943"/>
      <c r="JW92" s="943"/>
      <c r="JX92" s="943"/>
      <c r="JY92" s="943"/>
      <c r="JZ92" s="943"/>
      <c r="KA92" s="943"/>
      <c r="KB92" s="943"/>
      <c r="KC92" s="943"/>
      <c r="KD92" s="943"/>
      <c r="KE92" s="943"/>
      <c r="KF92" s="943"/>
      <c r="KG92" s="943"/>
      <c r="KH92" s="943"/>
      <c r="KI92" s="943"/>
      <c r="KJ92" s="943"/>
      <c r="KK92" s="943"/>
      <c r="KL92" s="943"/>
      <c r="KM92" s="943"/>
      <c r="KN92" s="943"/>
      <c r="KO92" s="943"/>
      <c r="KP92" s="943"/>
      <c r="KQ92" s="943"/>
      <c r="KR92" s="943"/>
      <c r="KS92" s="943"/>
      <c r="KT92" s="943"/>
      <c r="KU92" s="943"/>
      <c r="KV92" s="1364"/>
      <c r="KW92" s="1364"/>
      <c r="KX92" s="1364"/>
      <c r="KY92" s="1364"/>
      <c r="KZ92" s="1363"/>
      <c r="LA92" s="1363"/>
      <c r="LB92" s="1363"/>
      <c r="LC92" s="1363"/>
      <c r="LD92" s="1363"/>
      <c r="LE92" s="1363"/>
      <c r="LF92" s="943"/>
      <c r="LG92" s="943"/>
      <c r="LH92" s="943"/>
      <c r="LI92" s="943"/>
      <c r="LJ92" s="943"/>
      <c r="LK92" s="943"/>
      <c r="LL92" s="943"/>
      <c r="LM92" s="943"/>
      <c r="LN92" s="943"/>
      <c r="LO92" s="943"/>
      <c r="LP92" s="943"/>
      <c r="LQ92" s="943"/>
      <c r="LR92" s="943"/>
      <c r="LS92" s="943"/>
      <c r="LT92" s="943"/>
      <c r="LU92" s="943"/>
      <c r="LV92" s="943"/>
      <c r="LW92" s="943"/>
      <c r="LX92" s="943"/>
      <c r="LY92" s="943"/>
      <c r="LZ92" s="943"/>
      <c r="MA92" s="943"/>
      <c r="MB92" s="943"/>
      <c r="MC92" s="943"/>
      <c r="MD92" s="943"/>
      <c r="ME92" s="943"/>
      <c r="MF92" s="943"/>
      <c r="MG92" s="1364"/>
      <c r="MH92" s="1364"/>
      <c r="MI92" s="1364"/>
      <c r="MJ92" s="1364"/>
      <c r="MK92" s="1383"/>
      <c r="ML92" s="1383"/>
      <c r="MM92" s="1383"/>
      <c r="MN92" s="1383"/>
      <c r="MO92" s="1383"/>
      <c r="MP92" s="1383"/>
      <c r="MQ92" s="943"/>
      <c r="MR92" s="943"/>
      <c r="MS92" s="943"/>
      <c r="MT92" s="943"/>
      <c r="MU92" s="943"/>
      <c r="MV92" s="943"/>
      <c r="MW92" s="943"/>
      <c r="MX92" s="943"/>
      <c r="MY92" s="943"/>
      <c r="MZ92" s="943"/>
      <c r="NA92" s="943"/>
      <c r="NB92" s="943"/>
      <c r="NC92" s="943"/>
      <c r="ND92" s="943"/>
      <c r="NE92" s="943"/>
      <c r="NF92" s="943"/>
      <c r="NG92" s="943"/>
      <c r="NH92" s="943"/>
      <c r="NI92" s="943"/>
      <c r="NJ92" s="943"/>
      <c r="NK92" s="943"/>
      <c r="NL92" s="943"/>
      <c r="NM92" s="943"/>
      <c r="NN92" s="943"/>
      <c r="NO92" s="943"/>
      <c r="NP92" s="943"/>
      <c r="NQ92" s="943"/>
      <c r="NR92" s="1364"/>
      <c r="NS92" s="1364"/>
      <c r="NT92" s="1364"/>
      <c r="NU92" s="1363"/>
      <c r="NV92" s="1363"/>
      <c r="NW92" s="1363"/>
      <c r="NX92" s="1363"/>
      <c r="NY92" s="1363"/>
      <c r="NZ92" s="1363"/>
      <c r="OA92" s="943"/>
      <c r="OB92" s="943"/>
      <c r="OC92" s="943"/>
      <c r="OD92" s="943"/>
      <c r="OE92" s="943"/>
      <c r="OF92" s="943"/>
      <c r="OG92" s="943"/>
      <c r="OH92" s="943"/>
      <c r="OI92" s="943"/>
      <c r="OJ92" s="943"/>
      <c r="OK92" s="943"/>
      <c r="OL92" s="943"/>
      <c r="OM92" s="943"/>
      <c r="ON92" s="943"/>
      <c r="OO92" s="943"/>
      <c r="OP92" s="943"/>
      <c r="OQ92" s="943"/>
      <c r="OR92" s="943"/>
      <c r="OS92" s="943"/>
      <c r="OT92" s="943"/>
      <c r="OU92" s="943"/>
      <c r="OV92" s="943"/>
      <c r="OW92" s="943"/>
      <c r="OX92" s="943"/>
      <c r="OY92" s="943"/>
      <c r="OZ92" s="943"/>
      <c r="PA92" s="943"/>
      <c r="PB92" s="1364"/>
      <c r="PC92" s="1364"/>
      <c r="PD92" s="1364"/>
      <c r="PE92" s="1383"/>
      <c r="PF92" s="1383"/>
      <c r="PG92" s="1383"/>
      <c r="PH92" s="1383"/>
      <c r="PI92" s="1383"/>
      <c r="PJ92" s="1383"/>
      <c r="PK92" s="943"/>
      <c r="PL92" s="943"/>
      <c r="PM92" s="943"/>
      <c r="PN92" s="943"/>
      <c r="PO92" s="943"/>
      <c r="PP92" s="943"/>
      <c r="PQ92" s="943"/>
      <c r="PR92" s="943"/>
      <c r="PS92" s="943"/>
      <c r="PT92" s="943"/>
      <c r="PU92" s="943"/>
      <c r="PV92" s="943"/>
      <c r="PW92" s="943"/>
      <c r="PX92" s="943"/>
      <c r="PY92" s="943"/>
      <c r="PZ92" s="943"/>
      <c r="QA92" s="943"/>
      <c r="QB92" s="943"/>
      <c r="QC92" s="943"/>
      <c r="QD92" s="943"/>
      <c r="QE92" s="943"/>
      <c r="QF92" s="943"/>
      <c r="QG92" s="943"/>
      <c r="QH92" s="943"/>
      <c r="QI92" s="943"/>
      <c r="QJ92" s="943"/>
      <c r="QK92" s="943"/>
      <c r="QL92" s="1364"/>
      <c r="QM92" s="1364"/>
      <c r="QN92" s="1364"/>
      <c r="QO92" s="1363"/>
      <c r="QP92" s="1363"/>
      <c r="QQ92" s="1363"/>
      <c r="QR92" s="1363"/>
      <c r="QS92" s="1363"/>
      <c r="QT92" s="1363"/>
      <c r="QU92" s="1363"/>
      <c r="QV92" s="1363"/>
      <c r="QW92" s="1363"/>
      <c r="QX92" s="1363"/>
      <c r="QY92" s="1363"/>
      <c r="QZ92" s="1363"/>
      <c r="RA92" s="1363"/>
    </row>
    <row r="93" ht="14.25" customHeight="1">
      <c r="A93" s="943">
        <v>12.0</v>
      </c>
      <c r="B93" s="943" t="s">
        <v>2931</v>
      </c>
      <c r="C93" s="943" t="s">
        <v>2821</v>
      </c>
      <c r="D93" s="33" t="s">
        <v>290</v>
      </c>
      <c r="E93" s="1360"/>
      <c r="F93" s="1298">
        <v>7000000.0</v>
      </c>
      <c r="G93" s="943"/>
      <c r="H93" s="943"/>
      <c r="I93" s="1383"/>
      <c r="J93" s="1383">
        <f t="shared" si="254"/>
        <v>0</v>
      </c>
      <c r="K93" s="1383"/>
      <c r="L93" s="1383">
        <f t="shared" si="255"/>
        <v>0</v>
      </c>
      <c r="M93" s="1383"/>
      <c r="N93" s="1383">
        <f t="shared" si="256"/>
        <v>0</v>
      </c>
      <c r="O93" s="1383"/>
      <c r="P93" s="1383">
        <f t="shared" si="257"/>
        <v>0</v>
      </c>
      <c r="Q93" s="1383"/>
      <c r="R93" s="1383"/>
      <c r="S93" s="1383"/>
      <c r="T93" s="1383">
        <f t="shared" si="258"/>
        <v>0</v>
      </c>
      <c r="U93" s="1383">
        <f t="shared" si="259"/>
        <v>0</v>
      </c>
      <c r="V93" s="1362"/>
      <c r="W93" s="1363">
        <f t="shared" si="260"/>
        <v>0</v>
      </c>
      <c r="X93" s="1362"/>
      <c r="Y93" s="1363">
        <f t="shared" si="261"/>
        <v>0</v>
      </c>
      <c r="Z93" s="1362"/>
      <c r="AA93" s="1363">
        <f t="shared" si="262"/>
        <v>0</v>
      </c>
      <c r="AB93" s="1362"/>
      <c r="AC93" s="1363">
        <f t="shared" si="263"/>
        <v>0</v>
      </c>
      <c r="AD93" s="1362"/>
      <c r="AE93" s="1362"/>
      <c r="AF93" s="1362"/>
      <c r="AG93" s="1363"/>
      <c r="AH93" s="1363">
        <f t="shared" si="264"/>
        <v>0</v>
      </c>
      <c r="AI93" s="1361"/>
      <c r="AJ93" s="1383">
        <f t="shared" si="273"/>
        <v>0</v>
      </c>
      <c r="AK93" s="1361"/>
      <c r="AL93" s="1361"/>
      <c r="AM93" s="1383">
        <f t="shared" si="265"/>
        <v>0</v>
      </c>
      <c r="AN93" s="1361"/>
      <c r="AO93" s="1383">
        <f t="shared" si="266"/>
        <v>0</v>
      </c>
      <c r="AP93" s="1361"/>
      <c r="AQ93" s="1383">
        <f t="shared" si="267"/>
        <v>0</v>
      </c>
      <c r="AR93" s="1361"/>
      <c r="AS93" s="1361"/>
      <c r="AT93" s="1383">
        <f t="shared" si="268"/>
        <v>0</v>
      </c>
      <c r="AU93" s="943"/>
      <c r="AV93" s="943"/>
      <c r="AW93" s="943"/>
      <c r="AX93" s="943"/>
      <c r="AY93" s="943"/>
      <c r="AZ93" s="943"/>
      <c r="BA93" s="943"/>
      <c r="BB93" s="943"/>
      <c r="BC93" s="943"/>
      <c r="BD93" s="943"/>
      <c r="BE93" s="943"/>
      <c r="BF93" s="943"/>
      <c r="BG93" s="943"/>
      <c r="BH93" s="943"/>
      <c r="BI93" s="943"/>
      <c r="BJ93" s="943"/>
      <c r="BK93" s="943"/>
      <c r="BL93" s="943"/>
      <c r="BM93" s="943"/>
      <c r="BN93" s="943"/>
      <c r="BO93" s="943"/>
      <c r="BP93" s="943"/>
      <c r="BQ93" s="943"/>
      <c r="BR93" s="943"/>
      <c r="BS93" s="943"/>
      <c r="BT93" s="1364"/>
      <c r="BU93" s="1364"/>
      <c r="BV93" s="1364"/>
      <c r="BW93" s="1364"/>
      <c r="BX93" s="1364"/>
      <c r="BY93" s="1364"/>
      <c r="BZ93" s="1363">
        <f t="shared" ref="BZ93:CJ93" si="304">COUNTIF($AU93:$BY93,BZ$4)*($F93/30)+COUNTIF($AU93:$BY93,BZ$5)*($F93/60)</f>
        <v>0</v>
      </c>
      <c r="CA93" s="1363">
        <f t="shared" si="304"/>
        <v>0</v>
      </c>
      <c r="CB93" s="1363">
        <f t="shared" si="304"/>
        <v>0</v>
      </c>
      <c r="CC93" s="1363">
        <f t="shared" si="304"/>
        <v>0</v>
      </c>
      <c r="CD93" s="1363">
        <f t="shared" si="304"/>
        <v>0</v>
      </c>
      <c r="CE93" s="1363">
        <f t="shared" si="304"/>
        <v>0</v>
      </c>
      <c r="CF93" s="1363">
        <f t="shared" si="304"/>
        <v>0</v>
      </c>
      <c r="CG93" s="1363">
        <f t="shared" si="304"/>
        <v>0</v>
      </c>
      <c r="CH93" s="1363">
        <f t="shared" si="304"/>
        <v>0</v>
      </c>
      <c r="CI93" s="1363">
        <f t="shared" si="304"/>
        <v>0</v>
      </c>
      <c r="CJ93" s="1363">
        <f t="shared" si="304"/>
        <v>0</v>
      </c>
      <c r="CK93" s="1363">
        <f t="shared" si="270"/>
        <v>0</v>
      </c>
      <c r="CL93" s="943"/>
      <c r="CM93" s="943"/>
      <c r="CN93" s="943"/>
      <c r="CO93" s="943"/>
      <c r="CP93" s="943"/>
      <c r="CQ93" s="943"/>
      <c r="CR93" s="943"/>
      <c r="CS93" s="943"/>
      <c r="CT93" s="943"/>
      <c r="CU93" s="943"/>
      <c r="CV93" s="943"/>
      <c r="CW93" s="943"/>
      <c r="CX93" s="943"/>
      <c r="CY93" s="943"/>
      <c r="CZ93" s="943"/>
      <c r="DA93" s="943"/>
      <c r="DB93" s="943"/>
      <c r="DC93" s="943"/>
      <c r="DD93" s="943"/>
      <c r="DE93" s="943"/>
      <c r="DF93" s="943"/>
      <c r="DG93" s="943"/>
      <c r="DH93" s="943"/>
      <c r="DI93" s="943"/>
      <c r="DJ93" s="943"/>
      <c r="DK93" s="943"/>
      <c r="DL93" s="943"/>
      <c r="DM93" s="943"/>
      <c r="DN93" s="1383">
        <f t="shared" ref="DN93:DW93" si="305">COUNTIF($CL93:$DM93,DN$4)*($F93/30)+COUNTIF($CL93:$DM93,DN$5)*($F93/60)</f>
        <v>0</v>
      </c>
      <c r="DO93" s="1383">
        <f t="shared" si="305"/>
        <v>0</v>
      </c>
      <c r="DP93" s="1383">
        <f t="shared" si="305"/>
        <v>0</v>
      </c>
      <c r="DQ93" s="1383">
        <f t="shared" si="305"/>
        <v>0</v>
      </c>
      <c r="DR93" s="1383">
        <f t="shared" si="305"/>
        <v>0</v>
      </c>
      <c r="DS93" s="1383">
        <f t="shared" si="305"/>
        <v>0</v>
      </c>
      <c r="DT93" s="1383">
        <f t="shared" si="305"/>
        <v>0</v>
      </c>
      <c r="DU93" s="1383">
        <f t="shared" si="305"/>
        <v>0</v>
      </c>
      <c r="DV93" s="1383">
        <f t="shared" si="305"/>
        <v>0</v>
      </c>
      <c r="DW93" s="1383">
        <f t="shared" si="305"/>
        <v>0</v>
      </c>
      <c r="DX93" s="1383">
        <f t="shared" si="92"/>
        <v>0</v>
      </c>
      <c r="DY93" s="943"/>
      <c r="DZ93" s="943"/>
      <c r="EA93" s="943"/>
      <c r="EB93" s="943"/>
      <c r="EC93" s="943"/>
      <c r="ED93" s="943"/>
      <c r="EE93" s="943"/>
      <c r="EF93" s="943"/>
      <c r="EG93" s="943"/>
      <c r="EH93" s="943"/>
      <c r="EI93" s="943"/>
      <c r="EJ93" s="943"/>
      <c r="EK93" s="943"/>
      <c r="EL93" s="943"/>
      <c r="EM93" s="943"/>
      <c r="EN93" s="943"/>
      <c r="EO93" s="943"/>
      <c r="EP93" s="943"/>
      <c r="EQ93" s="943"/>
      <c r="ER93" s="943"/>
      <c r="ES93" s="943"/>
      <c r="ET93" s="943"/>
      <c r="EU93" s="943"/>
      <c r="EV93" s="943"/>
      <c r="EW93" s="943"/>
      <c r="EX93" s="943"/>
      <c r="EY93" s="943"/>
      <c r="EZ93" s="1364"/>
      <c r="FA93" s="1364"/>
      <c r="FB93" s="1364"/>
      <c r="FC93" s="1364"/>
      <c r="FD93" s="1363">
        <f t="shared" ref="FD93:FP93" si="306">COUNTIF($DY93:$FC93,FD$4)*($F93/30)+COUNTIF($DY93:$FC93,FD$5)*($F93/60)</f>
        <v>0</v>
      </c>
      <c r="FE93" s="1363">
        <f t="shared" si="306"/>
        <v>0</v>
      </c>
      <c r="FF93" s="1363">
        <f t="shared" si="306"/>
        <v>0</v>
      </c>
      <c r="FG93" s="1363">
        <f t="shared" si="306"/>
        <v>0</v>
      </c>
      <c r="FH93" s="1363">
        <f t="shared" si="306"/>
        <v>0</v>
      </c>
      <c r="FI93" s="1363">
        <f t="shared" si="306"/>
        <v>0</v>
      </c>
      <c r="FJ93" s="1363">
        <f t="shared" si="306"/>
        <v>0</v>
      </c>
      <c r="FK93" s="1363">
        <f t="shared" si="306"/>
        <v>0</v>
      </c>
      <c r="FL93" s="1363">
        <f t="shared" si="306"/>
        <v>0</v>
      </c>
      <c r="FM93" s="1363">
        <f t="shared" si="306"/>
        <v>0</v>
      </c>
      <c r="FN93" s="1363">
        <f t="shared" si="306"/>
        <v>0</v>
      </c>
      <c r="FO93" s="1363">
        <f t="shared" si="306"/>
        <v>0</v>
      </c>
      <c r="FP93" s="1363">
        <f t="shared" si="306"/>
        <v>0</v>
      </c>
      <c r="FQ93" s="943"/>
      <c r="FR93" s="943"/>
      <c r="FS93" s="943"/>
      <c r="FT93" s="943"/>
      <c r="FU93" s="943"/>
      <c r="FV93" s="943"/>
      <c r="FW93" s="943"/>
      <c r="FX93" s="943"/>
      <c r="FY93" s="943"/>
      <c r="FZ93" s="943"/>
      <c r="GA93" s="943"/>
      <c r="GB93" s="943"/>
      <c r="GC93" s="943"/>
      <c r="GD93" s="943"/>
      <c r="GE93" s="943"/>
      <c r="GF93" s="943"/>
      <c r="GG93" s="943"/>
      <c r="GH93" s="943"/>
      <c r="GI93" s="943"/>
      <c r="GJ93" s="943"/>
      <c r="GK93" s="943"/>
      <c r="GL93" s="943"/>
      <c r="GM93" s="943"/>
      <c r="GN93" s="943"/>
      <c r="GO93" s="943"/>
      <c r="GP93" s="943"/>
      <c r="GQ93" s="943"/>
      <c r="GR93" s="1364"/>
      <c r="GS93" s="1364"/>
      <c r="GT93" s="1364"/>
      <c r="GU93" s="1383"/>
      <c r="GV93" s="1383"/>
      <c r="GW93" s="1383"/>
      <c r="GX93" s="1383"/>
      <c r="GY93" s="1383"/>
      <c r="GZ93" s="943"/>
      <c r="HA93" s="943"/>
      <c r="HB93" s="943"/>
      <c r="HC93" s="943"/>
      <c r="HD93" s="943"/>
      <c r="HE93" s="943"/>
      <c r="HF93" s="943"/>
      <c r="HG93" s="943"/>
      <c r="HH93" s="943"/>
      <c r="HI93" s="943"/>
      <c r="HJ93" s="943"/>
      <c r="HK93" s="943"/>
      <c r="HL93" s="943"/>
      <c r="HM93" s="943"/>
      <c r="HN93" s="943"/>
      <c r="HO93" s="943"/>
      <c r="HP93" s="943"/>
      <c r="HQ93" s="943"/>
      <c r="HR93" s="943"/>
      <c r="HS93" s="943"/>
      <c r="HT93" s="943"/>
      <c r="HU93" s="943"/>
      <c r="HV93" s="943"/>
      <c r="HW93" s="943"/>
      <c r="HX93" s="943"/>
      <c r="HY93" s="943"/>
      <c r="HZ93" s="943"/>
      <c r="IA93" s="1364"/>
      <c r="IB93" s="1364"/>
      <c r="IC93" s="1364"/>
      <c r="ID93" s="1364"/>
      <c r="IE93" s="1391"/>
      <c r="IF93" s="1391"/>
      <c r="IG93" s="1391"/>
      <c r="IH93" s="1391"/>
      <c r="II93" s="1391"/>
      <c r="IJ93" s="1391"/>
      <c r="IK93" s="943"/>
      <c r="IL93" s="943"/>
      <c r="IM93" s="943"/>
      <c r="IN93" s="943"/>
      <c r="IO93" s="943"/>
      <c r="IP93" s="943"/>
      <c r="IQ93" s="943"/>
      <c r="IR93" s="943"/>
      <c r="IS93" s="943"/>
      <c r="IT93" s="943"/>
      <c r="IU93" s="943"/>
      <c r="IV93" s="943"/>
      <c r="IW93" s="943"/>
      <c r="IX93" s="943"/>
      <c r="IY93" s="943"/>
      <c r="IZ93" s="943"/>
      <c r="JA93" s="943"/>
      <c r="JB93" s="943"/>
      <c r="JC93" s="943"/>
      <c r="JD93" s="943"/>
      <c r="JE93" s="943"/>
      <c r="JF93" s="943"/>
      <c r="JG93" s="943"/>
      <c r="JH93" s="943"/>
      <c r="JI93" s="943"/>
      <c r="JJ93" s="943"/>
      <c r="JK93" s="943"/>
      <c r="JL93" s="1364"/>
      <c r="JM93" s="1364"/>
      <c r="JN93" s="1364"/>
      <c r="JO93" s="1383"/>
      <c r="JP93" s="1383"/>
      <c r="JQ93" s="1383"/>
      <c r="JR93" s="1383"/>
      <c r="JS93" s="1383"/>
      <c r="JT93" s="1383"/>
      <c r="JU93" s="943"/>
      <c r="JV93" s="943"/>
      <c r="JW93" s="943"/>
      <c r="JX93" s="943"/>
      <c r="JY93" s="943"/>
      <c r="JZ93" s="943"/>
      <c r="KA93" s="943"/>
      <c r="KB93" s="943"/>
      <c r="KC93" s="943"/>
      <c r="KD93" s="943"/>
      <c r="KE93" s="943"/>
      <c r="KF93" s="943"/>
      <c r="KG93" s="943"/>
      <c r="KH93" s="943"/>
      <c r="KI93" s="943"/>
      <c r="KJ93" s="943"/>
      <c r="KK93" s="943"/>
      <c r="KL93" s="943"/>
      <c r="KM93" s="943"/>
      <c r="KN93" s="943"/>
      <c r="KO93" s="943"/>
      <c r="KP93" s="943"/>
      <c r="KQ93" s="943"/>
      <c r="KR93" s="943"/>
      <c r="KS93" s="943"/>
      <c r="KT93" s="943"/>
      <c r="KU93" s="943"/>
      <c r="KV93" s="1364"/>
      <c r="KW93" s="1364"/>
      <c r="KX93" s="1364"/>
      <c r="KY93" s="1364"/>
      <c r="KZ93" s="1363"/>
      <c r="LA93" s="1363"/>
      <c r="LB93" s="1363"/>
      <c r="LC93" s="1363"/>
      <c r="LD93" s="1363"/>
      <c r="LE93" s="1363"/>
      <c r="LF93" s="943"/>
      <c r="LG93" s="943"/>
      <c r="LH93" s="943"/>
      <c r="LI93" s="943"/>
      <c r="LJ93" s="943"/>
      <c r="LK93" s="943"/>
      <c r="LL93" s="943"/>
      <c r="LM93" s="943"/>
      <c r="LN93" s="943"/>
      <c r="LO93" s="943"/>
      <c r="LP93" s="943"/>
      <c r="LQ93" s="943"/>
      <c r="LR93" s="943"/>
      <c r="LS93" s="943"/>
      <c r="LT93" s="943"/>
      <c r="LU93" s="943"/>
      <c r="LV93" s="943"/>
      <c r="LW93" s="943"/>
      <c r="LX93" s="943"/>
      <c r="LY93" s="943"/>
      <c r="LZ93" s="943"/>
      <c r="MA93" s="943"/>
      <c r="MB93" s="943"/>
      <c r="MC93" s="943"/>
      <c r="MD93" s="943"/>
      <c r="ME93" s="943"/>
      <c r="MF93" s="943"/>
      <c r="MG93" s="1364"/>
      <c r="MH93" s="1364"/>
      <c r="MI93" s="1364"/>
      <c r="MJ93" s="1364"/>
      <c r="MK93" s="1383"/>
      <c r="ML93" s="1383"/>
      <c r="MM93" s="1383"/>
      <c r="MN93" s="1383"/>
      <c r="MO93" s="1383"/>
      <c r="MP93" s="1383"/>
      <c r="MQ93" s="943"/>
      <c r="MR93" s="943"/>
      <c r="MS93" s="943"/>
      <c r="MT93" s="943"/>
      <c r="MU93" s="943"/>
      <c r="MV93" s="943"/>
      <c r="MW93" s="943"/>
      <c r="MX93" s="943"/>
      <c r="MY93" s="943"/>
      <c r="MZ93" s="943"/>
      <c r="NA93" s="943"/>
      <c r="NB93" s="943"/>
      <c r="NC93" s="943"/>
      <c r="ND93" s="943"/>
      <c r="NE93" s="943"/>
      <c r="NF93" s="943"/>
      <c r="NG93" s="943"/>
      <c r="NH93" s="943"/>
      <c r="NI93" s="943"/>
      <c r="NJ93" s="943"/>
      <c r="NK93" s="943"/>
      <c r="NL93" s="943"/>
      <c r="NM93" s="943"/>
      <c r="NN93" s="943"/>
      <c r="NO93" s="943"/>
      <c r="NP93" s="943"/>
      <c r="NQ93" s="943"/>
      <c r="NR93" s="1364"/>
      <c r="NS93" s="1364"/>
      <c r="NT93" s="1364"/>
      <c r="NU93" s="1363"/>
      <c r="NV93" s="1363"/>
      <c r="NW93" s="1363"/>
      <c r="NX93" s="1363"/>
      <c r="NY93" s="1363"/>
      <c r="NZ93" s="1363"/>
      <c r="OA93" s="943"/>
      <c r="OB93" s="943"/>
      <c r="OC93" s="943"/>
      <c r="OD93" s="943"/>
      <c r="OE93" s="943"/>
      <c r="OF93" s="943"/>
      <c r="OG93" s="943"/>
      <c r="OH93" s="943"/>
      <c r="OI93" s="943"/>
      <c r="OJ93" s="943"/>
      <c r="OK93" s="943"/>
      <c r="OL93" s="943"/>
      <c r="OM93" s="943"/>
      <c r="ON93" s="943"/>
      <c r="OO93" s="943"/>
      <c r="OP93" s="943"/>
      <c r="OQ93" s="943"/>
      <c r="OR93" s="943"/>
      <c r="OS93" s="943"/>
      <c r="OT93" s="943"/>
      <c r="OU93" s="943"/>
      <c r="OV93" s="943"/>
      <c r="OW93" s="943"/>
      <c r="OX93" s="943"/>
      <c r="OY93" s="943"/>
      <c r="OZ93" s="943"/>
      <c r="PA93" s="943"/>
      <c r="PB93" s="1364"/>
      <c r="PC93" s="1364"/>
      <c r="PD93" s="1364"/>
      <c r="PE93" s="1383"/>
      <c r="PF93" s="1383"/>
      <c r="PG93" s="1383"/>
      <c r="PH93" s="1383"/>
      <c r="PI93" s="1383"/>
      <c r="PJ93" s="1383"/>
      <c r="PK93" s="943"/>
      <c r="PL93" s="943"/>
      <c r="PM93" s="943"/>
      <c r="PN93" s="943"/>
      <c r="PO93" s="943"/>
      <c r="PP93" s="943"/>
      <c r="PQ93" s="943"/>
      <c r="PR93" s="943"/>
      <c r="PS93" s="943"/>
      <c r="PT93" s="943"/>
      <c r="PU93" s="943"/>
      <c r="PV93" s="943"/>
      <c r="PW93" s="943"/>
      <c r="PX93" s="943"/>
      <c r="PY93" s="943"/>
      <c r="PZ93" s="943"/>
      <c r="QA93" s="943"/>
      <c r="QB93" s="943"/>
      <c r="QC93" s="943"/>
      <c r="QD93" s="943"/>
      <c r="QE93" s="943"/>
      <c r="QF93" s="943"/>
      <c r="QG93" s="943"/>
      <c r="QH93" s="943"/>
      <c r="QI93" s="943"/>
      <c r="QJ93" s="943"/>
      <c r="QK93" s="943"/>
      <c r="QL93" s="1364"/>
      <c r="QM93" s="1364"/>
      <c r="QN93" s="1364"/>
      <c r="QO93" s="1363"/>
      <c r="QP93" s="1363"/>
      <c r="QQ93" s="1363"/>
      <c r="QR93" s="1363"/>
      <c r="QS93" s="1363"/>
      <c r="QT93" s="1363"/>
      <c r="QU93" s="1363"/>
      <c r="QV93" s="1363"/>
      <c r="QW93" s="1363"/>
      <c r="QX93" s="1363"/>
      <c r="QY93" s="1363"/>
      <c r="QZ93" s="1363"/>
      <c r="RA93" s="1363"/>
    </row>
    <row r="94" ht="14.25" customHeight="1">
      <c r="A94" s="943">
        <v>13.0</v>
      </c>
      <c r="B94" s="943"/>
      <c r="C94" s="943" t="s">
        <v>2822</v>
      </c>
      <c r="D94" s="33"/>
      <c r="E94" s="1360"/>
      <c r="F94" s="1298">
        <v>500000.0</v>
      </c>
      <c r="G94" s="943"/>
      <c r="H94" s="943"/>
      <c r="I94" s="1383"/>
      <c r="J94" s="1383"/>
      <c r="K94" s="1383"/>
      <c r="L94" s="1383"/>
      <c r="M94" s="1383"/>
      <c r="N94" s="1383"/>
      <c r="O94" s="1383"/>
      <c r="P94" s="1383"/>
      <c r="Q94" s="1383"/>
      <c r="R94" s="1383"/>
      <c r="S94" s="1383"/>
      <c r="T94" s="1383"/>
      <c r="U94" s="1383"/>
      <c r="V94" s="1362"/>
      <c r="W94" s="1363"/>
      <c r="X94" s="1362"/>
      <c r="Y94" s="1363"/>
      <c r="Z94" s="1362"/>
      <c r="AA94" s="1363"/>
      <c r="AB94" s="1362"/>
      <c r="AC94" s="1363"/>
      <c r="AD94" s="1362"/>
      <c r="AE94" s="1362"/>
      <c r="AF94" s="1362"/>
      <c r="AG94" s="1363"/>
      <c r="AH94" s="1363"/>
      <c r="AI94" s="1361"/>
      <c r="AJ94" s="1383"/>
      <c r="AK94" s="1361"/>
      <c r="AL94" s="1361"/>
      <c r="AM94" s="1383"/>
      <c r="AN94" s="1361"/>
      <c r="AO94" s="1383"/>
      <c r="AP94" s="1361"/>
      <c r="AQ94" s="1383"/>
      <c r="AR94" s="1361"/>
      <c r="AS94" s="1361"/>
      <c r="AT94" s="1383"/>
      <c r="AU94" s="943" t="s">
        <v>2683</v>
      </c>
      <c r="AV94" s="943" t="s">
        <v>2683</v>
      </c>
      <c r="AW94" s="943" t="s">
        <v>2683</v>
      </c>
      <c r="AX94" s="943" t="s">
        <v>2683</v>
      </c>
      <c r="AY94" s="943" t="s">
        <v>2683</v>
      </c>
      <c r="AZ94" s="943" t="s">
        <v>2683</v>
      </c>
      <c r="BA94" s="943" t="s">
        <v>2683</v>
      </c>
      <c r="BB94" s="943" t="s">
        <v>2683</v>
      </c>
      <c r="BC94" s="943" t="s">
        <v>2683</v>
      </c>
      <c r="BD94" s="943" t="s">
        <v>2683</v>
      </c>
      <c r="BE94" s="943" t="s">
        <v>2683</v>
      </c>
      <c r="BF94" s="943" t="s">
        <v>2683</v>
      </c>
      <c r="BG94" s="943" t="s">
        <v>2683</v>
      </c>
      <c r="BH94" s="943" t="s">
        <v>2683</v>
      </c>
      <c r="BI94" s="943" t="s">
        <v>2683</v>
      </c>
      <c r="BJ94" s="943" t="s">
        <v>2683</v>
      </c>
      <c r="BK94" s="943" t="s">
        <v>2683</v>
      </c>
      <c r="BL94" s="943" t="s">
        <v>2683</v>
      </c>
      <c r="BM94" s="943" t="s">
        <v>2683</v>
      </c>
      <c r="BN94" s="943" t="s">
        <v>2683</v>
      </c>
      <c r="BO94" s="943" t="s">
        <v>2683</v>
      </c>
      <c r="BP94" s="943" t="s">
        <v>2683</v>
      </c>
      <c r="BQ94" s="943" t="s">
        <v>2683</v>
      </c>
      <c r="BR94" s="943" t="s">
        <v>2683</v>
      </c>
      <c r="BS94" s="943" t="s">
        <v>2683</v>
      </c>
      <c r="BT94" s="1364" t="s">
        <v>2683</v>
      </c>
      <c r="BU94" s="1364" t="s">
        <v>2683</v>
      </c>
      <c r="BV94" s="1364" t="s">
        <v>2683</v>
      </c>
      <c r="BW94" s="1364"/>
      <c r="BX94" s="1364"/>
      <c r="BY94" s="1364"/>
      <c r="BZ94" s="1363">
        <f t="shared" ref="BZ94:CJ94" si="307">COUNTIF($AU94:$BY94,BZ$4)*($F94/30)+COUNTIF($AU94:$BY94,BZ$5)*($F94/60)</f>
        <v>466666.6667</v>
      </c>
      <c r="CA94" s="1363">
        <f t="shared" si="307"/>
        <v>0</v>
      </c>
      <c r="CB94" s="1363">
        <f t="shared" si="307"/>
        <v>0</v>
      </c>
      <c r="CC94" s="1363">
        <f t="shared" si="307"/>
        <v>0</v>
      </c>
      <c r="CD94" s="1363">
        <f t="shared" si="307"/>
        <v>0</v>
      </c>
      <c r="CE94" s="1363">
        <f t="shared" si="307"/>
        <v>0</v>
      </c>
      <c r="CF94" s="1363">
        <f t="shared" si="307"/>
        <v>0</v>
      </c>
      <c r="CG94" s="1363">
        <f t="shared" si="307"/>
        <v>0</v>
      </c>
      <c r="CH94" s="1363">
        <f t="shared" si="307"/>
        <v>0</v>
      </c>
      <c r="CI94" s="1363">
        <f t="shared" si="307"/>
        <v>0</v>
      </c>
      <c r="CJ94" s="1363">
        <f t="shared" si="307"/>
        <v>0</v>
      </c>
      <c r="CK94" s="1363">
        <f t="shared" si="270"/>
        <v>0</v>
      </c>
      <c r="CL94" s="943" t="s">
        <v>2678</v>
      </c>
      <c r="CM94" s="943" t="s">
        <v>2678</v>
      </c>
      <c r="CN94" s="943" t="s">
        <v>2678</v>
      </c>
      <c r="CO94" s="943" t="s">
        <v>2678</v>
      </c>
      <c r="CP94" s="943" t="s">
        <v>2678</v>
      </c>
      <c r="CQ94" s="943" t="s">
        <v>2678</v>
      </c>
      <c r="CR94" s="943" t="s">
        <v>2678</v>
      </c>
      <c r="CS94" s="943" t="s">
        <v>2678</v>
      </c>
      <c r="CT94" s="943" t="s">
        <v>2678</v>
      </c>
      <c r="CU94" s="943" t="s">
        <v>2678</v>
      </c>
      <c r="CV94" s="943" t="s">
        <v>2678</v>
      </c>
      <c r="CW94" s="943" t="s">
        <v>2678</v>
      </c>
      <c r="CX94" s="943" t="s">
        <v>2678</v>
      </c>
      <c r="CY94" s="943" t="s">
        <v>2678</v>
      </c>
      <c r="CZ94" s="943" t="s">
        <v>2678</v>
      </c>
      <c r="DA94" s="943" t="s">
        <v>2678</v>
      </c>
      <c r="DB94" s="943" t="s">
        <v>2678</v>
      </c>
      <c r="DC94" s="943" t="s">
        <v>2678</v>
      </c>
      <c r="DD94" s="943" t="s">
        <v>2678</v>
      </c>
      <c r="DE94" s="943" t="s">
        <v>2678</v>
      </c>
      <c r="DF94" s="943" t="s">
        <v>2678</v>
      </c>
      <c r="DG94" s="943" t="s">
        <v>2678</v>
      </c>
      <c r="DH94" s="943" t="s">
        <v>2678</v>
      </c>
      <c r="DI94" s="943" t="s">
        <v>2678</v>
      </c>
      <c r="DJ94" s="943" t="s">
        <v>2678</v>
      </c>
      <c r="DK94" s="943" t="s">
        <v>2678</v>
      </c>
      <c r="DL94" s="943" t="s">
        <v>2678</v>
      </c>
      <c r="DM94" s="943" t="s">
        <v>2678</v>
      </c>
      <c r="DN94" s="1383"/>
      <c r="DO94" s="1383"/>
      <c r="DP94" s="1383"/>
      <c r="DQ94" s="1383"/>
      <c r="DR94" s="1383"/>
      <c r="DS94" s="1383"/>
      <c r="DT94" s="1383"/>
      <c r="DU94" s="1383"/>
      <c r="DV94" s="1383"/>
      <c r="DW94" s="1383">
        <f>COUNTIF($CL94:$DM94,DW$4)*($F94/30)+COUNTIF($CL94:$DM94,DW$5)*($F94/60)</f>
        <v>0</v>
      </c>
      <c r="DX94" s="1383"/>
      <c r="DY94" s="943"/>
      <c r="DZ94" s="943"/>
      <c r="EA94" s="943"/>
      <c r="EB94" s="943"/>
      <c r="EC94" s="943"/>
      <c r="ED94" s="943"/>
      <c r="EE94" s="943"/>
      <c r="EF94" s="943"/>
      <c r="EG94" s="943"/>
      <c r="EH94" s="943"/>
      <c r="EI94" s="943"/>
      <c r="EJ94" s="943"/>
      <c r="EK94" s="943"/>
      <c r="EL94" s="943"/>
      <c r="EM94" s="943"/>
      <c r="EN94" s="943"/>
      <c r="EO94" s="943"/>
      <c r="EP94" s="943"/>
      <c r="EQ94" s="943"/>
      <c r="ER94" s="943"/>
      <c r="ES94" s="943"/>
      <c r="ET94" s="943"/>
      <c r="EU94" s="943"/>
      <c r="EV94" s="943"/>
      <c r="EW94" s="943"/>
      <c r="EX94" s="943"/>
      <c r="EY94" s="943"/>
      <c r="EZ94" s="1364"/>
      <c r="FA94" s="1364"/>
      <c r="FB94" s="1364"/>
      <c r="FC94" s="1364"/>
      <c r="FD94" s="1363">
        <f t="shared" ref="FD94:FP94" si="308">COUNTIF($DY94:$FC94,FD$4)*($F94/30)+COUNTIF($DY94:$FC94,FD$5)*($F94/60)</f>
        <v>0</v>
      </c>
      <c r="FE94" s="1363">
        <f t="shared" si="308"/>
        <v>0</v>
      </c>
      <c r="FF94" s="1363">
        <f t="shared" si="308"/>
        <v>0</v>
      </c>
      <c r="FG94" s="1363">
        <f t="shared" si="308"/>
        <v>0</v>
      </c>
      <c r="FH94" s="1363">
        <f t="shared" si="308"/>
        <v>0</v>
      </c>
      <c r="FI94" s="1363">
        <f t="shared" si="308"/>
        <v>0</v>
      </c>
      <c r="FJ94" s="1363">
        <f t="shared" si="308"/>
        <v>0</v>
      </c>
      <c r="FK94" s="1363">
        <f t="shared" si="308"/>
        <v>0</v>
      </c>
      <c r="FL94" s="1363">
        <f t="shared" si="308"/>
        <v>0</v>
      </c>
      <c r="FM94" s="1363">
        <f t="shared" si="308"/>
        <v>0</v>
      </c>
      <c r="FN94" s="1363">
        <f t="shared" si="308"/>
        <v>0</v>
      </c>
      <c r="FO94" s="1363">
        <f t="shared" si="308"/>
        <v>0</v>
      </c>
      <c r="FP94" s="1363">
        <f t="shared" si="308"/>
        <v>0</v>
      </c>
      <c r="FQ94" s="943"/>
      <c r="FR94" s="943"/>
      <c r="FS94" s="943"/>
      <c r="FT94" s="943"/>
      <c r="FU94" s="943"/>
      <c r="FV94" s="943"/>
      <c r="FW94" s="943"/>
      <c r="FX94" s="943"/>
      <c r="FY94" s="943"/>
      <c r="FZ94" s="943"/>
      <c r="GA94" s="943"/>
      <c r="GB94" s="943"/>
      <c r="GC94" s="943"/>
      <c r="GD94" s="943"/>
      <c r="GE94" s="943"/>
      <c r="GF94" s="943"/>
      <c r="GG94" s="943"/>
      <c r="GH94" s="943"/>
      <c r="GI94" s="943"/>
      <c r="GJ94" s="943"/>
      <c r="GK94" s="943"/>
      <c r="GL94" s="943"/>
      <c r="GM94" s="943"/>
      <c r="GN94" s="943"/>
      <c r="GO94" s="943"/>
      <c r="GP94" s="943"/>
      <c r="GQ94" s="943"/>
      <c r="GR94" s="1364"/>
      <c r="GS94" s="1364"/>
      <c r="GT94" s="1364"/>
      <c r="GU94" s="1383"/>
      <c r="GV94" s="1383"/>
      <c r="GW94" s="1383"/>
      <c r="GX94" s="1383"/>
      <c r="GY94" s="1383"/>
      <c r="GZ94" s="943"/>
      <c r="HA94" s="943"/>
      <c r="HB94" s="943"/>
      <c r="HC94" s="943"/>
      <c r="HD94" s="943"/>
      <c r="HE94" s="943"/>
      <c r="HF94" s="943"/>
      <c r="HG94" s="943"/>
      <c r="HH94" s="943"/>
      <c r="HI94" s="943"/>
      <c r="HJ94" s="943"/>
      <c r="HK94" s="943"/>
      <c r="HL94" s="943"/>
      <c r="HM94" s="943"/>
      <c r="HN94" s="943"/>
      <c r="HO94" s="943"/>
      <c r="HP94" s="943"/>
      <c r="HQ94" s="943"/>
      <c r="HR94" s="943"/>
      <c r="HS94" s="943"/>
      <c r="HT94" s="943"/>
      <c r="HU94" s="943"/>
      <c r="HV94" s="943"/>
      <c r="HW94" s="943"/>
      <c r="HX94" s="943"/>
      <c r="HY94" s="943"/>
      <c r="HZ94" s="943"/>
      <c r="IA94" s="1364"/>
      <c r="IB94" s="1364"/>
      <c r="IC94" s="1364"/>
      <c r="ID94" s="1364"/>
      <c r="IE94" s="1391"/>
      <c r="IF94" s="1391"/>
      <c r="IG94" s="1391"/>
      <c r="IH94" s="1391"/>
      <c r="II94" s="1391"/>
      <c r="IJ94" s="1391"/>
      <c r="IK94" s="943"/>
      <c r="IL94" s="943"/>
      <c r="IM94" s="943"/>
      <c r="IN94" s="943"/>
      <c r="IO94" s="943"/>
      <c r="IP94" s="943"/>
      <c r="IQ94" s="943"/>
      <c r="IR94" s="943"/>
      <c r="IS94" s="943"/>
      <c r="IT94" s="943"/>
      <c r="IU94" s="943"/>
      <c r="IV94" s="943"/>
      <c r="IW94" s="943"/>
      <c r="IX94" s="943"/>
      <c r="IY94" s="943"/>
      <c r="IZ94" s="943"/>
      <c r="JA94" s="943"/>
      <c r="JB94" s="943"/>
      <c r="JC94" s="943"/>
      <c r="JD94" s="943"/>
      <c r="JE94" s="943"/>
      <c r="JF94" s="943"/>
      <c r="JG94" s="943"/>
      <c r="JH94" s="943"/>
      <c r="JI94" s="943"/>
      <c r="JJ94" s="943"/>
      <c r="JK94" s="943"/>
      <c r="JL94" s="1364"/>
      <c r="JM94" s="1364"/>
      <c r="JN94" s="1364"/>
      <c r="JO94" s="1383"/>
      <c r="JP94" s="1383"/>
      <c r="JQ94" s="1383"/>
      <c r="JR94" s="1383"/>
      <c r="JS94" s="1383"/>
      <c r="JT94" s="1383"/>
      <c r="JU94" s="943"/>
      <c r="JV94" s="943"/>
      <c r="JW94" s="943"/>
      <c r="JX94" s="943"/>
      <c r="JY94" s="943"/>
      <c r="JZ94" s="943"/>
      <c r="KA94" s="943"/>
      <c r="KB94" s="943"/>
      <c r="KC94" s="943"/>
      <c r="KD94" s="943"/>
      <c r="KE94" s="943"/>
      <c r="KF94" s="943"/>
      <c r="KG94" s="943"/>
      <c r="KH94" s="943"/>
      <c r="KI94" s="943"/>
      <c r="KJ94" s="943"/>
      <c r="KK94" s="943"/>
      <c r="KL94" s="943"/>
      <c r="KM94" s="943"/>
      <c r="KN94" s="943"/>
      <c r="KO94" s="943"/>
      <c r="KP94" s="943"/>
      <c r="KQ94" s="943"/>
      <c r="KR94" s="943"/>
      <c r="KS94" s="943"/>
      <c r="KT94" s="943"/>
      <c r="KU94" s="943"/>
      <c r="KV94" s="1364"/>
      <c r="KW94" s="1364"/>
      <c r="KX94" s="1364"/>
      <c r="KY94" s="1364"/>
      <c r="KZ94" s="1363"/>
      <c r="LA94" s="1363"/>
      <c r="LB94" s="1363"/>
      <c r="LC94" s="1363"/>
      <c r="LD94" s="1363"/>
      <c r="LE94" s="1363"/>
      <c r="LF94" s="943"/>
      <c r="LG94" s="943"/>
      <c r="LH94" s="943"/>
      <c r="LI94" s="943"/>
      <c r="LJ94" s="943"/>
      <c r="LK94" s="943"/>
      <c r="LL94" s="943"/>
      <c r="LM94" s="943"/>
      <c r="LN94" s="943"/>
      <c r="LO94" s="943"/>
      <c r="LP94" s="943"/>
      <c r="LQ94" s="943"/>
      <c r="LR94" s="943"/>
      <c r="LS94" s="943"/>
      <c r="LT94" s="943"/>
      <c r="LU94" s="943"/>
      <c r="LV94" s="943"/>
      <c r="LW94" s="943"/>
      <c r="LX94" s="943"/>
      <c r="LY94" s="943"/>
      <c r="LZ94" s="943"/>
      <c r="MA94" s="943"/>
      <c r="MB94" s="943"/>
      <c r="MC94" s="943"/>
      <c r="MD94" s="943"/>
      <c r="ME94" s="943"/>
      <c r="MF94" s="943"/>
      <c r="MG94" s="1364"/>
      <c r="MH94" s="1364"/>
      <c r="MI94" s="1364"/>
      <c r="MJ94" s="1364"/>
      <c r="MK94" s="1383"/>
      <c r="ML94" s="1383"/>
      <c r="MM94" s="1383"/>
      <c r="MN94" s="1383"/>
      <c r="MO94" s="1383"/>
      <c r="MP94" s="1383"/>
      <c r="MQ94" s="943"/>
      <c r="MR94" s="943"/>
      <c r="MS94" s="943"/>
      <c r="MT94" s="943"/>
      <c r="MU94" s="943"/>
      <c r="MV94" s="943"/>
      <c r="MW94" s="943"/>
      <c r="MX94" s="943"/>
      <c r="MY94" s="943"/>
      <c r="MZ94" s="943"/>
      <c r="NA94" s="943"/>
      <c r="NB94" s="943"/>
      <c r="NC94" s="943"/>
      <c r="ND94" s="943"/>
      <c r="NE94" s="943"/>
      <c r="NF94" s="943"/>
      <c r="NG94" s="943"/>
      <c r="NH94" s="943"/>
      <c r="NI94" s="943"/>
      <c r="NJ94" s="943"/>
      <c r="NK94" s="943"/>
      <c r="NL94" s="943"/>
      <c r="NM94" s="943"/>
      <c r="NN94" s="943"/>
      <c r="NO94" s="943"/>
      <c r="NP94" s="943"/>
      <c r="NQ94" s="943"/>
      <c r="NR94" s="1364"/>
      <c r="NS94" s="1364"/>
      <c r="NT94" s="1364"/>
      <c r="NU94" s="1363"/>
      <c r="NV94" s="1363"/>
      <c r="NW94" s="1363"/>
      <c r="NX94" s="1363"/>
      <c r="NY94" s="1363"/>
      <c r="NZ94" s="1363"/>
      <c r="OA94" s="943"/>
      <c r="OB94" s="943"/>
      <c r="OC94" s="943"/>
      <c r="OD94" s="943"/>
      <c r="OE94" s="943"/>
      <c r="OF94" s="943"/>
      <c r="OG94" s="943"/>
      <c r="OH94" s="943"/>
      <c r="OI94" s="943"/>
      <c r="OJ94" s="943"/>
      <c r="OK94" s="943"/>
      <c r="OL94" s="943"/>
      <c r="OM94" s="943"/>
      <c r="ON94" s="943"/>
      <c r="OO94" s="943"/>
      <c r="OP94" s="943"/>
      <c r="OQ94" s="943"/>
      <c r="OR94" s="943"/>
      <c r="OS94" s="943"/>
      <c r="OT94" s="943"/>
      <c r="OU94" s="943"/>
      <c r="OV94" s="943"/>
      <c r="OW94" s="943"/>
      <c r="OX94" s="943"/>
      <c r="OY94" s="943"/>
      <c r="OZ94" s="943"/>
      <c r="PA94" s="943"/>
      <c r="PB94" s="1364"/>
      <c r="PC94" s="1364"/>
      <c r="PD94" s="1364"/>
      <c r="PE94" s="1383"/>
      <c r="PF94" s="1383"/>
      <c r="PG94" s="1383"/>
      <c r="PH94" s="1383"/>
      <c r="PI94" s="1383"/>
      <c r="PJ94" s="1383"/>
      <c r="PK94" s="943"/>
      <c r="PL94" s="943"/>
      <c r="PM94" s="943"/>
      <c r="PN94" s="943"/>
      <c r="PO94" s="943"/>
      <c r="PP94" s="943"/>
      <c r="PQ94" s="943"/>
      <c r="PR94" s="943"/>
      <c r="PS94" s="943"/>
      <c r="PT94" s="943"/>
      <c r="PU94" s="943"/>
      <c r="PV94" s="943"/>
      <c r="PW94" s="943"/>
      <c r="PX94" s="943"/>
      <c r="PY94" s="943"/>
      <c r="PZ94" s="943"/>
      <c r="QA94" s="943"/>
      <c r="QB94" s="943"/>
      <c r="QC94" s="943"/>
      <c r="QD94" s="943"/>
      <c r="QE94" s="943"/>
      <c r="QF94" s="943"/>
      <c r="QG94" s="943"/>
      <c r="QH94" s="943"/>
      <c r="QI94" s="943"/>
      <c r="QJ94" s="943"/>
      <c r="QK94" s="943"/>
      <c r="QL94" s="1364"/>
      <c r="QM94" s="1364"/>
      <c r="QN94" s="1364"/>
      <c r="QO94" s="1363"/>
      <c r="QP94" s="1363"/>
      <c r="QQ94" s="1363"/>
      <c r="QR94" s="1363"/>
      <c r="QS94" s="1363"/>
      <c r="QT94" s="1363"/>
      <c r="QU94" s="1363"/>
      <c r="QV94" s="1363"/>
      <c r="QW94" s="1363"/>
      <c r="QX94" s="1363"/>
      <c r="QY94" s="1363"/>
      <c r="QZ94" s="1363"/>
      <c r="RA94" s="1363"/>
    </row>
    <row r="95" ht="14.25" customHeight="1">
      <c r="A95" s="943">
        <v>14.0</v>
      </c>
      <c r="B95" s="943"/>
      <c r="C95" s="943" t="s">
        <v>2932</v>
      </c>
      <c r="D95" s="33"/>
      <c r="E95" s="1360" t="s">
        <v>2340</v>
      </c>
      <c r="F95" s="1298">
        <v>7000000.0</v>
      </c>
      <c r="G95" s="943"/>
      <c r="H95" s="943"/>
      <c r="I95" s="1383"/>
      <c r="J95" s="1383"/>
      <c r="K95" s="1383"/>
      <c r="L95" s="1383"/>
      <c r="M95" s="1383"/>
      <c r="N95" s="1383"/>
      <c r="O95" s="1383"/>
      <c r="P95" s="1383"/>
      <c r="Q95" s="1383"/>
      <c r="R95" s="1383"/>
      <c r="S95" s="1383"/>
      <c r="T95" s="1383"/>
      <c r="U95" s="1383"/>
      <c r="V95" s="1362"/>
      <c r="W95" s="1363"/>
      <c r="X95" s="1362"/>
      <c r="Y95" s="1363"/>
      <c r="Z95" s="1362"/>
      <c r="AA95" s="1363"/>
      <c r="AB95" s="1362"/>
      <c r="AC95" s="1363"/>
      <c r="AD95" s="1362"/>
      <c r="AE95" s="1362"/>
      <c r="AF95" s="1362"/>
      <c r="AG95" s="1363"/>
      <c r="AH95" s="1363"/>
      <c r="AI95" s="1361"/>
      <c r="AJ95" s="1383"/>
      <c r="AK95" s="1361"/>
      <c r="AL95" s="1361"/>
      <c r="AM95" s="1383"/>
      <c r="AN95" s="1361"/>
      <c r="AO95" s="1383"/>
      <c r="AP95" s="1361"/>
      <c r="AQ95" s="1383"/>
      <c r="AR95" s="1361"/>
      <c r="AS95" s="1361"/>
      <c r="AT95" s="1383"/>
      <c r="AU95" s="943"/>
      <c r="AV95" s="943"/>
      <c r="AW95" s="943"/>
      <c r="AX95" s="943"/>
      <c r="AY95" s="943"/>
      <c r="AZ95" s="943"/>
      <c r="BA95" s="943"/>
      <c r="BB95" s="943"/>
      <c r="BC95" s="943"/>
      <c r="BD95" s="943"/>
      <c r="BE95" s="943"/>
      <c r="BF95" s="943"/>
      <c r="BG95" s="943"/>
      <c r="BH95" s="943"/>
      <c r="BI95" s="943"/>
      <c r="BJ95" s="943"/>
      <c r="BK95" s="943"/>
      <c r="BL95" s="943"/>
      <c r="BM95" s="943"/>
      <c r="BN95" s="943"/>
      <c r="BO95" s="943"/>
      <c r="BP95" s="943"/>
      <c r="BQ95" s="943"/>
      <c r="BR95" s="943"/>
      <c r="BS95" s="943"/>
      <c r="BT95" s="1364"/>
      <c r="BU95" s="1364"/>
      <c r="BV95" s="1364"/>
      <c r="BW95" s="1364"/>
      <c r="BX95" s="1364"/>
      <c r="BY95" s="1364"/>
      <c r="BZ95" s="1363"/>
      <c r="CA95" s="1363"/>
      <c r="CB95" s="1363"/>
      <c r="CC95" s="1363"/>
      <c r="CD95" s="1363"/>
      <c r="CE95" s="1363"/>
      <c r="CF95" s="1363"/>
      <c r="CG95" s="1363"/>
      <c r="CH95" s="1363"/>
      <c r="CI95" s="1363"/>
      <c r="CJ95" s="1363"/>
      <c r="CK95" s="1363"/>
      <c r="CL95" s="943" t="s">
        <v>2687</v>
      </c>
      <c r="CM95" s="943" t="s">
        <v>2687</v>
      </c>
      <c r="CN95" s="943" t="s">
        <v>2687</v>
      </c>
      <c r="CO95" s="943" t="s">
        <v>2687</v>
      </c>
      <c r="CP95" s="943" t="s">
        <v>2687</v>
      </c>
      <c r="CQ95" s="943" t="s">
        <v>2687</v>
      </c>
      <c r="CR95" s="943" t="s">
        <v>2687</v>
      </c>
      <c r="CS95" s="943" t="s">
        <v>2687</v>
      </c>
      <c r="CT95" s="943" t="s">
        <v>2687</v>
      </c>
      <c r="CU95" s="943" t="s">
        <v>2687</v>
      </c>
      <c r="CV95" s="943" t="s">
        <v>2687</v>
      </c>
      <c r="CW95" s="943" t="s">
        <v>2687</v>
      </c>
      <c r="CX95" s="943" t="s">
        <v>2687</v>
      </c>
      <c r="CY95" s="943" t="s">
        <v>2687</v>
      </c>
      <c r="CZ95" s="943" t="s">
        <v>2687</v>
      </c>
      <c r="DA95" s="943" t="s">
        <v>2687</v>
      </c>
      <c r="DB95" s="943" t="s">
        <v>2687</v>
      </c>
      <c r="DC95" s="943" t="s">
        <v>2687</v>
      </c>
      <c r="DD95" s="943" t="s">
        <v>2687</v>
      </c>
      <c r="DE95" s="943" t="s">
        <v>2687</v>
      </c>
      <c r="DF95" s="943" t="s">
        <v>2687</v>
      </c>
      <c r="DG95" s="943" t="s">
        <v>2687</v>
      </c>
      <c r="DH95" s="943" t="s">
        <v>2687</v>
      </c>
      <c r="DI95" s="943" t="s">
        <v>2687</v>
      </c>
      <c r="DJ95" s="943" t="s">
        <v>2687</v>
      </c>
      <c r="DK95" s="943" t="s">
        <v>2677</v>
      </c>
      <c r="DL95" s="943" t="s">
        <v>2677</v>
      </c>
      <c r="DM95" s="943" t="s">
        <v>2677</v>
      </c>
      <c r="DN95" s="1383"/>
      <c r="DO95" s="1383"/>
      <c r="DP95" s="1383"/>
      <c r="DQ95" s="1383"/>
      <c r="DR95" s="1383"/>
      <c r="DS95" s="1383"/>
      <c r="DT95" s="1383"/>
      <c r="DU95" s="1383"/>
      <c r="DV95" s="1383"/>
      <c r="DW95" s="1383"/>
      <c r="DX95" s="1383"/>
      <c r="DY95" s="943" t="s">
        <v>2687</v>
      </c>
      <c r="DZ95" s="943" t="s">
        <v>2687</v>
      </c>
      <c r="EA95" s="943" t="s">
        <v>2687</v>
      </c>
      <c r="EB95" s="943" t="s">
        <v>2687</v>
      </c>
      <c r="EC95" s="943" t="s">
        <v>2687</v>
      </c>
      <c r="ED95" s="943" t="s">
        <v>2687</v>
      </c>
      <c r="EE95" s="943" t="s">
        <v>2687</v>
      </c>
      <c r="EF95" s="943" t="s">
        <v>2687</v>
      </c>
      <c r="EG95" s="943" t="s">
        <v>2687</v>
      </c>
      <c r="EH95" s="943" t="s">
        <v>2687</v>
      </c>
      <c r="EI95" s="943" t="s">
        <v>2687</v>
      </c>
      <c r="EJ95" s="943" t="s">
        <v>2687</v>
      </c>
      <c r="EK95" s="943" t="s">
        <v>2687</v>
      </c>
      <c r="EL95" s="943" t="s">
        <v>2687</v>
      </c>
      <c r="EM95" s="943" t="s">
        <v>2687</v>
      </c>
      <c r="EN95" s="943" t="s">
        <v>2687</v>
      </c>
      <c r="EO95" s="943" t="s">
        <v>2687</v>
      </c>
      <c r="EP95" s="943" t="s">
        <v>2687</v>
      </c>
      <c r="EQ95" s="943" t="s">
        <v>2687</v>
      </c>
      <c r="ER95" s="943" t="s">
        <v>2687</v>
      </c>
      <c r="ES95" s="943" t="s">
        <v>2687</v>
      </c>
      <c r="ET95" s="943" t="s">
        <v>2687</v>
      </c>
      <c r="EU95" s="943" t="s">
        <v>2687</v>
      </c>
      <c r="EV95" s="943" t="s">
        <v>2687</v>
      </c>
      <c r="EW95" s="943" t="s">
        <v>2687</v>
      </c>
      <c r="EX95" s="943" t="s">
        <v>2687</v>
      </c>
      <c r="EY95" s="943" t="s">
        <v>2687</v>
      </c>
      <c r="EZ95" s="1364"/>
      <c r="FA95" s="1364"/>
      <c r="FB95" s="1364"/>
      <c r="FC95" s="1364"/>
      <c r="FD95" s="1363">
        <f t="shared" ref="FD95:FP95" si="309">COUNTIF($DY95:$FC95,FD$4)*($F95/30)+COUNTIF($DY95:$FC95,FD$5)*($F95/60)</f>
        <v>0</v>
      </c>
      <c r="FE95" s="1363">
        <f t="shared" si="309"/>
        <v>0</v>
      </c>
      <c r="FF95" s="1363">
        <f t="shared" si="309"/>
        <v>0</v>
      </c>
      <c r="FG95" s="1363">
        <f t="shared" si="309"/>
        <v>0</v>
      </c>
      <c r="FH95" s="1363">
        <f t="shared" si="309"/>
        <v>0</v>
      </c>
      <c r="FI95" s="1363">
        <f t="shared" si="309"/>
        <v>0</v>
      </c>
      <c r="FJ95" s="1363">
        <f t="shared" si="309"/>
        <v>0</v>
      </c>
      <c r="FK95" s="1363">
        <f t="shared" si="309"/>
        <v>0</v>
      </c>
      <c r="FL95" s="1363">
        <f t="shared" si="309"/>
        <v>6300000</v>
      </c>
      <c r="FM95" s="1363">
        <f t="shared" si="309"/>
        <v>0</v>
      </c>
      <c r="FN95" s="1363">
        <f t="shared" si="309"/>
        <v>0</v>
      </c>
      <c r="FO95" s="1363">
        <f t="shared" si="309"/>
        <v>0</v>
      </c>
      <c r="FP95" s="1363">
        <f t="shared" si="309"/>
        <v>0</v>
      </c>
      <c r="FQ95" s="943"/>
      <c r="FR95" s="943"/>
      <c r="FS95" s="943"/>
      <c r="FT95" s="943"/>
      <c r="FU95" s="943"/>
      <c r="FV95" s="943"/>
      <c r="FW95" s="943"/>
      <c r="FX95" s="943"/>
      <c r="FY95" s="943"/>
      <c r="FZ95" s="943"/>
      <c r="GA95" s="943"/>
      <c r="GB95" s="943"/>
      <c r="GC95" s="943"/>
      <c r="GD95" s="943"/>
      <c r="GE95" s="943"/>
      <c r="GF95" s="943"/>
      <c r="GG95" s="943"/>
      <c r="GH95" s="943"/>
      <c r="GI95" s="943"/>
      <c r="GJ95" s="943"/>
      <c r="GK95" s="943"/>
      <c r="GL95" s="943"/>
      <c r="GM95" s="943"/>
      <c r="GN95" s="943"/>
      <c r="GO95" s="943"/>
      <c r="GP95" s="943"/>
      <c r="GQ95" s="943"/>
      <c r="GR95" s="1364"/>
      <c r="GS95" s="1364"/>
      <c r="GT95" s="1364"/>
      <c r="GU95" s="1383"/>
      <c r="GV95" s="1383"/>
      <c r="GW95" s="1383"/>
      <c r="GX95" s="1383"/>
      <c r="GY95" s="1383"/>
      <c r="GZ95" s="943"/>
      <c r="HA95" s="943"/>
      <c r="HB95" s="943"/>
      <c r="HC95" s="943"/>
      <c r="HD95" s="943"/>
      <c r="HE95" s="943"/>
      <c r="HF95" s="943"/>
      <c r="HG95" s="943"/>
      <c r="HH95" s="943"/>
      <c r="HI95" s="943"/>
      <c r="HJ95" s="943"/>
      <c r="HK95" s="943"/>
      <c r="HL95" s="943"/>
      <c r="HM95" s="943"/>
      <c r="HN95" s="943"/>
      <c r="HO95" s="943"/>
      <c r="HP95" s="943"/>
      <c r="HQ95" s="943"/>
      <c r="HR95" s="943"/>
      <c r="HS95" s="943"/>
      <c r="HT95" s="943"/>
      <c r="HU95" s="943"/>
      <c r="HV95" s="943"/>
      <c r="HW95" s="943"/>
      <c r="HX95" s="943"/>
      <c r="HY95" s="943"/>
      <c r="HZ95" s="943"/>
      <c r="IA95" s="1364"/>
      <c r="IB95" s="1364"/>
      <c r="IC95" s="1364"/>
      <c r="ID95" s="1364"/>
      <c r="IE95" s="1391"/>
      <c r="IF95" s="1391"/>
      <c r="IG95" s="1391"/>
      <c r="IH95" s="1391"/>
      <c r="II95" s="1391"/>
      <c r="IJ95" s="1391"/>
      <c r="IK95" s="943"/>
      <c r="IL95" s="943"/>
      <c r="IM95" s="943"/>
      <c r="IN95" s="943"/>
      <c r="IO95" s="943"/>
      <c r="IP95" s="943"/>
      <c r="IQ95" s="943"/>
      <c r="IR95" s="943"/>
      <c r="IS95" s="943"/>
      <c r="IT95" s="943"/>
      <c r="IU95" s="943"/>
      <c r="IV95" s="943"/>
      <c r="IW95" s="943"/>
      <c r="IX95" s="943"/>
      <c r="IY95" s="943"/>
      <c r="IZ95" s="943"/>
      <c r="JA95" s="943"/>
      <c r="JB95" s="943"/>
      <c r="JC95" s="943"/>
      <c r="JD95" s="943"/>
      <c r="JE95" s="943"/>
      <c r="JF95" s="943"/>
      <c r="JG95" s="943"/>
      <c r="JH95" s="943"/>
      <c r="JI95" s="943"/>
      <c r="JJ95" s="943"/>
      <c r="JK95" s="943"/>
      <c r="JL95" s="1364"/>
      <c r="JM95" s="1364"/>
      <c r="JN95" s="1364"/>
      <c r="JO95" s="1383"/>
      <c r="JP95" s="1383"/>
      <c r="JQ95" s="1383"/>
      <c r="JR95" s="1383"/>
      <c r="JS95" s="1383"/>
      <c r="JT95" s="1383"/>
      <c r="JU95" s="943"/>
      <c r="JV95" s="943"/>
      <c r="JW95" s="943"/>
      <c r="JX95" s="943"/>
      <c r="JY95" s="943"/>
      <c r="JZ95" s="943"/>
      <c r="KA95" s="943"/>
      <c r="KB95" s="943"/>
      <c r="KC95" s="943"/>
      <c r="KD95" s="943"/>
      <c r="KE95" s="943"/>
      <c r="KF95" s="943"/>
      <c r="KG95" s="943"/>
      <c r="KH95" s="943"/>
      <c r="KI95" s="943"/>
      <c r="KJ95" s="943"/>
      <c r="KK95" s="943"/>
      <c r="KL95" s="943"/>
      <c r="KM95" s="943"/>
      <c r="KN95" s="943"/>
      <c r="KO95" s="943"/>
      <c r="KP95" s="943"/>
      <c r="KQ95" s="943"/>
      <c r="KR95" s="943"/>
      <c r="KS95" s="943"/>
      <c r="KT95" s="943"/>
      <c r="KU95" s="943"/>
      <c r="KV95" s="1364"/>
      <c r="KW95" s="1364"/>
      <c r="KX95" s="1364"/>
      <c r="KY95" s="1364"/>
      <c r="KZ95" s="1363"/>
      <c r="LA95" s="1363"/>
      <c r="LB95" s="1363"/>
      <c r="LC95" s="1363"/>
      <c r="LD95" s="1363"/>
      <c r="LE95" s="1363"/>
      <c r="LF95" s="943"/>
      <c r="LG95" s="943"/>
      <c r="LH95" s="943"/>
      <c r="LI95" s="943"/>
      <c r="LJ95" s="943"/>
      <c r="LK95" s="943"/>
      <c r="LL95" s="943"/>
      <c r="LM95" s="943"/>
      <c r="LN95" s="943"/>
      <c r="LO95" s="943"/>
      <c r="LP95" s="943"/>
      <c r="LQ95" s="943"/>
      <c r="LR95" s="943"/>
      <c r="LS95" s="943"/>
      <c r="LT95" s="943"/>
      <c r="LU95" s="943"/>
      <c r="LV95" s="943"/>
      <c r="LW95" s="943"/>
      <c r="LX95" s="943"/>
      <c r="LY95" s="943"/>
      <c r="LZ95" s="943"/>
      <c r="MA95" s="943"/>
      <c r="MB95" s="943"/>
      <c r="MC95" s="943"/>
      <c r="MD95" s="943"/>
      <c r="ME95" s="943"/>
      <c r="MF95" s="943"/>
      <c r="MG95" s="1364"/>
      <c r="MH95" s="1364"/>
      <c r="MI95" s="1364"/>
      <c r="MJ95" s="1364"/>
      <c r="MK95" s="1383"/>
      <c r="ML95" s="1383"/>
      <c r="MM95" s="1383"/>
      <c r="MN95" s="1383"/>
      <c r="MO95" s="1383"/>
      <c r="MP95" s="1383"/>
      <c r="MQ95" s="943"/>
      <c r="MR95" s="943"/>
      <c r="MS95" s="943"/>
      <c r="MT95" s="943"/>
      <c r="MU95" s="943"/>
      <c r="MV95" s="943"/>
      <c r="MW95" s="943"/>
      <c r="MX95" s="943"/>
      <c r="MY95" s="943"/>
      <c r="MZ95" s="943"/>
      <c r="NA95" s="943"/>
      <c r="NB95" s="943"/>
      <c r="NC95" s="943"/>
      <c r="ND95" s="943"/>
      <c r="NE95" s="943"/>
      <c r="NF95" s="943"/>
      <c r="NG95" s="943"/>
      <c r="NH95" s="943"/>
      <c r="NI95" s="943"/>
      <c r="NJ95" s="943"/>
      <c r="NK95" s="943"/>
      <c r="NL95" s="943"/>
      <c r="NM95" s="943"/>
      <c r="NN95" s="943"/>
      <c r="NO95" s="943"/>
      <c r="NP95" s="943"/>
      <c r="NQ95" s="943"/>
      <c r="NR95" s="1364"/>
      <c r="NS95" s="1364"/>
      <c r="NT95" s="1364"/>
      <c r="NU95" s="1363"/>
      <c r="NV95" s="1363"/>
      <c r="NW95" s="1363"/>
      <c r="NX95" s="1363"/>
      <c r="NY95" s="1363"/>
      <c r="NZ95" s="1363"/>
      <c r="OA95" s="943"/>
      <c r="OB95" s="943"/>
      <c r="OC95" s="943"/>
      <c r="OD95" s="943"/>
      <c r="OE95" s="943"/>
      <c r="OF95" s="943"/>
      <c r="OG95" s="943"/>
      <c r="OH95" s="943"/>
      <c r="OI95" s="943"/>
      <c r="OJ95" s="943"/>
      <c r="OK95" s="943"/>
      <c r="OL95" s="943"/>
      <c r="OM95" s="943"/>
      <c r="ON95" s="943"/>
      <c r="OO95" s="943"/>
      <c r="OP95" s="943"/>
      <c r="OQ95" s="943"/>
      <c r="OR95" s="943"/>
      <c r="OS95" s="943"/>
      <c r="OT95" s="943"/>
      <c r="OU95" s="943"/>
      <c r="OV95" s="943"/>
      <c r="OW95" s="943"/>
      <c r="OX95" s="943"/>
      <c r="OY95" s="943"/>
      <c r="OZ95" s="943"/>
      <c r="PA95" s="943"/>
      <c r="PB95" s="1364"/>
      <c r="PC95" s="1364"/>
      <c r="PD95" s="1364"/>
      <c r="PE95" s="1383"/>
      <c r="PF95" s="1383"/>
      <c r="PG95" s="1383"/>
      <c r="PH95" s="1383"/>
      <c r="PI95" s="1383"/>
      <c r="PJ95" s="1383"/>
      <c r="PK95" s="943"/>
      <c r="PL95" s="943"/>
      <c r="PM95" s="943"/>
      <c r="PN95" s="943"/>
      <c r="PO95" s="943"/>
      <c r="PP95" s="943"/>
      <c r="PQ95" s="943"/>
      <c r="PR95" s="943"/>
      <c r="PS95" s="943"/>
      <c r="PT95" s="943"/>
      <c r="PU95" s="943"/>
      <c r="PV95" s="943"/>
      <c r="PW95" s="943"/>
      <c r="PX95" s="943"/>
      <c r="PY95" s="943"/>
      <c r="PZ95" s="943"/>
      <c r="QA95" s="943"/>
      <c r="QB95" s="943"/>
      <c r="QC95" s="943"/>
      <c r="QD95" s="943"/>
      <c r="QE95" s="943"/>
      <c r="QF95" s="943"/>
      <c r="QG95" s="943"/>
      <c r="QH95" s="943"/>
      <c r="QI95" s="943"/>
      <c r="QJ95" s="943"/>
      <c r="QK95" s="943"/>
      <c r="QL95" s="1364"/>
      <c r="QM95" s="1364"/>
      <c r="QN95" s="1364"/>
      <c r="QO95" s="1363"/>
      <c r="QP95" s="1363"/>
      <c r="QQ95" s="1363"/>
      <c r="QR95" s="1363"/>
      <c r="QS95" s="1363"/>
      <c r="QT95" s="1363"/>
      <c r="QU95" s="1363"/>
      <c r="QV95" s="1363"/>
      <c r="QW95" s="1363"/>
      <c r="QX95" s="1363"/>
      <c r="QY95" s="1363"/>
      <c r="QZ95" s="1363"/>
      <c r="RA95" s="1363"/>
    </row>
    <row r="96" ht="14.25" customHeight="1">
      <c r="A96" s="943">
        <v>15.0</v>
      </c>
      <c r="B96" s="943"/>
      <c r="C96" s="943" t="s">
        <v>2932</v>
      </c>
      <c r="D96" s="33"/>
      <c r="E96" s="1360"/>
      <c r="F96" s="1298">
        <v>7000000.0</v>
      </c>
      <c r="G96" s="943"/>
      <c r="H96" s="943"/>
      <c r="I96" s="1383"/>
      <c r="J96" s="1383"/>
      <c r="K96" s="1383"/>
      <c r="L96" s="1383"/>
      <c r="M96" s="1383"/>
      <c r="N96" s="1383"/>
      <c r="O96" s="1383"/>
      <c r="P96" s="1383"/>
      <c r="Q96" s="1383"/>
      <c r="R96" s="1383"/>
      <c r="S96" s="1383"/>
      <c r="T96" s="1383"/>
      <c r="U96" s="1383"/>
      <c r="V96" s="1362"/>
      <c r="W96" s="1363"/>
      <c r="X96" s="1362"/>
      <c r="Y96" s="1363"/>
      <c r="Z96" s="1362"/>
      <c r="AA96" s="1363"/>
      <c r="AB96" s="1362"/>
      <c r="AC96" s="1363"/>
      <c r="AD96" s="1362"/>
      <c r="AE96" s="1362"/>
      <c r="AF96" s="1362"/>
      <c r="AG96" s="1363"/>
      <c r="AH96" s="1363"/>
      <c r="AI96" s="1361"/>
      <c r="AJ96" s="1383"/>
      <c r="AK96" s="1361"/>
      <c r="AL96" s="1361"/>
      <c r="AM96" s="1383"/>
      <c r="AN96" s="1361"/>
      <c r="AO96" s="1383"/>
      <c r="AP96" s="1361"/>
      <c r="AQ96" s="1383"/>
      <c r="AR96" s="1361"/>
      <c r="AS96" s="1361"/>
      <c r="AT96" s="1383"/>
      <c r="AU96" s="943"/>
      <c r="AV96" s="943"/>
      <c r="AW96" s="943"/>
      <c r="AX96" s="943"/>
      <c r="AY96" s="943"/>
      <c r="AZ96" s="943"/>
      <c r="BA96" s="943"/>
      <c r="BB96" s="943"/>
      <c r="BC96" s="943"/>
      <c r="BD96" s="943"/>
      <c r="BE96" s="943"/>
      <c r="BF96" s="943"/>
      <c r="BG96" s="943"/>
      <c r="BH96" s="943"/>
      <c r="BI96" s="943"/>
      <c r="BJ96" s="943"/>
      <c r="BK96" s="943"/>
      <c r="BL96" s="943"/>
      <c r="BM96" s="943"/>
      <c r="BN96" s="943"/>
      <c r="BO96" s="943"/>
      <c r="BP96" s="943"/>
      <c r="BQ96" s="943"/>
      <c r="BR96" s="943"/>
      <c r="BS96" s="943"/>
      <c r="BT96" s="1364"/>
      <c r="BU96" s="1364"/>
      <c r="BV96" s="1364"/>
      <c r="BW96" s="1364"/>
      <c r="BX96" s="1364"/>
      <c r="BY96" s="1364"/>
      <c r="BZ96" s="1363"/>
      <c r="CA96" s="1363"/>
      <c r="CB96" s="1363"/>
      <c r="CC96" s="1363"/>
      <c r="CD96" s="1363"/>
      <c r="CE96" s="1363"/>
      <c r="CF96" s="1363"/>
      <c r="CG96" s="1363"/>
      <c r="CH96" s="1363"/>
      <c r="CI96" s="1363"/>
      <c r="CJ96" s="1363"/>
      <c r="CK96" s="1363"/>
      <c r="CL96" s="943" t="s">
        <v>2687</v>
      </c>
      <c r="CM96" s="943" t="s">
        <v>2687</v>
      </c>
      <c r="CN96" s="943" t="s">
        <v>2687</v>
      </c>
      <c r="CO96" s="943" t="s">
        <v>2687</v>
      </c>
      <c r="CP96" s="943" t="s">
        <v>2687</v>
      </c>
      <c r="CQ96" s="943" t="s">
        <v>2687</v>
      </c>
      <c r="CR96" s="943" t="s">
        <v>2687</v>
      </c>
      <c r="CS96" s="943" t="s">
        <v>2687</v>
      </c>
      <c r="CT96" s="943" t="s">
        <v>2687</v>
      </c>
      <c r="CU96" s="943" t="s">
        <v>2687</v>
      </c>
      <c r="CV96" s="943" t="s">
        <v>2687</v>
      </c>
      <c r="CW96" s="943" t="s">
        <v>2687</v>
      </c>
      <c r="CX96" s="943" t="s">
        <v>2687</v>
      </c>
      <c r="CY96" s="943" t="s">
        <v>2687</v>
      </c>
      <c r="CZ96" s="943" t="s">
        <v>2687</v>
      </c>
      <c r="DA96" s="943" t="s">
        <v>2687</v>
      </c>
      <c r="DB96" s="943" t="s">
        <v>2687</v>
      </c>
      <c r="DC96" s="943" t="s">
        <v>2687</v>
      </c>
      <c r="DD96" s="943" t="s">
        <v>2687</v>
      </c>
      <c r="DE96" s="943" t="s">
        <v>2687</v>
      </c>
      <c r="DF96" s="943" t="s">
        <v>2687</v>
      </c>
      <c r="DG96" s="943" t="s">
        <v>2687</v>
      </c>
      <c r="DH96" s="943" t="s">
        <v>2687</v>
      </c>
      <c r="DI96" s="943" t="s">
        <v>2687</v>
      </c>
      <c r="DJ96" s="943" t="s">
        <v>2687</v>
      </c>
      <c r="DK96" s="943" t="s">
        <v>2687</v>
      </c>
      <c r="DL96" s="943" t="s">
        <v>2687</v>
      </c>
      <c r="DM96" s="943" t="s">
        <v>2687</v>
      </c>
      <c r="DN96" s="1383"/>
      <c r="DO96" s="1383"/>
      <c r="DP96" s="1383"/>
      <c r="DQ96" s="1383"/>
      <c r="DR96" s="1383"/>
      <c r="DS96" s="1383"/>
      <c r="DT96" s="1383"/>
      <c r="DU96" s="1383"/>
      <c r="DV96" s="1383"/>
      <c r="DW96" s="1383"/>
      <c r="DX96" s="1383"/>
      <c r="DY96" s="1416" t="s">
        <v>2687</v>
      </c>
      <c r="DZ96" s="1448" t="s">
        <v>2687</v>
      </c>
      <c r="EA96" s="1448" t="s">
        <v>2687</v>
      </c>
      <c r="EB96" s="1448" t="s">
        <v>2687</v>
      </c>
      <c r="EC96" s="1448" t="s">
        <v>2687</v>
      </c>
      <c r="ED96" s="1448" t="s">
        <v>2687</v>
      </c>
      <c r="EE96" s="1448" t="s">
        <v>2687</v>
      </c>
      <c r="EF96" s="943" t="s">
        <v>2687</v>
      </c>
      <c r="EG96" s="943" t="s">
        <v>2687</v>
      </c>
      <c r="EH96" s="943" t="s">
        <v>2687</v>
      </c>
      <c r="EI96" s="943" t="s">
        <v>2687</v>
      </c>
      <c r="EJ96" s="943" t="s">
        <v>2687</v>
      </c>
      <c r="EK96" s="943" t="s">
        <v>2687</v>
      </c>
      <c r="EL96" s="943" t="s">
        <v>2687</v>
      </c>
      <c r="EM96" s="943" t="s">
        <v>2687</v>
      </c>
      <c r="EN96" s="943" t="s">
        <v>2687</v>
      </c>
      <c r="EO96" s="943" t="s">
        <v>2687</v>
      </c>
      <c r="EP96" s="943" t="s">
        <v>2687</v>
      </c>
      <c r="EQ96" s="943" t="s">
        <v>2687</v>
      </c>
      <c r="ER96" s="943" t="s">
        <v>2687</v>
      </c>
      <c r="ES96" s="943" t="s">
        <v>2687</v>
      </c>
      <c r="ET96" s="943" t="s">
        <v>2687</v>
      </c>
      <c r="EU96" s="943" t="s">
        <v>2687</v>
      </c>
      <c r="EV96" s="943" t="s">
        <v>2687</v>
      </c>
      <c r="EW96" s="943" t="s">
        <v>2687</v>
      </c>
      <c r="EX96" s="943" t="s">
        <v>2687</v>
      </c>
      <c r="EY96" s="943" t="s">
        <v>2687</v>
      </c>
      <c r="EZ96" s="1364"/>
      <c r="FA96" s="1364"/>
      <c r="FB96" s="1364"/>
      <c r="FC96" s="1364"/>
      <c r="FD96" s="1363">
        <f t="shared" ref="FD96:FP96" si="310">COUNTIF($DY96:$FC96,FD$4)*($F96/30)+COUNTIF($DY96:$FC96,FD$5)*($F96/60)</f>
        <v>0</v>
      </c>
      <c r="FE96" s="1363">
        <f t="shared" si="310"/>
        <v>0</v>
      </c>
      <c r="FF96" s="1363">
        <f t="shared" si="310"/>
        <v>0</v>
      </c>
      <c r="FG96" s="1363">
        <f t="shared" si="310"/>
        <v>0</v>
      </c>
      <c r="FH96" s="1363">
        <f t="shared" si="310"/>
        <v>0</v>
      </c>
      <c r="FI96" s="1363">
        <f t="shared" si="310"/>
        <v>0</v>
      </c>
      <c r="FJ96" s="1363">
        <f t="shared" si="310"/>
        <v>0</v>
      </c>
      <c r="FK96" s="1363">
        <f t="shared" si="310"/>
        <v>0</v>
      </c>
      <c r="FL96" s="1363">
        <f t="shared" si="310"/>
        <v>6300000</v>
      </c>
      <c r="FM96" s="1363">
        <f t="shared" si="310"/>
        <v>0</v>
      </c>
      <c r="FN96" s="1363">
        <f t="shared" si="310"/>
        <v>0</v>
      </c>
      <c r="FO96" s="1363">
        <f t="shared" si="310"/>
        <v>0</v>
      </c>
      <c r="FP96" s="1363">
        <f t="shared" si="310"/>
        <v>0</v>
      </c>
      <c r="FQ96" s="1416"/>
      <c r="FR96" s="1448"/>
      <c r="FS96" s="1448"/>
      <c r="FT96" s="1448"/>
      <c r="FU96" s="1448"/>
      <c r="FV96" s="1448"/>
      <c r="FW96" s="1448"/>
      <c r="FX96" s="943"/>
      <c r="FY96" s="943"/>
      <c r="FZ96" s="943"/>
      <c r="GA96" s="943"/>
      <c r="GB96" s="943"/>
      <c r="GC96" s="943"/>
      <c r="GD96" s="943"/>
      <c r="GE96" s="943"/>
      <c r="GF96" s="943"/>
      <c r="GG96" s="943"/>
      <c r="GH96" s="943"/>
      <c r="GI96" s="943"/>
      <c r="GJ96" s="943"/>
      <c r="GK96" s="943"/>
      <c r="GL96" s="943"/>
      <c r="GM96" s="943"/>
      <c r="GN96" s="943"/>
      <c r="GO96" s="943"/>
      <c r="GP96" s="943"/>
      <c r="GQ96" s="943"/>
      <c r="GR96" s="1364"/>
      <c r="GS96" s="1364"/>
      <c r="GT96" s="1364"/>
      <c r="GU96" s="1383"/>
      <c r="GV96" s="1383"/>
      <c r="GW96" s="1383"/>
      <c r="GX96" s="1383"/>
      <c r="GY96" s="1383"/>
      <c r="GZ96" s="1416"/>
      <c r="HA96" s="1448"/>
      <c r="HB96" s="1448"/>
      <c r="HC96" s="1448"/>
      <c r="HD96" s="1448"/>
      <c r="HE96" s="1448"/>
      <c r="HF96" s="1448"/>
      <c r="HG96" s="943"/>
      <c r="HH96" s="943"/>
      <c r="HI96" s="943"/>
      <c r="HJ96" s="943"/>
      <c r="HK96" s="943"/>
      <c r="HL96" s="943"/>
      <c r="HM96" s="943"/>
      <c r="HN96" s="943"/>
      <c r="HO96" s="943"/>
      <c r="HP96" s="943"/>
      <c r="HQ96" s="943"/>
      <c r="HR96" s="943"/>
      <c r="HS96" s="943"/>
      <c r="HT96" s="943"/>
      <c r="HU96" s="943"/>
      <c r="HV96" s="943"/>
      <c r="HW96" s="943"/>
      <c r="HX96" s="943"/>
      <c r="HY96" s="943"/>
      <c r="HZ96" s="943"/>
      <c r="IA96" s="1364"/>
      <c r="IB96" s="1364"/>
      <c r="IC96" s="1364"/>
      <c r="ID96" s="1364"/>
      <c r="IE96" s="1391"/>
      <c r="IF96" s="1391"/>
      <c r="IG96" s="1391"/>
      <c r="IH96" s="1391"/>
      <c r="II96" s="1391"/>
      <c r="IJ96" s="1391"/>
      <c r="IK96" s="1416"/>
      <c r="IL96" s="1448"/>
      <c r="IM96" s="1448"/>
      <c r="IN96" s="1448"/>
      <c r="IO96" s="1448"/>
      <c r="IP96" s="1448"/>
      <c r="IQ96" s="1448"/>
      <c r="IR96" s="943"/>
      <c r="IS96" s="943"/>
      <c r="IT96" s="943"/>
      <c r="IU96" s="943"/>
      <c r="IV96" s="943"/>
      <c r="IW96" s="943"/>
      <c r="IX96" s="943"/>
      <c r="IY96" s="943"/>
      <c r="IZ96" s="943"/>
      <c r="JA96" s="943"/>
      <c r="JB96" s="943"/>
      <c r="JC96" s="943"/>
      <c r="JD96" s="943"/>
      <c r="JE96" s="943"/>
      <c r="JF96" s="943"/>
      <c r="JG96" s="943"/>
      <c r="JH96" s="943"/>
      <c r="JI96" s="943"/>
      <c r="JJ96" s="943"/>
      <c r="JK96" s="943"/>
      <c r="JL96" s="1364"/>
      <c r="JM96" s="1364"/>
      <c r="JN96" s="1364"/>
      <c r="JO96" s="1383"/>
      <c r="JP96" s="1383"/>
      <c r="JQ96" s="1383"/>
      <c r="JR96" s="1383"/>
      <c r="JS96" s="1383"/>
      <c r="JT96" s="1383"/>
      <c r="JU96" s="1416"/>
      <c r="JV96" s="1448"/>
      <c r="JW96" s="1448"/>
      <c r="JX96" s="1448"/>
      <c r="JY96" s="1448"/>
      <c r="JZ96" s="1448"/>
      <c r="KA96" s="1448"/>
      <c r="KB96" s="943"/>
      <c r="KC96" s="943"/>
      <c r="KD96" s="943"/>
      <c r="KE96" s="943"/>
      <c r="KF96" s="943"/>
      <c r="KG96" s="943"/>
      <c r="KH96" s="943"/>
      <c r="KI96" s="943"/>
      <c r="KJ96" s="943"/>
      <c r="KK96" s="943"/>
      <c r="KL96" s="943"/>
      <c r="KM96" s="943"/>
      <c r="KN96" s="943"/>
      <c r="KO96" s="943"/>
      <c r="KP96" s="943"/>
      <c r="KQ96" s="943"/>
      <c r="KR96" s="943"/>
      <c r="KS96" s="943"/>
      <c r="KT96" s="943"/>
      <c r="KU96" s="943"/>
      <c r="KV96" s="1364"/>
      <c r="KW96" s="1364"/>
      <c r="KX96" s="1364"/>
      <c r="KY96" s="1364"/>
      <c r="KZ96" s="1363"/>
      <c r="LA96" s="1363"/>
      <c r="LB96" s="1363"/>
      <c r="LC96" s="1363"/>
      <c r="LD96" s="1363"/>
      <c r="LE96" s="1363"/>
      <c r="LF96" s="1416"/>
      <c r="LG96" s="1448"/>
      <c r="LH96" s="1448"/>
      <c r="LI96" s="1448"/>
      <c r="LJ96" s="1448"/>
      <c r="LK96" s="1448"/>
      <c r="LL96" s="1448"/>
      <c r="LM96" s="943"/>
      <c r="LN96" s="943"/>
      <c r="LO96" s="943"/>
      <c r="LP96" s="943"/>
      <c r="LQ96" s="943"/>
      <c r="LR96" s="943"/>
      <c r="LS96" s="943"/>
      <c r="LT96" s="943"/>
      <c r="LU96" s="943"/>
      <c r="LV96" s="943"/>
      <c r="LW96" s="943"/>
      <c r="LX96" s="943"/>
      <c r="LY96" s="943"/>
      <c r="LZ96" s="943"/>
      <c r="MA96" s="943"/>
      <c r="MB96" s="943"/>
      <c r="MC96" s="943"/>
      <c r="MD96" s="943"/>
      <c r="ME96" s="943"/>
      <c r="MF96" s="943"/>
      <c r="MG96" s="1364"/>
      <c r="MH96" s="1364"/>
      <c r="MI96" s="1364"/>
      <c r="MJ96" s="1364"/>
      <c r="MK96" s="1383"/>
      <c r="ML96" s="1383"/>
      <c r="MM96" s="1383"/>
      <c r="MN96" s="1383"/>
      <c r="MO96" s="1383"/>
      <c r="MP96" s="1383"/>
      <c r="MQ96" s="1416"/>
      <c r="MR96" s="1448"/>
      <c r="MS96" s="1448"/>
      <c r="MT96" s="1448"/>
      <c r="MU96" s="1448"/>
      <c r="MV96" s="1448"/>
      <c r="MW96" s="1448"/>
      <c r="MX96" s="943"/>
      <c r="MY96" s="943"/>
      <c r="MZ96" s="943"/>
      <c r="NA96" s="943"/>
      <c r="NB96" s="943"/>
      <c r="NC96" s="943"/>
      <c r="ND96" s="943"/>
      <c r="NE96" s="943"/>
      <c r="NF96" s="943"/>
      <c r="NG96" s="943"/>
      <c r="NH96" s="943"/>
      <c r="NI96" s="943"/>
      <c r="NJ96" s="943"/>
      <c r="NK96" s="943"/>
      <c r="NL96" s="943"/>
      <c r="NM96" s="943"/>
      <c r="NN96" s="943"/>
      <c r="NO96" s="943"/>
      <c r="NP96" s="943"/>
      <c r="NQ96" s="943"/>
      <c r="NR96" s="1364"/>
      <c r="NS96" s="1364"/>
      <c r="NT96" s="1364"/>
      <c r="NU96" s="1363"/>
      <c r="NV96" s="1363"/>
      <c r="NW96" s="1363"/>
      <c r="NX96" s="1363"/>
      <c r="NY96" s="1363"/>
      <c r="NZ96" s="1363"/>
      <c r="OA96" s="1416"/>
      <c r="OB96" s="1448"/>
      <c r="OC96" s="1448"/>
      <c r="OD96" s="1448"/>
      <c r="OE96" s="1448"/>
      <c r="OF96" s="1448"/>
      <c r="OG96" s="1448"/>
      <c r="OH96" s="943"/>
      <c r="OI96" s="943"/>
      <c r="OJ96" s="943"/>
      <c r="OK96" s="943"/>
      <c r="OL96" s="943"/>
      <c r="OM96" s="943"/>
      <c r="ON96" s="943"/>
      <c r="OO96" s="943"/>
      <c r="OP96" s="943"/>
      <c r="OQ96" s="943"/>
      <c r="OR96" s="943"/>
      <c r="OS96" s="943"/>
      <c r="OT96" s="943"/>
      <c r="OU96" s="943"/>
      <c r="OV96" s="943"/>
      <c r="OW96" s="943"/>
      <c r="OX96" s="943"/>
      <c r="OY96" s="943"/>
      <c r="OZ96" s="943"/>
      <c r="PA96" s="943"/>
      <c r="PB96" s="1364"/>
      <c r="PC96" s="1364"/>
      <c r="PD96" s="1364"/>
      <c r="PE96" s="1383"/>
      <c r="PF96" s="1383"/>
      <c r="PG96" s="1383"/>
      <c r="PH96" s="1383"/>
      <c r="PI96" s="1383"/>
      <c r="PJ96" s="1383"/>
      <c r="PK96" s="1416"/>
      <c r="PL96" s="1448"/>
      <c r="PM96" s="1448"/>
      <c r="PN96" s="1448"/>
      <c r="PO96" s="1448"/>
      <c r="PP96" s="1448"/>
      <c r="PQ96" s="1448"/>
      <c r="PR96" s="943"/>
      <c r="PS96" s="943"/>
      <c r="PT96" s="943"/>
      <c r="PU96" s="943"/>
      <c r="PV96" s="943"/>
      <c r="PW96" s="943"/>
      <c r="PX96" s="943"/>
      <c r="PY96" s="943"/>
      <c r="PZ96" s="943"/>
      <c r="QA96" s="943"/>
      <c r="QB96" s="943"/>
      <c r="QC96" s="943"/>
      <c r="QD96" s="943"/>
      <c r="QE96" s="943"/>
      <c r="QF96" s="943"/>
      <c r="QG96" s="943"/>
      <c r="QH96" s="943"/>
      <c r="QI96" s="943"/>
      <c r="QJ96" s="943"/>
      <c r="QK96" s="943"/>
      <c r="QL96" s="1364"/>
      <c r="QM96" s="1364"/>
      <c r="QN96" s="1364"/>
      <c r="QO96" s="1363"/>
      <c r="QP96" s="1363"/>
      <c r="QQ96" s="1363"/>
      <c r="QR96" s="1363"/>
      <c r="QS96" s="1363"/>
      <c r="QT96" s="1363"/>
      <c r="QU96" s="1363"/>
      <c r="QV96" s="1363"/>
      <c r="QW96" s="1363"/>
      <c r="QX96" s="1363"/>
      <c r="QY96" s="1363"/>
      <c r="QZ96" s="1363"/>
      <c r="RA96" s="1363"/>
    </row>
    <row r="97" ht="14.25" hidden="1" customHeight="1">
      <c r="A97" s="943"/>
      <c r="B97" s="1359" t="s">
        <v>2823</v>
      </c>
      <c r="C97" s="1359" t="s">
        <v>2823</v>
      </c>
      <c r="D97" s="33"/>
      <c r="E97" s="1360"/>
      <c r="F97" s="1298"/>
      <c r="G97" s="943"/>
      <c r="H97" s="943"/>
      <c r="I97" s="1383"/>
      <c r="J97" s="1383">
        <f t="shared" ref="J97:J142" si="314">I97*(F97/30)</f>
        <v>0</v>
      </c>
      <c r="K97" s="1383"/>
      <c r="L97" s="1383">
        <f t="shared" ref="L97:L142" si="315">K97*(F97/30)</f>
        <v>0</v>
      </c>
      <c r="M97" s="1383"/>
      <c r="N97" s="1383">
        <f t="shared" ref="N97:N142" si="316">M97*(F97/30)</f>
        <v>0</v>
      </c>
      <c r="O97" s="1383"/>
      <c r="P97" s="1383">
        <f t="shared" ref="P97:P142" si="317">O97*(F97/30)</f>
        <v>0</v>
      </c>
      <c r="Q97" s="1383"/>
      <c r="R97" s="1383"/>
      <c r="S97" s="1383"/>
      <c r="T97" s="1383">
        <f t="shared" ref="T97:T142" si="318">S97*(F97/30)</f>
        <v>0</v>
      </c>
      <c r="U97" s="1383">
        <f t="shared" ref="U97:U142" si="319">J97+L97+N97+P97+Q97+R97+T97</f>
        <v>0</v>
      </c>
      <c r="V97" s="1362"/>
      <c r="W97" s="1363">
        <f t="shared" ref="W97:W142" si="320">V97*(F97/30)</f>
        <v>0</v>
      </c>
      <c r="X97" s="1362"/>
      <c r="Y97" s="1363">
        <f t="shared" ref="Y97:Y142" si="321">X97*(F97/30)</f>
        <v>0</v>
      </c>
      <c r="Z97" s="1362"/>
      <c r="AA97" s="1363">
        <f t="shared" ref="AA97:AA142" si="322">Z97*(F97/30)</f>
        <v>0</v>
      </c>
      <c r="AB97" s="1362"/>
      <c r="AC97" s="1363">
        <f t="shared" ref="AC97:AC142" si="323">AB97*(F97/30)</f>
        <v>0</v>
      </c>
      <c r="AD97" s="1362"/>
      <c r="AE97" s="1362"/>
      <c r="AF97" s="1362"/>
      <c r="AG97" s="1363"/>
      <c r="AH97" s="1363">
        <f t="shared" ref="AH97:AH142" si="324">W97+Y97+AA97+AC97+AD97+AE97+AG97</f>
        <v>0</v>
      </c>
      <c r="AI97" s="1361"/>
      <c r="AJ97" s="1383">
        <f>AI97*(F93/30)</f>
        <v>0</v>
      </c>
      <c r="AK97" s="1361"/>
      <c r="AL97" s="1361"/>
      <c r="AM97" s="1383">
        <f t="shared" ref="AM97:AM142" si="325">AL97*(F97/30)</f>
        <v>0</v>
      </c>
      <c r="AN97" s="1361"/>
      <c r="AO97" s="1383">
        <f t="shared" ref="AO97:AO142" si="326">AN97*(F97/30)</f>
        <v>0</v>
      </c>
      <c r="AP97" s="1361"/>
      <c r="AQ97" s="1383">
        <f t="shared" ref="AQ97:AQ142" si="327">AP97*(F97/30)</f>
        <v>0</v>
      </c>
      <c r="AR97" s="1361"/>
      <c r="AS97" s="1361"/>
      <c r="AT97" s="1383">
        <f t="shared" ref="AT97:AT142" si="328">(AJ97+AK97+AM97+AO97+AQ97+AR97+AS97)</f>
        <v>0</v>
      </c>
      <c r="AU97" s="943"/>
      <c r="AV97" s="943"/>
      <c r="AW97" s="943"/>
      <c r="AX97" s="943"/>
      <c r="AY97" s="943"/>
      <c r="AZ97" s="943"/>
      <c r="BA97" s="943"/>
      <c r="BB97" s="943"/>
      <c r="BC97" s="943"/>
      <c r="BD97" s="943"/>
      <c r="BE97" s="943"/>
      <c r="BF97" s="943"/>
      <c r="BG97" s="943"/>
      <c r="BH97" s="943"/>
      <c r="BI97" s="943"/>
      <c r="BJ97" s="943"/>
      <c r="BK97" s="943"/>
      <c r="BL97" s="943"/>
      <c r="BM97" s="943"/>
      <c r="BN97" s="943"/>
      <c r="BO97" s="943"/>
      <c r="BP97" s="943"/>
      <c r="BQ97" s="943"/>
      <c r="BR97" s="943"/>
      <c r="BS97" s="943"/>
      <c r="BT97" s="1364"/>
      <c r="BU97" s="1364"/>
      <c r="BV97" s="1364"/>
      <c r="BW97" s="1364"/>
      <c r="BX97" s="1364"/>
      <c r="BY97" s="1364"/>
      <c r="BZ97" s="1363">
        <f t="shared" ref="BZ97:CJ97" si="311">COUNTIF($AU97:$BY97,BZ$4)*($F97/30)+COUNTIF($AU97:$BY97,BZ$5)*($F97/60)</f>
        <v>0</v>
      </c>
      <c r="CA97" s="1363">
        <f t="shared" si="311"/>
        <v>0</v>
      </c>
      <c r="CB97" s="1363">
        <f t="shared" si="311"/>
        <v>0</v>
      </c>
      <c r="CC97" s="1363">
        <f t="shared" si="311"/>
        <v>0</v>
      </c>
      <c r="CD97" s="1363">
        <f t="shared" si="311"/>
        <v>0</v>
      </c>
      <c r="CE97" s="1363">
        <f t="shared" si="311"/>
        <v>0</v>
      </c>
      <c r="CF97" s="1363">
        <f t="shared" si="311"/>
        <v>0</v>
      </c>
      <c r="CG97" s="1363">
        <f t="shared" si="311"/>
        <v>0</v>
      </c>
      <c r="CH97" s="1363">
        <f t="shared" si="311"/>
        <v>0</v>
      </c>
      <c r="CI97" s="1363">
        <f t="shared" si="311"/>
        <v>0</v>
      </c>
      <c r="CJ97" s="1363">
        <f t="shared" si="311"/>
        <v>0</v>
      </c>
      <c r="CK97" s="1363">
        <f t="shared" ref="CK97:CK142" si="330">COUNTIF($AU97:$BY97,CK$4)*($F97/30)</f>
        <v>0</v>
      </c>
      <c r="CL97" s="943"/>
      <c r="CM97" s="943"/>
      <c r="CN97" s="943"/>
      <c r="CO97" s="943"/>
      <c r="CP97" s="943"/>
      <c r="CQ97" s="943"/>
      <c r="CR97" s="943"/>
      <c r="CS97" s="943"/>
      <c r="CT97" s="943"/>
      <c r="CU97" s="943"/>
      <c r="CV97" s="943"/>
      <c r="CW97" s="943"/>
      <c r="CX97" s="943"/>
      <c r="CY97" s="943"/>
      <c r="CZ97" s="943"/>
      <c r="DA97" s="943"/>
      <c r="DB97" s="943"/>
      <c r="DC97" s="943"/>
      <c r="DD97" s="943"/>
      <c r="DE97" s="943"/>
      <c r="DF97" s="943"/>
      <c r="DG97" s="943"/>
      <c r="DH97" s="943"/>
      <c r="DI97" s="943"/>
      <c r="DJ97" s="943"/>
      <c r="DK97" s="943"/>
      <c r="DL97" s="943"/>
      <c r="DM97" s="943"/>
      <c r="DN97" s="1383">
        <f t="shared" ref="DN97:DW97" si="312">COUNTIF($CL97:$DM97,DN$4)*($F97/30)+COUNTIF($CL97:$DM97,DN$5)*($F97/60)</f>
        <v>0</v>
      </c>
      <c r="DO97" s="1383">
        <f t="shared" si="312"/>
        <v>0</v>
      </c>
      <c r="DP97" s="1383">
        <f t="shared" si="312"/>
        <v>0</v>
      </c>
      <c r="DQ97" s="1383">
        <f t="shared" si="312"/>
        <v>0</v>
      </c>
      <c r="DR97" s="1383">
        <f t="shared" si="312"/>
        <v>0</v>
      </c>
      <c r="DS97" s="1383">
        <f t="shared" si="312"/>
        <v>0</v>
      </c>
      <c r="DT97" s="1383">
        <f t="shared" si="312"/>
        <v>0</v>
      </c>
      <c r="DU97" s="1383">
        <f t="shared" si="312"/>
        <v>0</v>
      </c>
      <c r="DV97" s="1383">
        <f t="shared" si="312"/>
        <v>0</v>
      </c>
      <c r="DW97" s="1383">
        <f t="shared" si="312"/>
        <v>0</v>
      </c>
      <c r="DX97" s="1383">
        <f t="shared" ref="DX97:DX142" si="332">COUNTIF($CL97:$DM97,DX$4)*($F$6/30)</f>
        <v>0</v>
      </c>
      <c r="DY97" s="943"/>
      <c r="DZ97" s="943"/>
      <c r="EA97" s="943"/>
      <c r="EB97" s="943"/>
      <c r="EC97" s="943"/>
      <c r="ED97" s="943"/>
      <c r="EE97" s="943"/>
      <c r="EF97" s="943"/>
      <c r="EG97" s="943"/>
      <c r="EH97" s="943"/>
      <c r="EI97" s="943"/>
      <c r="EJ97" s="943"/>
      <c r="EK97" s="943"/>
      <c r="EL97" s="943"/>
      <c r="EM97" s="943"/>
      <c r="EN97" s="943"/>
      <c r="EO97" s="943"/>
      <c r="EP97" s="943"/>
      <c r="EQ97" s="943"/>
      <c r="ER97" s="943"/>
      <c r="ES97" s="943"/>
      <c r="ET97" s="943"/>
      <c r="EU97" s="943"/>
      <c r="EV97" s="943"/>
      <c r="EW97" s="943"/>
      <c r="EX97" s="1364"/>
      <c r="EY97" s="1364"/>
      <c r="EZ97" s="1364"/>
      <c r="FA97" s="1364"/>
      <c r="FB97" s="1364"/>
      <c r="FC97" s="1364"/>
      <c r="FD97" s="1363">
        <f t="shared" ref="FD97:FO97" si="313">COUNTIF($AU97:$BY97,FD$4)*($F97/30)+COUNTIF($AU97:$BY97,FD$5)*($F97/60)</f>
        <v>0</v>
      </c>
      <c r="FE97" s="1363">
        <f t="shared" si="313"/>
        <v>0</v>
      </c>
      <c r="FF97" s="1363">
        <f t="shared" si="313"/>
        <v>0</v>
      </c>
      <c r="FG97" s="1363">
        <f t="shared" si="313"/>
        <v>0</v>
      </c>
      <c r="FH97" s="1363">
        <f t="shared" si="313"/>
        <v>0</v>
      </c>
      <c r="FI97" s="1363">
        <f t="shared" si="313"/>
        <v>0</v>
      </c>
      <c r="FJ97" s="1363">
        <f t="shared" si="313"/>
        <v>0</v>
      </c>
      <c r="FK97" s="1363">
        <f t="shared" si="313"/>
        <v>0</v>
      </c>
      <c r="FL97" s="1363">
        <f t="shared" si="313"/>
        <v>0</v>
      </c>
      <c r="FM97" s="1363">
        <f t="shared" si="313"/>
        <v>0</v>
      </c>
      <c r="FN97" s="1363">
        <f t="shared" si="313"/>
        <v>0</v>
      </c>
      <c r="FO97" s="1363">
        <f t="shared" si="313"/>
        <v>0</v>
      </c>
      <c r="FP97" s="1363">
        <f t="shared" ref="FP97:FP137" si="334">COUNTIF($AU97:$BY97,FP$4)*($F97/30)</f>
        <v>0</v>
      </c>
      <c r="FQ97" s="943"/>
      <c r="FR97" s="943"/>
      <c r="FS97" s="943"/>
      <c r="FT97" s="943"/>
      <c r="FU97" s="943"/>
      <c r="FV97" s="943"/>
      <c r="FW97" s="943"/>
      <c r="FX97" s="943"/>
      <c r="FY97" s="943"/>
      <c r="FZ97" s="943"/>
      <c r="GA97" s="943"/>
      <c r="GB97" s="943"/>
      <c r="GC97" s="943"/>
      <c r="GD97" s="943"/>
      <c r="GE97" s="943"/>
      <c r="GF97" s="943"/>
      <c r="GG97" s="943"/>
      <c r="GH97" s="943"/>
      <c r="GI97" s="943"/>
      <c r="GJ97" s="943"/>
      <c r="GK97" s="943"/>
      <c r="GL97" s="943"/>
      <c r="GM97" s="943"/>
      <c r="GN97" s="943"/>
      <c r="GO97" s="943"/>
      <c r="GP97" s="1364"/>
      <c r="GQ97" s="1364"/>
      <c r="GR97" s="1364"/>
      <c r="GS97" s="1364"/>
      <c r="GT97" s="1364"/>
      <c r="GU97" s="1383"/>
      <c r="GV97" s="1383"/>
      <c r="GW97" s="1383"/>
      <c r="GX97" s="1383"/>
      <c r="GY97" s="1383"/>
      <c r="GZ97" s="943"/>
      <c r="HA97" s="943"/>
      <c r="HB97" s="943"/>
      <c r="HC97" s="943"/>
      <c r="HD97" s="943"/>
      <c r="HE97" s="943"/>
      <c r="HF97" s="943"/>
      <c r="HG97" s="943"/>
      <c r="HH97" s="943"/>
      <c r="HI97" s="943"/>
      <c r="HJ97" s="943"/>
      <c r="HK97" s="943"/>
      <c r="HL97" s="943"/>
      <c r="HM97" s="943"/>
      <c r="HN97" s="943"/>
      <c r="HO97" s="943"/>
      <c r="HP97" s="943"/>
      <c r="HQ97" s="943"/>
      <c r="HR97" s="943"/>
      <c r="HS97" s="943"/>
      <c r="HT97" s="943"/>
      <c r="HU97" s="943"/>
      <c r="HV97" s="943"/>
      <c r="HW97" s="943"/>
      <c r="HX97" s="943"/>
      <c r="HY97" s="1364"/>
      <c r="HZ97" s="1364"/>
      <c r="IA97" s="1364"/>
      <c r="IB97" s="1364"/>
      <c r="IC97" s="1364"/>
      <c r="ID97" s="1364"/>
      <c r="IE97" s="1391"/>
      <c r="IF97" s="1391"/>
      <c r="IG97" s="1391"/>
      <c r="IH97" s="1391"/>
      <c r="II97" s="1391"/>
      <c r="IJ97" s="1391"/>
      <c r="IK97" s="943"/>
      <c r="IL97" s="943"/>
      <c r="IM97" s="943"/>
      <c r="IN97" s="943"/>
      <c r="IO97" s="943"/>
      <c r="IP97" s="943"/>
      <c r="IQ97" s="943"/>
      <c r="IR97" s="943"/>
      <c r="IS97" s="943"/>
      <c r="IT97" s="943"/>
      <c r="IU97" s="943"/>
      <c r="IV97" s="943"/>
      <c r="IW97" s="943"/>
      <c r="IX97" s="943"/>
      <c r="IY97" s="943"/>
      <c r="IZ97" s="943"/>
      <c r="JA97" s="943"/>
      <c r="JB97" s="943"/>
      <c r="JC97" s="943"/>
      <c r="JD97" s="943"/>
      <c r="JE97" s="943"/>
      <c r="JF97" s="943"/>
      <c r="JG97" s="943"/>
      <c r="JH97" s="943"/>
      <c r="JI97" s="943"/>
      <c r="JJ97" s="1364"/>
      <c r="JK97" s="1364"/>
      <c r="JL97" s="1364"/>
      <c r="JM97" s="1364"/>
      <c r="JN97" s="1364"/>
      <c r="JO97" s="1383"/>
      <c r="JP97" s="1383"/>
      <c r="JQ97" s="1383"/>
      <c r="JR97" s="1383"/>
      <c r="JS97" s="1383"/>
      <c r="JT97" s="1383"/>
      <c r="JU97" s="943"/>
      <c r="JV97" s="943"/>
      <c r="JW97" s="943"/>
      <c r="JX97" s="943"/>
      <c r="JY97" s="943"/>
      <c r="JZ97" s="943"/>
      <c r="KA97" s="943"/>
      <c r="KB97" s="943"/>
      <c r="KC97" s="943"/>
      <c r="KD97" s="943"/>
      <c r="KE97" s="943"/>
      <c r="KF97" s="943"/>
      <c r="KG97" s="943"/>
      <c r="KH97" s="943"/>
      <c r="KI97" s="943"/>
      <c r="KJ97" s="943"/>
      <c r="KK97" s="943"/>
      <c r="KL97" s="943"/>
      <c r="KM97" s="943"/>
      <c r="KN97" s="943"/>
      <c r="KO97" s="943"/>
      <c r="KP97" s="943"/>
      <c r="KQ97" s="943"/>
      <c r="KR97" s="943"/>
      <c r="KS97" s="943"/>
      <c r="KT97" s="1364"/>
      <c r="KU97" s="1364"/>
      <c r="KV97" s="1364"/>
      <c r="KW97" s="1364"/>
      <c r="KX97" s="1364"/>
      <c r="KY97" s="1364"/>
      <c r="KZ97" s="1363"/>
      <c r="LA97" s="1363"/>
      <c r="LB97" s="1363"/>
      <c r="LC97" s="1363"/>
      <c r="LD97" s="1363"/>
      <c r="LE97" s="1363"/>
      <c r="LF97" s="943"/>
      <c r="LG97" s="943"/>
      <c r="LH97" s="943"/>
      <c r="LI97" s="943"/>
      <c r="LJ97" s="943"/>
      <c r="LK97" s="943"/>
      <c r="LL97" s="943"/>
      <c r="LM97" s="943"/>
      <c r="LN97" s="943"/>
      <c r="LO97" s="943"/>
      <c r="LP97" s="943"/>
      <c r="LQ97" s="943"/>
      <c r="LR97" s="943"/>
      <c r="LS97" s="943"/>
      <c r="LT97" s="943"/>
      <c r="LU97" s="943"/>
      <c r="LV97" s="943"/>
      <c r="LW97" s="943"/>
      <c r="LX97" s="943"/>
      <c r="LY97" s="943"/>
      <c r="LZ97" s="943"/>
      <c r="MA97" s="943"/>
      <c r="MB97" s="943"/>
      <c r="MC97" s="943"/>
      <c r="MD97" s="943"/>
      <c r="ME97" s="1364"/>
      <c r="MF97" s="1364"/>
      <c r="MG97" s="1364"/>
      <c r="MH97" s="1364"/>
      <c r="MI97" s="1364"/>
      <c r="MJ97" s="1364"/>
      <c r="MK97" s="1383"/>
      <c r="ML97" s="1383"/>
      <c r="MM97" s="1383"/>
      <c r="MN97" s="1383"/>
      <c r="MO97" s="1383"/>
      <c r="MP97" s="1383"/>
      <c r="MQ97" s="943"/>
      <c r="MR97" s="943"/>
      <c r="MS97" s="943"/>
      <c r="MT97" s="943"/>
      <c r="MU97" s="943"/>
      <c r="MV97" s="943"/>
      <c r="MW97" s="943"/>
      <c r="MX97" s="943"/>
      <c r="MY97" s="943"/>
      <c r="MZ97" s="943"/>
      <c r="NA97" s="943"/>
      <c r="NB97" s="943"/>
      <c r="NC97" s="943"/>
      <c r="ND97" s="943"/>
      <c r="NE97" s="943"/>
      <c r="NF97" s="943"/>
      <c r="NG97" s="943"/>
      <c r="NH97" s="943"/>
      <c r="NI97" s="943"/>
      <c r="NJ97" s="943"/>
      <c r="NK97" s="943"/>
      <c r="NL97" s="943"/>
      <c r="NM97" s="943"/>
      <c r="NN97" s="943"/>
      <c r="NO97" s="943"/>
      <c r="NP97" s="1364"/>
      <c r="NQ97" s="1364"/>
      <c r="NR97" s="1364"/>
      <c r="NS97" s="1364"/>
      <c r="NT97" s="1364"/>
      <c r="NU97" s="1363"/>
      <c r="NV97" s="1363"/>
      <c r="NW97" s="1363"/>
      <c r="NX97" s="1363"/>
      <c r="NY97" s="1363"/>
      <c r="NZ97" s="1363"/>
      <c r="OA97" s="943"/>
      <c r="OB97" s="943"/>
      <c r="OC97" s="943"/>
      <c r="OD97" s="943"/>
      <c r="OE97" s="943"/>
      <c r="OF97" s="943"/>
      <c r="OG97" s="943"/>
      <c r="OH97" s="943"/>
      <c r="OI97" s="943"/>
      <c r="OJ97" s="943"/>
      <c r="OK97" s="943"/>
      <c r="OL97" s="943"/>
      <c r="OM97" s="943"/>
      <c r="ON97" s="943"/>
      <c r="OO97" s="943"/>
      <c r="OP97" s="943"/>
      <c r="OQ97" s="943"/>
      <c r="OR97" s="943"/>
      <c r="OS97" s="943"/>
      <c r="OT97" s="943"/>
      <c r="OU97" s="943"/>
      <c r="OV97" s="943"/>
      <c r="OW97" s="943"/>
      <c r="OX97" s="943"/>
      <c r="OY97" s="943"/>
      <c r="OZ97" s="1364"/>
      <c r="PA97" s="1364"/>
      <c r="PB97" s="1364"/>
      <c r="PC97" s="1364"/>
      <c r="PD97" s="1364"/>
      <c r="PE97" s="1383"/>
      <c r="PF97" s="1383"/>
      <c r="PG97" s="1383"/>
      <c r="PH97" s="1383"/>
      <c r="PI97" s="1383"/>
      <c r="PJ97" s="1383"/>
      <c r="PK97" s="943"/>
      <c r="PL97" s="943"/>
      <c r="PM97" s="943"/>
      <c r="PN97" s="943"/>
      <c r="PO97" s="943"/>
      <c r="PP97" s="943"/>
      <c r="PQ97" s="943"/>
      <c r="PR97" s="943"/>
      <c r="PS97" s="943"/>
      <c r="PT97" s="943"/>
      <c r="PU97" s="943"/>
      <c r="PV97" s="943"/>
      <c r="PW97" s="943"/>
      <c r="PX97" s="943"/>
      <c r="PY97" s="943"/>
      <c r="PZ97" s="943"/>
      <c r="QA97" s="943"/>
      <c r="QB97" s="943"/>
      <c r="QC97" s="943"/>
      <c r="QD97" s="943"/>
      <c r="QE97" s="943"/>
      <c r="QF97" s="943"/>
      <c r="QG97" s="943"/>
      <c r="QH97" s="943"/>
      <c r="QI97" s="943"/>
      <c r="QJ97" s="1364"/>
      <c r="QK97" s="1364"/>
      <c r="QL97" s="1364"/>
      <c r="QM97" s="1364"/>
      <c r="QN97" s="1364"/>
      <c r="QO97" s="1363"/>
      <c r="QP97" s="1363"/>
      <c r="QQ97" s="1363"/>
      <c r="QR97" s="1363"/>
      <c r="QS97" s="1363"/>
      <c r="QT97" s="1363"/>
      <c r="QU97" s="1363"/>
      <c r="QV97" s="1363"/>
      <c r="QW97" s="1363"/>
      <c r="QX97" s="1363"/>
      <c r="QY97" s="1363"/>
      <c r="QZ97" s="1363"/>
      <c r="RA97" s="1363"/>
    </row>
    <row r="98" ht="14.25" hidden="1" customHeight="1">
      <c r="A98" s="943">
        <v>1.0</v>
      </c>
      <c r="B98" s="943" t="s">
        <v>2824</v>
      </c>
      <c r="C98" s="943" t="s">
        <v>2824</v>
      </c>
      <c r="D98" s="33"/>
      <c r="E98" s="1440" t="s">
        <v>2299</v>
      </c>
      <c r="F98" s="1298"/>
      <c r="G98" s="1449">
        <v>2.2985E7</v>
      </c>
      <c r="H98" s="1449"/>
      <c r="I98" s="1383"/>
      <c r="J98" s="1383">
        <f t="shared" si="314"/>
        <v>0</v>
      </c>
      <c r="K98" s="1383"/>
      <c r="L98" s="1383">
        <f t="shared" si="315"/>
        <v>0</v>
      </c>
      <c r="M98" s="1383"/>
      <c r="N98" s="1383">
        <f t="shared" si="316"/>
        <v>0</v>
      </c>
      <c r="O98" s="1383"/>
      <c r="P98" s="1383">
        <f t="shared" si="317"/>
        <v>0</v>
      </c>
      <c r="Q98" s="1383"/>
      <c r="R98" s="1383"/>
      <c r="S98" s="1383"/>
      <c r="T98" s="1383">
        <f t="shared" si="318"/>
        <v>0</v>
      </c>
      <c r="U98" s="1383">
        <f t="shared" si="319"/>
        <v>0</v>
      </c>
      <c r="V98" s="1362"/>
      <c r="W98" s="1363">
        <f t="shared" si="320"/>
        <v>0</v>
      </c>
      <c r="X98" s="1362"/>
      <c r="Y98" s="1363">
        <f t="shared" si="321"/>
        <v>0</v>
      </c>
      <c r="Z98" s="1362"/>
      <c r="AA98" s="1363">
        <f t="shared" si="322"/>
        <v>0</v>
      </c>
      <c r="AB98" s="1362"/>
      <c r="AC98" s="1363">
        <f t="shared" si="323"/>
        <v>0</v>
      </c>
      <c r="AD98" s="1362"/>
      <c r="AE98" s="1362"/>
      <c r="AF98" s="1362"/>
      <c r="AG98" s="1363"/>
      <c r="AH98" s="1363">
        <f t="shared" si="324"/>
        <v>0</v>
      </c>
      <c r="AI98" s="1361"/>
      <c r="AJ98" s="1383">
        <f t="shared" ref="AJ98:AJ142" si="335">AI98*(F97/30)</f>
        <v>0</v>
      </c>
      <c r="AK98" s="1361"/>
      <c r="AL98" s="1361"/>
      <c r="AM98" s="1383">
        <f t="shared" si="325"/>
        <v>0</v>
      </c>
      <c r="AN98" s="1361"/>
      <c r="AO98" s="1383">
        <f t="shared" si="326"/>
        <v>0</v>
      </c>
      <c r="AP98" s="1361"/>
      <c r="AQ98" s="1383">
        <f t="shared" si="327"/>
        <v>0</v>
      </c>
      <c r="AR98" s="1361"/>
      <c r="AS98" s="1361"/>
      <c r="AT98" s="1383">
        <f t="shared" si="328"/>
        <v>0</v>
      </c>
      <c r="AU98" s="943"/>
      <c r="AV98" s="943"/>
      <c r="AW98" s="943"/>
      <c r="AX98" s="943"/>
      <c r="AY98" s="943"/>
      <c r="AZ98" s="943"/>
      <c r="BA98" s="943"/>
      <c r="BB98" s="943"/>
      <c r="BC98" s="943"/>
      <c r="BD98" s="943"/>
      <c r="BE98" s="943"/>
      <c r="BF98" s="943"/>
      <c r="BG98" s="943"/>
      <c r="BH98" s="943"/>
      <c r="BI98" s="943"/>
      <c r="BJ98" s="943"/>
      <c r="BK98" s="943"/>
      <c r="BL98" s="943"/>
      <c r="BM98" s="943"/>
      <c r="BN98" s="943"/>
      <c r="BO98" s="943"/>
      <c r="BP98" s="943"/>
      <c r="BQ98" s="943"/>
      <c r="BR98" s="943"/>
      <c r="BS98" s="943"/>
      <c r="BT98" s="1364"/>
      <c r="BU98" s="1364"/>
      <c r="BV98" s="1364"/>
      <c r="BW98" s="1364"/>
      <c r="BX98" s="1364"/>
      <c r="BY98" s="1364"/>
      <c r="BZ98" s="1363">
        <f t="shared" ref="BZ98:CJ98" si="329">COUNTIF($AU98:$BY98,BZ$4)*($F98/30)+COUNTIF($AU98:$BY98,BZ$5)*($F98/60)</f>
        <v>0</v>
      </c>
      <c r="CA98" s="1363">
        <f t="shared" si="329"/>
        <v>0</v>
      </c>
      <c r="CB98" s="1363">
        <f t="shared" si="329"/>
        <v>0</v>
      </c>
      <c r="CC98" s="1363">
        <f t="shared" si="329"/>
        <v>0</v>
      </c>
      <c r="CD98" s="1363">
        <f t="shared" si="329"/>
        <v>0</v>
      </c>
      <c r="CE98" s="1363">
        <f t="shared" si="329"/>
        <v>0</v>
      </c>
      <c r="CF98" s="1363">
        <f t="shared" si="329"/>
        <v>0</v>
      </c>
      <c r="CG98" s="1363">
        <f t="shared" si="329"/>
        <v>0</v>
      </c>
      <c r="CH98" s="1363">
        <f t="shared" si="329"/>
        <v>0</v>
      </c>
      <c r="CI98" s="1363">
        <f t="shared" si="329"/>
        <v>0</v>
      </c>
      <c r="CJ98" s="1363">
        <f t="shared" si="329"/>
        <v>0</v>
      </c>
      <c r="CK98" s="1363">
        <f t="shared" si="330"/>
        <v>0</v>
      </c>
      <c r="CL98" s="943"/>
      <c r="CM98" s="943"/>
      <c r="CN98" s="943"/>
      <c r="CO98" s="943"/>
      <c r="CP98" s="943"/>
      <c r="CQ98" s="943"/>
      <c r="CR98" s="943"/>
      <c r="CS98" s="943"/>
      <c r="CT98" s="943"/>
      <c r="CU98" s="943"/>
      <c r="CV98" s="943"/>
      <c r="CW98" s="943"/>
      <c r="CX98" s="943"/>
      <c r="CY98" s="943"/>
      <c r="CZ98" s="943"/>
      <c r="DA98" s="943"/>
      <c r="DB98" s="943"/>
      <c r="DC98" s="943"/>
      <c r="DD98" s="943"/>
      <c r="DE98" s="943"/>
      <c r="DF98" s="943"/>
      <c r="DG98" s="943"/>
      <c r="DH98" s="943"/>
      <c r="DI98" s="943"/>
      <c r="DJ98" s="943"/>
      <c r="DK98" s="943"/>
      <c r="DL98" s="943"/>
      <c r="DM98" s="943"/>
      <c r="DN98" s="1383">
        <f t="shared" ref="DN98:DW98" si="331">COUNTIF($CL98:$DM98,DN$4)*($F98/30)+COUNTIF($CL98:$DM98,DN$5)*($F98/60)</f>
        <v>0</v>
      </c>
      <c r="DO98" s="1383">
        <f t="shared" si="331"/>
        <v>0</v>
      </c>
      <c r="DP98" s="1383">
        <f t="shared" si="331"/>
        <v>0</v>
      </c>
      <c r="DQ98" s="1383">
        <f t="shared" si="331"/>
        <v>0</v>
      </c>
      <c r="DR98" s="1383">
        <f t="shared" si="331"/>
        <v>0</v>
      </c>
      <c r="DS98" s="1383">
        <f t="shared" si="331"/>
        <v>0</v>
      </c>
      <c r="DT98" s="1383">
        <f t="shared" si="331"/>
        <v>0</v>
      </c>
      <c r="DU98" s="1383">
        <f t="shared" si="331"/>
        <v>0</v>
      </c>
      <c r="DV98" s="1383">
        <f t="shared" si="331"/>
        <v>0</v>
      </c>
      <c r="DW98" s="1383">
        <f t="shared" si="331"/>
        <v>0</v>
      </c>
      <c r="DX98" s="1383">
        <f t="shared" si="332"/>
        <v>0</v>
      </c>
      <c r="DY98" s="943"/>
      <c r="DZ98" s="943"/>
      <c r="EA98" s="943"/>
      <c r="EB98" s="943"/>
      <c r="EC98" s="943"/>
      <c r="ED98" s="943"/>
      <c r="EE98" s="943"/>
      <c r="EF98" s="943"/>
      <c r="EG98" s="943"/>
      <c r="EH98" s="943"/>
      <c r="EI98" s="943"/>
      <c r="EJ98" s="943"/>
      <c r="EK98" s="943"/>
      <c r="EL98" s="943"/>
      <c r="EM98" s="943"/>
      <c r="EN98" s="943"/>
      <c r="EO98" s="943"/>
      <c r="EP98" s="943"/>
      <c r="EQ98" s="943"/>
      <c r="ER98" s="943"/>
      <c r="ES98" s="943"/>
      <c r="ET98" s="943"/>
      <c r="EU98" s="943"/>
      <c r="EV98" s="943"/>
      <c r="EW98" s="943"/>
      <c r="EX98" s="1364"/>
      <c r="EY98" s="1364"/>
      <c r="EZ98" s="1364"/>
      <c r="FA98" s="1364"/>
      <c r="FB98" s="1364"/>
      <c r="FC98" s="1364"/>
      <c r="FD98" s="1363">
        <f t="shared" ref="FD98:FO98" si="333">COUNTIF($AU98:$BY98,FD$4)*($F98/30)+COUNTIF($AU98:$BY98,FD$5)*($F98/60)</f>
        <v>0</v>
      </c>
      <c r="FE98" s="1363">
        <f t="shared" si="333"/>
        <v>0</v>
      </c>
      <c r="FF98" s="1363">
        <f t="shared" si="333"/>
        <v>0</v>
      </c>
      <c r="FG98" s="1363">
        <f t="shared" si="333"/>
        <v>0</v>
      </c>
      <c r="FH98" s="1363">
        <f t="shared" si="333"/>
        <v>0</v>
      </c>
      <c r="FI98" s="1363">
        <f t="shared" si="333"/>
        <v>0</v>
      </c>
      <c r="FJ98" s="1363">
        <f t="shared" si="333"/>
        <v>0</v>
      </c>
      <c r="FK98" s="1363">
        <f t="shared" si="333"/>
        <v>0</v>
      </c>
      <c r="FL98" s="1363">
        <f t="shared" si="333"/>
        <v>0</v>
      </c>
      <c r="FM98" s="1363">
        <f t="shared" si="333"/>
        <v>0</v>
      </c>
      <c r="FN98" s="1363">
        <f t="shared" si="333"/>
        <v>0</v>
      </c>
      <c r="FO98" s="1363">
        <f t="shared" si="333"/>
        <v>0</v>
      </c>
      <c r="FP98" s="1363">
        <f t="shared" si="334"/>
        <v>0</v>
      </c>
      <c r="FQ98" s="943"/>
      <c r="FR98" s="943"/>
      <c r="FS98" s="943"/>
      <c r="FT98" s="943"/>
      <c r="FU98" s="943"/>
      <c r="FV98" s="943"/>
      <c r="FW98" s="943"/>
      <c r="FX98" s="943"/>
      <c r="FY98" s="943"/>
      <c r="FZ98" s="943"/>
      <c r="GA98" s="943"/>
      <c r="GB98" s="943"/>
      <c r="GC98" s="943"/>
      <c r="GD98" s="943"/>
      <c r="GE98" s="943"/>
      <c r="GF98" s="943"/>
      <c r="GG98" s="943"/>
      <c r="GH98" s="943"/>
      <c r="GI98" s="943"/>
      <c r="GJ98" s="943"/>
      <c r="GK98" s="943"/>
      <c r="GL98" s="943"/>
      <c r="GM98" s="943"/>
      <c r="GN98" s="943"/>
      <c r="GO98" s="943"/>
      <c r="GP98" s="1364"/>
      <c r="GQ98" s="1364"/>
      <c r="GR98" s="1364"/>
      <c r="GS98" s="1364"/>
      <c r="GT98" s="1364"/>
      <c r="GU98" s="1383"/>
      <c r="GV98" s="1383"/>
      <c r="GW98" s="1383"/>
      <c r="GX98" s="1383"/>
      <c r="GY98" s="1383"/>
      <c r="GZ98" s="943"/>
      <c r="HA98" s="943"/>
      <c r="HB98" s="943"/>
      <c r="HC98" s="943"/>
      <c r="HD98" s="943"/>
      <c r="HE98" s="943"/>
      <c r="HF98" s="943"/>
      <c r="HG98" s="943"/>
      <c r="HH98" s="943"/>
      <c r="HI98" s="943"/>
      <c r="HJ98" s="943"/>
      <c r="HK98" s="943"/>
      <c r="HL98" s="943"/>
      <c r="HM98" s="943"/>
      <c r="HN98" s="943"/>
      <c r="HO98" s="943"/>
      <c r="HP98" s="943"/>
      <c r="HQ98" s="943"/>
      <c r="HR98" s="943"/>
      <c r="HS98" s="943"/>
      <c r="HT98" s="943"/>
      <c r="HU98" s="943"/>
      <c r="HV98" s="943"/>
      <c r="HW98" s="943"/>
      <c r="HX98" s="943"/>
      <c r="HY98" s="1364"/>
      <c r="HZ98" s="1364"/>
      <c r="IA98" s="1364"/>
      <c r="IB98" s="1364"/>
      <c r="IC98" s="1364"/>
      <c r="ID98" s="1364"/>
      <c r="IE98" s="1391"/>
      <c r="IF98" s="1391"/>
      <c r="IG98" s="1391"/>
      <c r="IH98" s="1391"/>
      <c r="II98" s="1391"/>
      <c r="IJ98" s="1391"/>
      <c r="IK98" s="943"/>
      <c r="IL98" s="943"/>
      <c r="IM98" s="943"/>
      <c r="IN98" s="943"/>
      <c r="IO98" s="943"/>
      <c r="IP98" s="943"/>
      <c r="IQ98" s="943"/>
      <c r="IR98" s="943"/>
      <c r="IS98" s="943"/>
      <c r="IT98" s="943"/>
      <c r="IU98" s="943"/>
      <c r="IV98" s="943"/>
      <c r="IW98" s="943"/>
      <c r="IX98" s="943"/>
      <c r="IY98" s="943"/>
      <c r="IZ98" s="943"/>
      <c r="JA98" s="943"/>
      <c r="JB98" s="943"/>
      <c r="JC98" s="943"/>
      <c r="JD98" s="943"/>
      <c r="JE98" s="943"/>
      <c r="JF98" s="943"/>
      <c r="JG98" s="943"/>
      <c r="JH98" s="943"/>
      <c r="JI98" s="943"/>
      <c r="JJ98" s="1364"/>
      <c r="JK98" s="1364"/>
      <c r="JL98" s="1364"/>
      <c r="JM98" s="1364"/>
      <c r="JN98" s="1364"/>
      <c r="JO98" s="1383"/>
      <c r="JP98" s="1383"/>
      <c r="JQ98" s="1383"/>
      <c r="JR98" s="1383"/>
      <c r="JS98" s="1383"/>
      <c r="JT98" s="1383"/>
      <c r="JU98" s="943"/>
      <c r="JV98" s="943"/>
      <c r="JW98" s="943"/>
      <c r="JX98" s="943"/>
      <c r="JY98" s="943"/>
      <c r="JZ98" s="943"/>
      <c r="KA98" s="943"/>
      <c r="KB98" s="943"/>
      <c r="KC98" s="943"/>
      <c r="KD98" s="943"/>
      <c r="KE98" s="943"/>
      <c r="KF98" s="943"/>
      <c r="KG98" s="943"/>
      <c r="KH98" s="943"/>
      <c r="KI98" s="943"/>
      <c r="KJ98" s="943"/>
      <c r="KK98" s="943"/>
      <c r="KL98" s="943"/>
      <c r="KM98" s="943"/>
      <c r="KN98" s="943"/>
      <c r="KO98" s="943"/>
      <c r="KP98" s="943"/>
      <c r="KQ98" s="943"/>
      <c r="KR98" s="943"/>
      <c r="KS98" s="943"/>
      <c r="KT98" s="1364"/>
      <c r="KU98" s="1364"/>
      <c r="KV98" s="1364"/>
      <c r="KW98" s="1364"/>
      <c r="KX98" s="1364"/>
      <c r="KY98" s="1364"/>
      <c r="KZ98" s="1363"/>
      <c r="LA98" s="1363"/>
      <c r="LB98" s="1363"/>
      <c r="LC98" s="1363"/>
      <c r="LD98" s="1363"/>
      <c r="LE98" s="1363"/>
      <c r="LF98" s="943"/>
      <c r="LG98" s="943"/>
      <c r="LH98" s="943"/>
      <c r="LI98" s="943"/>
      <c r="LJ98" s="943"/>
      <c r="LK98" s="943"/>
      <c r="LL98" s="943"/>
      <c r="LM98" s="943"/>
      <c r="LN98" s="943"/>
      <c r="LO98" s="943"/>
      <c r="LP98" s="943"/>
      <c r="LQ98" s="943"/>
      <c r="LR98" s="943"/>
      <c r="LS98" s="943"/>
      <c r="LT98" s="943"/>
      <c r="LU98" s="943"/>
      <c r="LV98" s="943"/>
      <c r="LW98" s="943"/>
      <c r="LX98" s="943"/>
      <c r="LY98" s="943"/>
      <c r="LZ98" s="943"/>
      <c r="MA98" s="943"/>
      <c r="MB98" s="943"/>
      <c r="MC98" s="943"/>
      <c r="MD98" s="943"/>
      <c r="ME98" s="1364"/>
      <c r="MF98" s="1364"/>
      <c r="MG98" s="1364"/>
      <c r="MH98" s="1364"/>
      <c r="MI98" s="1364"/>
      <c r="MJ98" s="1364"/>
      <c r="MK98" s="1383"/>
      <c r="ML98" s="1383"/>
      <c r="MM98" s="1383"/>
      <c r="MN98" s="1383"/>
      <c r="MO98" s="1383"/>
      <c r="MP98" s="1383"/>
      <c r="MQ98" s="943"/>
      <c r="MR98" s="943"/>
      <c r="MS98" s="943"/>
      <c r="MT98" s="943"/>
      <c r="MU98" s="943"/>
      <c r="MV98" s="943"/>
      <c r="MW98" s="943"/>
      <c r="MX98" s="943"/>
      <c r="MY98" s="943"/>
      <c r="MZ98" s="943"/>
      <c r="NA98" s="943"/>
      <c r="NB98" s="943"/>
      <c r="NC98" s="943"/>
      <c r="ND98" s="943"/>
      <c r="NE98" s="943"/>
      <c r="NF98" s="943"/>
      <c r="NG98" s="943"/>
      <c r="NH98" s="943"/>
      <c r="NI98" s="943"/>
      <c r="NJ98" s="943"/>
      <c r="NK98" s="943"/>
      <c r="NL98" s="943"/>
      <c r="NM98" s="943"/>
      <c r="NN98" s="943"/>
      <c r="NO98" s="943"/>
      <c r="NP98" s="1364"/>
      <c r="NQ98" s="1364"/>
      <c r="NR98" s="1364"/>
      <c r="NS98" s="1364"/>
      <c r="NT98" s="1364"/>
      <c r="NU98" s="1363"/>
      <c r="NV98" s="1363"/>
      <c r="NW98" s="1363"/>
      <c r="NX98" s="1363"/>
      <c r="NY98" s="1363"/>
      <c r="NZ98" s="1363"/>
      <c r="OA98" s="943"/>
      <c r="OB98" s="943"/>
      <c r="OC98" s="943"/>
      <c r="OD98" s="943"/>
      <c r="OE98" s="943"/>
      <c r="OF98" s="943"/>
      <c r="OG98" s="943"/>
      <c r="OH98" s="943"/>
      <c r="OI98" s="943"/>
      <c r="OJ98" s="943"/>
      <c r="OK98" s="943"/>
      <c r="OL98" s="943"/>
      <c r="OM98" s="943"/>
      <c r="ON98" s="943"/>
      <c r="OO98" s="943"/>
      <c r="OP98" s="943"/>
      <c r="OQ98" s="943"/>
      <c r="OR98" s="943"/>
      <c r="OS98" s="943"/>
      <c r="OT98" s="943"/>
      <c r="OU98" s="943"/>
      <c r="OV98" s="943"/>
      <c r="OW98" s="943"/>
      <c r="OX98" s="943"/>
      <c r="OY98" s="943"/>
      <c r="OZ98" s="1364"/>
      <c r="PA98" s="1364"/>
      <c r="PB98" s="1364"/>
      <c r="PC98" s="1364"/>
      <c r="PD98" s="1364"/>
      <c r="PE98" s="1383"/>
      <c r="PF98" s="1383"/>
      <c r="PG98" s="1383"/>
      <c r="PH98" s="1383"/>
      <c r="PI98" s="1383"/>
      <c r="PJ98" s="1383"/>
      <c r="PK98" s="943"/>
      <c r="PL98" s="943"/>
      <c r="PM98" s="943"/>
      <c r="PN98" s="943"/>
      <c r="PO98" s="943"/>
      <c r="PP98" s="943"/>
      <c r="PQ98" s="943"/>
      <c r="PR98" s="943"/>
      <c r="PS98" s="943"/>
      <c r="PT98" s="943"/>
      <c r="PU98" s="943"/>
      <c r="PV98" s="943"/>
      <c r="PW98" s="943"/>
      <c r="PX98" s="943"/>
      <c r="PY98" s="943"/>
      <c r="PZ98" s="943"/>
      <c r="QA98" s="943"/>
      <c r="QB98" s="943"/>
      <c r="QC98" s="943"/>
      <c r="QD98" s="943"/>
      <c r="QE98" s="943"/>
      <c r="QF98" s="943"/>
      <c r="QG98" s="943"/>
      <c r="QH98" s="943"/>
      <c r="QI98" s="943"/>
      <c r="QJ98" s="1364"/>
      <c r="QK98" s="1364"/>
      <c r="QL98" s="1364"/>
      <c r="QM98" s="1364"/>
      <c r="QN98" s="1364"/>
      <c r="QO98" s="1363"/>
      <c r="QP98" s="1363"/>
      <c r="QQ98" s="1363"/>
      <c r="QR98" s="1363"/>
      <c r="QS98" s="1363"/>
      <c r="QT98" s="1363"/>
      <c r="QU98" s="1363"/>
      <c r="QV98" s="1363"/>
      <c r="QW98" s="1363"/>
      <c r="QX98" s="1363"/>
      <c r="QY98" s="1363"/>
      <c r="QZ98" s="1363"/>
      <c r="RA98" s="1363"/>
    </row>
    <row r="99" ht="14.25" hidden="1" customHeight="1">
      <c r="A99" s="943">
        <v>2.0</v>
      </c>
      <c r="B99" s="943" t="s">
        <v>2824</v>
      </c>
      <c r="C99" s="943" t="s">
        <v>2824</v>
      </c>
      <c r="D99" s="33"/>
      <c r="E99" s="1440" t="s">
        <v>2486</v>
      </c>
      <c r="F99" s="1298"/>
      <c r="G99" s="1449">
        <v>2.2985E7</v>
      </c>
      <c r="H99" s="1449"/>
      <c r="I99" s="1383"/>
      <c r="J99" s="1383">
        <f t="shared" si="314"/>
        <v>0</v>
      </c>
      <c r="K99" s="1383"/>
      <c r="L99" s="1383">
        <f t="shared" si="315"/>
        <v>0</v>
      </c>
      <c r="M99" s="1383"/>
      <c r="N99" s="1383">
        <f t="shared" si="316"/>
        <v>0</v>
      </c>
      <c r="O99" s="1383"/>
      <c r="P99" s="1383">
        <f t="shared" si="317"/>
        <v>0</v>
      </c>
      <c r="Q99" s="1383"/>
      <c r="R99" s="1383"/>
      <c r="S99" s="1383"/>
      <c r="T99" s="1383">
        <f t="shared" si="318"/>
        <v>0</v>
      </c>
      <c r="U99" s="1383">
        <f t="shared" si="319"/>
        <v>0</v>
      </c>
      <c r="V99" s="1362"/>
      <c r="W99" s="1363">
        <f t="shared" si="320"/>
        <v>0</v>
      </c>
      <c r="X99" s="1362"/>
      <c r="Y99" s="1363">
        <f t="shared" si="321"/>
        <v>0</v>
      </c>
      <c r="Z99" s="1362"/>
      <c r="AA99" s="1363">
        <f t="shared" si="322"/>
        <v>0</v>
      </c>
      <c r="AB99" s="1362"/>
      <c r="AC99" s="1363">
        <f t="shared" si="323"/>
        <v>0</v>
      </c>
      <c r="AD99" s="1362"/>
      <c r="AE99" s="1362"/>
      <c r="AF99" s="1362"/>
      <c r="AG99" s="1363"/>
      <c r="AH99" s="1363">
        <f t="shared" si="324"/>
        <v>0</v>
      </c>
      <c r="AI99" s="1361"/>
      <c r="AJ99" s="1383">
        <f t="shared" si="335"/>
        <v>0</v>
      </c>
      <c r="AK99" s="1361"/>
      <c r="AL99" s="1361"/>
      <c r="AM99" s="1383">
        <f t="shared" si="325"/>
        <v>0</v>
      </c>
      <c r="AN99" s="1361"/>
      <c r="AO99" s="1383">
        <f t="shared" si="326"/>
        <v>0</v>
      </c>
      <c r="AP99" s="1361"/>
      <c r="AQ99" s="1383">
        <f t="shared" si="327"/>
        <v>0</v>
      </c>
      <c r="AR99" s="1361"/>
      <c r="AS99" s="1361"/>
      <c r="AT99" s="1383">
        <f t="shared" si="328"/>
        <v>0</v>
      </c>
      <c r="AU99" s="943"/>
      <c r="AV99" s="943"/>
      <c r="AW99" s="943"/>
      <c r="AX99" s="943"/>
      <c r="AY99" s="943"/>
      <c r="AZ99" s="943"/>
      <c r="BA99" s="943"/>
      <c r="BB99" s="943"/>
      <c r="BC99" s="943"/>
      <c r="BD99" s="943"/>
      <c r="BE99" s="943"/>
      <c r="BF99" s="943"/>
      <c r="BG99" s="943"/>
      <c r="BH99" s="943"/>
      <c r="BI99" s="943"/>
      <c r="BJ99" s="943"/>
      <c r="BK99" s="943"/>
      <c r="BL99" s="943"/>
      <c r="BM99" s="943"/>
      <c r="BN99" s="943"/>
      <c r="BO99" s="943"/>
      <c r="BP99" s="943"/>
      <c r="BQ99" s="943"/>
      <c r="BR99" s="943"/>
      <c r="BS99" s="943"/>
      <c r="BT99" s="1364"/>
      <c r="BU99" s="1364"/>
      <c r="BV99" s="1364"/>
      <c r="BW99" s="1364"/>
      <c r="BX99" s="1364"/>
      <c r="BY99" s="1364"/>
      <c r="BZ99" s="1363">
        <f t="shared" ref="BZ99:CJ99" si="336">COUNTIF($AU99:$BY99,BZ$4)*($F99/30)+COUNTIF($AU99:$BY99,BZ$5)*($F99/60)</f>
        <v>0</v>
      </c>
      <c r="CA99" s="1363">
        <f t="shared" si="336"/>
        <v>0</v>
      </c>
      <c r="CB99" s="1363">
        <f t="shared" si="336"/>
        <v>0</v>
      </c>
      <c r="CC99" s="1363">
        <f t="shared" si="336"/>
        <v>0</v>
      </c>
      <c r="CD99" s="1363">
        <f t="shared" si="336"/>
        <v>0</v>
      </c>
      <c r="CE99" s="1363">
        <f t="shared" si="336"/>
        <v>0</v>
      </c>
      <c r="CF99" s="1363">
        <f t="shared" si="336"/>
        <v>0</v>
      </c>
      <c r="CG99" s="1363">
        <f t="shared" si="336"/>
        <v>0</v>
      </c>
      <c r="CH99" s="1363">
        <f t="shared" si="336"/>
        <v>0</v>
      </c>
      <c r="CI99" s="1363">
        <f t="shared" si="336"/>
        <v>0</v>
      </c>
      <c r="CJ99" s="1363">
        <f t="shared" si="336"/>
        <v>0</v>
      </c>
      <c r="CK99" s="1363">
        <f t="shared" si="330"/>
        <v>0</v>
      </c>
      <c r="CL99" s="943"/>
      <c r="CM99" s="943"/>
      <c r="CN99" s="943"/>
      <c r="CO99" s="943"/>
      <c r="CP99" s="943"/>
      <c r="CQ99" s="943"/>
      <c r="CR99" s="943"/>
      <c r="CS99" s="943"/>
      <c r="CT99" s="943"/>
      <c r="CU99" s="943"/>
      <c r="CV99" s="943"/>
      <c r="CW99" s="943"/>
      <c r="CX99" s="943"/>
      <c r="CY99" s="943"/>
      <c r="CZ99" s="943"/>
      <c r="DA99" s="943"/>
      <c r="DB99" s="943"/>
      <c r="DC99" s="943"/>
      <c r="DD99" s="943"/>
      <c r="DE99" s="943"/>
      <c r="DF99" s="943"/>
      <c r="DG99" s="943"/>
      <c r="DH99" s="943"/>
      <c r="DI99" s="943"/>
      <c r="DJ99" s="943"/>
      <c r="DK99" s="943"/>
      <c r="DL99" s="943"/>
      <c r="DM99" s="943"/>
      <c r="DN99" s="1383">
        <f t="shared" ref="DN99:DW99" si="337">COUNTIF($CL99:$DM99,DN$4)*($F99/30)+COUNTIF($CL99:$DM99,DN$5)*($F99/60)</f>
        <v>0</v>
      </c>
      <c r="DO99" s="1383">
        <f t="shared" si="337"/>
        <v>0</v>
      </c>
      <c r="DP99" s="1383">
        <f t="shared" si="337"/>
        <v>0</v>
      </c>
      <c r="DQ99" s="1383">
        <f t="shared" si="337"/>
        <v>0</v>
      </c>
      <c r="DR99" s="1383">
        <f t="shared" si="337"/>
        <v>0</v>
      </c>
      <c r="DS99" s="1383">
        <f t="shared" si="337"/>
        <v>0</v>
      </c>
      <c r="DT99" s="1383">
        <f t="shared" si="337"/>
        <v>0</v>
      </c>
      <c r="DU99" s="1383">
        <f t="shared" si="337"/>
        <v>0</v>
      </c>
      <c r="DV99" s="1383">
        <f t="shared" si="337"/>
        <v>0</v>
      </c>
      <c r="DW99" s="1383">
        <f t="shared" si="337"/>
        <v>0</v>
      </c>
      <c r="DX99" s="1383">
        <f t="shared" si="332"/>
        <v>0</v>
      </c>
      <c r="DY99" s="943"/>
      <c r="DZ99" s="943"/>
      <c r="EA99" s="943"/>
      <c r="EB99" s="943"/>
      <c r="EC99" s="943"/>
      <c r="ED99" s="943"/>
      <c r="EE99" s="943"/>
      <c r="EF99" s="943"/>
      <c r="EG99" s="943"/>
      <c r="EH99" s="943"/>
      <c r="EI99" s="943"/>
      <c r="EJ99" s="943"/>
      <c r="EK99" s="943"/>
      <c r="EL99" s="943"/>
      <c r="EM99" s="943"/>
      <c r="EN99" s="943"/>
      <c r="EO99" s="943"/>
      <c r="EP99" s="943"/>
      <c r="EQ99" s="943"/>
      <c r="ER99" s="943"/>
      <c r="ES99" s="943"/>
      <c r="ET99" s="943"/>
      <c r="EU99" s="943"/>
      <c r="EV99" s="943"/>
      <c r="EW99" s="943"/>
      <c r="EX99" s="1364"/>
      <c r="EY99" s="1364"/>
      <c r="EZ99" s="1364"/>
      <c r="FA99" s="1364"/>
      <c r="FB99" s="1364"/>
      <c r="FC99" s="1364"/>
      <c r="FD99" s="1363">
        <f t="shared" ref="FD99:FO99" si="338">COUNTIF($AU99:$BY99,FD$4)*($F99/30)+COUNTIF($AU99:$BY99,FD$5)*($F99/60)</f>
        <v>0</v>
      </c>
      <c r="FE99" s="1363">
        <f t="shared" si="338"/>
        <v>0</v>
      </c>
      <c r="FF99" s="1363">
        <f t="shared" si="338"/>
        <v>0</v>
      </c>
      <c r="FG99" s="1363">
        <f t="shared" si="338"/>
        <v>0</v>
      </c>
      <c r="FH99" s="1363">
        <f t="shared" si="338"/>
        <v>0</v>
      </c>
      <c r="FI99" s="1363">
        <f t="shared" si="338"/>
        <v>0</v>
      </c>
      <c r="FJ99" s="1363">
        <f t="shared" si="338"/>
        <v>0</v>
      </c>
      <c r="FK99" s="1363">
        <f t="shared" si="338"/>
        <v>0</v>
      </c>
      <c r="FL99" s="1363">
        <f t="shared" si="338"/>
        <v>0</v>
      </c>
      <c r="FM99" s="1363">
        <f t="shared" si="338"/>
        <v>0</v>
      </c>
      <c r="FN99" s="1363">
        <f t="shared" si="338"/>
        <v>0</v>
      </c>
      <c r="FO99" s="1363">
        <f t="shared" si="338"/>
        <v>0</v>
      </c>
      <c r="FP99" s="1363">
        <f t="shared" si="334"/>
        <v>0</v>
      </c>
      <c r="FQ99" s="943"/>
      <c r="FR99" s="943"/>
      <c r="FS99" s="943"/>
      <c r="FT99" s="943"/>
      <c r="FU99" s="943"/>
      <c r="FV99" s="943"/>
      <c r="FW99" s="943"/>
      <c r="FX99" s="943"/>
      <c r="FY99" s="943"/>
      <c r="FZ99" s="943"/>
      <c r="GA99" s="943"/>
      <c r="GB99" s="943"/>
      <c r="GC99" s="943"/>
      <c r="GD99" s="943"/>
      <c r="GE99" s="943"/>
      <c r="GF99" s="943"/>
      <c r="GG99" s="943"/>
      <c r="GH99" s="943"/>
      <c r="GI99" s="943"/>
      <c r="GJ99" s="943"/>
      <c r="GK99" s="943"/>
      <c r="GL99" s="943"/>
      <c r="GM99" s="943"/>
      <c r="GN99" s="943"/>
      <c r="GO99" s="943"/>
      <c r="GP99" s="1364"/>
      <c r="GQ99" s="1364"/>
      <c r="GR99" s="1364"/>
      <c r="GS99" s="1364"/>
      <c r="GT99" s="1364"/>
      <c r="GU99" s="1383"/>
      <c r="GV99" s="1383"/>
      <c r="GW99" s="1383"/>
      <c r="GX99" s="1383"/>
      <c r="GY99" s="1383"/>
      <c r="GZ99" s="943"/>
      <c r="HA99" s="943"/>
      <c r="HB99" s="943"/>
      <c r="HC99" s="943"/>
      <c r="HD99" s="943"/>
      <c r="HE99" s="943"/>
      <c r="HF99" s="943"/>
      <c r="HG99" s="943"/>
      <c r="HH99" s="943"/>
      <c r="HI99" s="943"/>
      <c r="HJ99" s="943"/>
      <c r="HK99" s="943"/>
      <c r="HL99" s="943"/>
      <c r="HM99" s="943"/>
      <c r="HN99" s="943"/>
      <c r="HO99" s="943"/>
      <c r="HP99" s="943"/>
      <c r="HQ99" s="943"/>
      <c r="HR99" s="943"/>
      <c r="HS99" s="943"/>
      <c r="HT99" s="943"/>
      <c r="HU99" s="943"/>
      <c r="HV99" s="943"/>
      <c r="HW99" s="943"/>
      <c r="HX99" s="943"/>
      <c r="HY99" s="1364"/>
      <c r="HZ99" s="1364"/>
      <c r="IA99" s="1364"/>
      <c r="IB99" s="1364"/>
      <c r="IC99" s="1364"/>
      <c r="ID99" s="1364"/>
      <c r="IE99" s="1391"/>
      <c r="IF99" s="1391"/>
      <c r="IG99" s="1391"/>
      <c r="IH99" s="1391"/>
      <c r="II99" s="1391"/>
      <c r="IJ99" s="1391"/>
      <c r="IK99" s="943"/>
      <c r="IL99" s="943"/>
      <c r="IM99" s="943"/>
      <c r="IN99" s="943"/>
      <c r="IO99" s="943"/>
      <c r="IP99" s="943"/>
      <c r="IQ99" s="943"/>
      <c r="IR99" s="943"/>
      <c r="IS99" s="943"/>
      <c r="IT99" s="943"/>
      <c r="IU99" s="943"/>
      <c r="IV99" s="943"/>
      <c r="IW99" s="943"/>
      <c r="IX99" s="943"/>
      <c r="IY99" s="943"/>
      <c r="IZ99" s="943"/>
      <c r="JA99" s="943"/>
      <c r="JB99" s="943"/>
      <c r="JC99" s="943"/>
      <c r="JD99" s="943"/>
      <c r="JE99" s="943"/>
      <c r="JF99" s="943"/>
      <c r="JG99" s="943"/>
      <c r="JH99" s="943"/>
      <c r="JI99" s="943"/>
      <c r="JJ99" s="1364"/>
      <c r="JK99" s="1364"/>
      <c r="JL99" s="1364"/>
      <c r="JM99" s="1364"/>
      <c r="JN99" s="1364"/>
      <c r="JO99" s="1383"/>
      <c r="JP99" s="1383"/>
      <c r="JQ99" s="1383"/>
      <c r="JR99" s="1383"/>
      <c r="JS99" s="1383"/>
      <c r="JT99" s="1383"/>
      <c r="JU99" s="943"/>
      <c r="JV99" s="943"/>
      <c r="JW99" s="943"/>
      <c r="JX99" s="943"/>
      <c r="JY99" s="943"/>
      <c r="JZ99" s="943"/>
      <c r="KA99" s="943"/>
      <c r="KB99" s="943"/>
      <c r="KC99" s="943"/>
      <c r="KD99" s="943"/>
      <c r="KE99" s="943"/>
      <c r="KF99" s="943"/>
      <c r="KG99" s="943"/>
      <c r="KH99" s="943"/>
      <c r="KI99" s="943"/>
      <c r="KJ99" s="943"/>
      <c r="KK99" s="943"/>
      <c r="KL99" s="943"/>
      <c r="KM99" s="943"/>
      <c r="KN99" s="943"/>
      <c r="KO99" s="943"/>
      <c r="KP99" s="943"/>
      <c r="KQ99" s="943"/>
      <c r="KR99" s="943"/>
      <c r="KS99" s="943"/>
      <c r="KT99" s="1364"/>
      <c r="KU99" s="1364"/>
      <c r="KV99" s="1364"/>
      <c r="KW99" s="1364"/>
      <c r="KX99" s="1364"/>
      <c r="KY99" s="1364"/>
      <c r="KZ99" s="1363"/>
      <c r="LA99" s="1363"/>
      <c r="LB99" s="1363"/>
      <c r="LC99" s="1363"/>
      <c r="LD99" s="1363"/>
      <c r="LE99" s="1363"/>
      <c r="LF99" s="943"/>
      <c r="LG99" s="943"/>
      <c r="LH99" s="943"/>
      <c r="LI99" s="943"/>
      <c r="LJ99" s="943"/>
      <c r="LK99" s="943"/>
      <c r="LL99" s="943"/>
      <c r="LM99" s="943"/>
      <c r="LN99" s="943"/>
      <c r="LO99" s="943"/>
      <c r="LP99" s="943"/>
      <c r="LQ99" s="943"/>
      <c r="LR99" s="943"/>
      <c r="LS99" s="943"/>
      <c r="LT99" s="943"/>
      <c r="LU99" s="943"/>
      <c r="LV99" s="943"/>
      <c r="LW99" s="943"/>
      <c r="LX99" s="943"/>
      <c r="LY99" s="943"/>
      <c r="LZ99" s="943"/>
      <c r="MA99" s="943"/>
      <c r="MB99" s="943"/>
      <c r="MC99" s="943"/>
      <c r="MD99" s="943"/>
      <c r="ME99" s="1364"/>
      <c r="MF99" s="1364"/>
      <c r="MG99" s="1364"/>
      <c r="MH99" s="1364"/>
      <c r="MI99" s="1364"/>
      <c r="MJ99" s="1364"/>
      <c r="MK99" s="1383"/>
      <c r="ML99" s="1383"/>
      <c r="MM99" s="1383"/>
      <c r="MN99" s="1383"/>
      <c r="MO99" s="1383"/>
      <c r="MP99" s="1383"/>
      <c r="MQ99" s="943"/>
      <c r="MR99" s="943"/>
      <c r="MS99" s="943"/>
      <c r="MT99" s="943"/>
      <c r="MU99" s="943"/>
      <c r="MV99" s="943"/>
      <c r="MW99" s="943"/>
      <c r="MX99" s="943"/>
      <c r="MY99" s="943"/>
      <c r="MZ99" s="943"/>
      <c r="NA99" s="943"/>
      <c r="NB99" s="943"/>
      <c r="NC99" s="943"/>
      <c r="ND99" s="943"/>
      <c r="NE99" s="943"/>
      <c r="NF99" s="943"/>
      <c r="NG99" s="943"/>
      <c r="NH99" s="943"/>
      <c r="NI99" s="943"/>
      <c r="NJ99" s="943"/>
      <c r="NK99" s="943"/>
      <c r="NL99" s="943"/>
      <c r="NM99" s="943"/>
      <c r="NN99" s="943"/>
      <c r="NO99" s="943"/>
      <c r="NP99" s="1364"/>
      <c r="NQ99" s="1364"/>
      <c r="NR99" s="1364"/>
      <c r="NS99" s="1364"/>
      <c r="NT99" s="1364"/>
      <c r="NU99" s="1363"/>
      <c r="NV99" s="1363"/>
      <c r="NW99" s="1363"/>
      <c r="NX99" s="1363"/>
      <c r="NY99" s="1363"/>
      <c r="NZ99" s="1363"/>
      <c r="OA99" s="943"/>
      <c r="OB99" s="943"/>
      <c r="OC99" s="943"/>
      <c r="OD99" s="943"/>
      <c r="OE99" s="943"/>
      <c r="OF99" s="943"/>
      <c r="OG99" s="943"/>
      <c r="OH99" s="943"/>
      <c r="OI99" s="943"/>
      <c r="OJ99" s="943"/>
      <c r="OK99" s="943"/>
      <c r="OL99" s="943"/>
      <c r="OM99" s="943"/>
      <c r="ON99" s="943"/>
      <c r="OO99" s="943"/>
      <c r="OP99" s="943"/>
      <c r="OQ99" s="943"/>
      <c r="OR99" s="943"/>
      <c r="OS99" s="943"/>
      <c r="OT99" s="943"/>
      <c r="OU99" s="943"/>
      <c r="OV99" s="943"/>
      <c r="OW99" s="943"/>
      <c r="OX99" s="943"/>
      <c r="OY99" s="943"/>
      <c r="OZ99" s="1364"/>
      <c r="PA99" s="1364"/>
      <c r="PB99" s="1364"/>
      <c r="PC99" s="1364"/>
      <c r="PD99" s="1364"/>
      <c r="PE99" s="1383"/>
      <c r="PF99" s="1383"/>
      <c r="PG99" s="1383"/>
      <c r="PH99" s="1383"/>
      <c r="PI99" s="1383"/>
      <c r="PJ99" s="1383"/>
      <c r="PK99" s="943"/>
      <c r="PL99" s="943"/>
      <c r="PM99" s="943"/>
      <c r="PN99" s="943"/>
      <c r="PO99" s="943"/>
      <c r="PP99" s="943"/>
      <c r="PQ99" s="943"/>
      <c r="PR99" s="943"/>
      <c r="PS99" s="943"/>
      <c r="PT99" s="943"/>
      <c r="PU99" s="943"/>
      <c r="PV99" s="943"/>
      <c r="PW99" s="943"/>
      <c r="PX99" s="943"/>
      <c r="PY99" s="943"/>
      <c r="PZ99" s="943"/>
      <c r="QA99" s="943"/>
      <c r="QB99" s="943"/>
      <c r="QC99" s="943"/>
      <c r="QD99" s="943"/>
      <c r="QE99" s="943"/>
      <c r="QF99" s="943"/>
      <c r="QG99" s="943"/>
      <c r="QH99" s="943"/>
      <c r="QI99" s="943"/>
      <c r="QJ99" s="1364"/>
      <c r="QK99" s="1364"/>
      <c r="QL99" s="1364"/>
      <c r="QM99" s="1364"/>
      <c r="QN99" s="1364"/>
      <c r="QO99" s="1363"/>
      <c r="QP99" s="1363"/>
      <c r="QQ99" s="1363"/>
      <c r="QR99" s="1363"/>
      <c r="QS99" s="1363"/>
      <c r="QT99" s="1363"/>
      <c r="QU99" s="1363"/>
      <c r="QV99" s="1363"/>
      <c r="QW99" s="1363"/>
      <c r="QX99" s="1363"/>
      <c r="QY99" s="1363"/>
      <c r="QZ99" s="1363"/>
      <c r="RA99" s="1363"/>
    </row>
    <row r="100" ht="14.25" hidden="1" customHeight="1">
      <c r="A100" s="943">
        <v>3.0</v>
      </c>
      <c r="B100" s="943" t="s">
        <v>2824</v>
      </c>
      <c r="C100" s="943" t="s">
        <v>2824</v>
      </c>
      <c r="D100" s="33"/>
      <c r="E100" s="1440" t="s">
        <v>2492</v>
      </c>
      <c r="F100" s="1298"/>
      <c r="G100" s="1449">
        <v>2.2985E7</v>
      </c>
      <c r="H100" s="1449"/>
      <c r="I100" s="1383"/>
      <c r="J100" s="1383">
        <f t="shared" si="314"/>
        <v>0</v>
      </c>
      <c r="K100" s="1383"/>
      <c r="L100" s="1383">
        <f t="shared" si="315"/>
        <v>0</v>
      </c>
      <c r="M100" s="1383"/>
      <c r="N100" s="1383">
        <f t="shared" si="316"/>
        <v>0</v>
      </c>
      <c r="O100" s="1383"/>
      <c r="P100" s="1383">
        <f t="shared" si="317"/>
        <v>0</v>
      </c>
      <c r="Q100" s="1383"/>
      <c r="R100" s="1383"/>
      <c r="S100" s="1383"/>
      <c r="T100" s="1383">
        <f t="shared" si="318"/>
        <v>0</v>
      </c>
      <c r="U100" s="1383">
        <f t="shared" si="319"/>
        <v>0</v>
      </c>
      <c r="V100" s="1362"/>
      <c r="W100" s="1363">
        <f t="shared" si="320"/>
        <v>0</v>
      </c>
      <c r="X100" s="1362"/>
      <c r="Y100" s="1363">
        <f t="shared" si="321"/>
        <v>0</v>
      </c>
      <c r="Z100" s="1362"/>
      <c r="AA100" s="1363">
        <f t="shared" si="322"/>
        <v>0</v>
      </c>
      <c r="AB100" s="1362"/>
      <c r="AC100" s="1363">
        <f t="shared" si="323"/>
        <v>0</v>
      </c>
      <c r="AD100" s="1362"/>
      <c r="AE100" s="1362"/>
      <c r="AF100" s="1362"/>
      <c r="AG100" s="1363"/>
      <c r="AH100" s="1363">
        <f t="shared" si="324"/>
        <v>0</v>
      </c>
      <c r="AI100" s="1361"/>
      <c r="AJ100" s="1383">
        <f t="shared" si="335"/>
        <v>0</v>
      </c>
      <c r="AK100" s="1361"/>
      <c r="AL100" s="1361"/>
      <c r="AM100" s="1383">
        <f t="shared" si="325"/>
        <v>0</v>
      </c>
      <c r="AN100" s="1361"/>
      <c r="AO100" s="1383">
        <f t="shared" si="326"/>
        <v>0</v>
      </c>
      <c r="AP100" s="1361"/>
      <c r="AQ100" s="1383">
        <f t="shared" si="327"/>
        <v>0</v>
      </c>
      <c r="AR100" s="1361"/>
      <c r="AS100" s="1361"/>
      <c r="AT100" s="1383">
        <f t="shared" si="328"/>
        <v>0</v>
      </c>
      <c r="AU100" s="943"/>
      <c r="AV100" s="943"/>
      <c r="AW100" s="943"/>
      <c r="AX100" s="943"/>
      <c r="AY100" s="943"/>
      <c r="AZ100" s="943"/>
      <c r="BA100" s="943"/>
      <c r="BB100" s="943"/>
      <c r="BC100" s="943"/>
      <c r="BD100" s="943"/>
      <c r="BE100" s="943"/>
      <c r="BF100" s="943"/>
      <c r="BG100" s="943"/>
      <c r="BH100" s="943"/>
      <c r="BI100" s="943"/>
      <c r="BJ100" s="943"/>
      <c r="BK100" s="943"/>
      <c r="BL100" s="943"/>
      <c r="BM100" s="943"/>
      <c r="BN100" s="943"/>
      <c r="BO100" s="943"/>
      <c r="BP100" s="943"/>
      <c r="BQ100" s="943"/>
      <c r="BR100" s="943"/>
      <c r="BS100" s="943"/>
      <c r="BT100" s="1364"/>
      <c r="BU100" s="1364"/>
      <c r="BV100" s="1364"/>
      <c r="BW100" s="1364"/>
      <c r="BX100" s="1364"/>
      <c r="BY100" s="1364"/>
      <c r="BZ100" s="1363">
        <f t="shared" ref="BZ100:CJ100" si="339">COUNTIF($AU100:$BY100,BZ$4)*($F100/30)+COUNTIF($AU100:$BY100,BZ$5)*($F100/60)</f>
        <v>0</v>
      </c>
      <c r="CA100" s="1363">
        <f t="shared" si="339"/>
        <v>0</v>
      </c>
      <c r="CB100" s="1363">
        <f t="shared" si="339"/>
        <v>0</v>
      </c>
      <c r="CC100" s="1363">
        <f t="shared" si="339"/>
        <v>0</v>
      </c>
      <c r="CD100" s="1363">
        <f t="shared" si="339"/>
        <v>0</v>
      </c>
      <c r="CE100" s="1363">
        <f t="shared" si="339"/>
        <v>0</v>
      </c>
      <c r="CF100" s="1363">
        <f t="shared" si="339"/>
        <v>0</v>
      </c>
      <c r="CG100" s="1363">
        <f t="shared" si="339"/>
        <v>0</v>
      </c>
      <c r="CH100" s="1363">
        <f t="shared" si="339"/>
        <v>0</v>
      </c>
      <c r="CI100" s="1363">
        <f t="shared" si="339"/>
        <v>0</v>
      </c>
      <c r="CJ100" s="1363">
        <f t="shared" si="339"/>
        <v>0</v>
      </c>
      <c r="CK100" s="1363">
        <f t="shared" si="330"/>
        <v>0</v>
      </c>
      <c r="CL100" s="943"/>
      <c r="CM100" s="943"/>
      <c r="CN100" s="943"/>
      <c r="CO100" s="943"/>
      <c r="CP100" s="943"/>
      <c r="CQ100" s="943"/>
      <c r="CR100" s="943"/>
      <c r="CS100" s="943"/>
      <c r="CT100" s="943"/>
      <c r="CU100" s="943"/>
      <c r="CV100" s="943"/>
      <c r="CW100" s="943"/>
      <c r="CX100" s="943"/>
      <c r="CY100" s="943"/>
      <c r="CZ100" s="943"/>
      <c r="DA100" s="943"/>
      <c r="DB100" s="943"/>
      <c r="DC100" s="943"/>
      <c r="DD100" s="943"/>
      <c r="DE100" s="943"/>
      <c r="DF100" s="943"/>
      <c r="DG100" s="943"/>
      <c r="DH100" s="943"/>
      <c r="DI100" s="943"/>
      <c r="DJ100" s="943"/>
      <c r="DK100" s="943"/>
      <c r="DL100" s="943"/>
      <c r="DM100" s="943"/>
      <c r="DN100" s="1383">
        <f t="shared" ref="DN100:DW100" si="340">COUNTIF($CL100:$DM100,DN$4)*($F100/30)+COUNTIF($CL100:$DM100,DN$5)*($F100/60)</f>
        <v>0</v>
      </c>
      <c r="DO100" s="1383">
        <f t="shared" si="340"/>
        <v>0</v>
      </c>
      <c r="DP100" s="1383">
        <f t="shared" si="340"/>
        <v>0</v>
      </c>
      <c r="DQ100" s="1383">
        <f t="shared" si="340"/>
        <v>0</v>
      </c>
      <c r="DR100" s="1383">
        <f t="shared" si="340"/>
        <v>0</v>
      </c>
      <c r="DS100" s="1383">
        <f t="shared" si="340"/>
        <v>0</v>
      </c>
      <c r="DT100" s="1383">
        <f t="shared" si="340"/>
        <v>0</v>
      </c>
      <c r="DU100" s="1383">
        <f t="shared" si="340"/>
        <v>0</v>
      </c>
      <c r="DV100" s="1383">
        <f t="shared" si="340"/>
        <v>0</v>
      </c>
      <c r="DW100" s="1383">
        <f t="shared" si="340"/>
        <v>0</v>
      </c>
      <c r="DX100" s="1383">
        <f t="shared" si="332"/>
        <v>0</v>
      </c>
      <c r="DY100" s="943"/>
      <c r="DZ100" s="943"/>
      <c r="EA100" s="943"/>
      <c r="EB100" s="943"/>
      <c r="EC100" s="943"/>
      <c r="ED100" s="943"/>
      <c r="EE100" s="943"/>
      <c r="EF100" s="943"/>
      <c r="EG100" s="943"/>
      <c r="EH100" s="943"/>
      <c r="EI100" s="943"/>
      <c r="EJ100" s="943"/>
      <c r="EK100" s="943"/>
      <c r="EL100" s="943"/>
      <c r="EM100" s="943"/>
      <c r="EN100" s="943"/>
      <c r="EO100" s="943"/>
      <c r="EP100" s="943"/>
      <c r="EQ100" s="943"/>
      <c r="ER100" s="943"/>
      <c r="ES100" s="943"/>
      <c r="ET100" s="943"/>
      <c r="EU100" s="943"/>
      <c r="EV100" s="943"/>
      <c r="EW100" s="943"/>
      <c r="EX100" s="1364"/>
      <c r="EY100" s="1364"/>
      <c r="EZ100" s="1364"/>
      <c r="FA100" s="1364"/>
      <c r="FB100" s="1364"/>
      <c r="FC100" s="1364"/>
      <c r="FD100" s="1363">
        <f t="shared" ref="FD100:FO100" si="341">COUNTIF($AU100:$BY100,FD$4)*($F100/30)+COUNTIF($AU100:$BY100,FD$5)*($F100/60)</f>
        <v>0</v>
      </c>
      <c r="FE100" s="1363">
        <f t="shared" si="341"/>
        <v>0</v>
      </c>
      <c r="FF100" s="1363">
        <f t="shared" si="341"/>
        <v>0</v>
      </c>
      <c r="FG100" s="1363">
        <f t="shared" si="341"/>
        <v>0</v>
      </c>
      <c r="FH100" s="1363">
        <f t="shared" si="341"/>
        <v>0</v>
      </c>
      <c r="FI100" s="1363">
        <f t="shared" si="341"/>
        <v>0</v>
      </c>
      <c r="FJ100" s="1363">
        <f t="shared" si="341"/>
        <v>0</v>
      </c>
      <c r="FK100" s="1363">
        <f t="shared" si="341"/>
        <v>0</v>
      </c>
      <c r="FL100" s="1363">
        <f t="shared" si="341"/>
        <v>0</v>
      </c>
      <c r="FM100" s="1363">
        <f t="shared" si="341"/>
        <v>0</v>
      </c>
      <c r="FN100" s="1363">
        <f t="shared" si="341"/>
        <v>0</v>
      </c>
      <c r="FO100" s="1363">
        <f t="shared" si="341"/>
        <v>0</v>
      </c>
      <c r="FP100" s="1363">
        <f t="shared" si="334"/>
        <v>0</v>
      </c>
      <c r="FQ100" s="943"/>
      <c r="FR100" s="943"/>
      <c r="FS100" s="943"/>
      <c r="FT100" s="943"/>
      <c r="FU100" s="943"/>
      <c r="FV100" s="943"/>
      <c r="FW100" s="943"/>
      <c r="FX100" s="943"/>
      <c r="FY100" s="943"/>
      <c r="FZ100" s="943"/>
      <c r="GA100" s="943"/>
      <c r="GB100" s="943"/>
      <c r="GC100" s="943"/>
      <c r="GD100" s="943"/>
      <c r="GE100" s="943"/>
      <c r="GF100" s="943"/>
      <c r="GG100" s="943"/>
      <c r="GH100" s="943"/>
      <c r="GI100" s="943"/>
      <c r="GJ100" s="943"/>
      <c r="GK100" s="943"/>
      <c r="GL100" s="943"/>
      <c r="GM100" s="943"/>
      <c r="GN100" s="943"/>
      <c r="GO100" s="943"/>
      <c r="GP100" s="1364"/>
      <c r="GQ100" s="1364"/>
      <c r="GR100" s="1364"/>
      <c r="GS100" s="1364"/>
      <c r="GT100" s="1364"/>
      <c r="GU100" s="1383"/>
      <c r="GV100" s="1383"/>
      <c r="GW100" s="1383"/>
      <c r="GX100" s="1383"/>
      <c r="GY100" s="1383"/>
      <c r="GZ100" s="943"/>
      <c r="HA100" s="943"/>
      <c r="HB100" s="943"/>
      <c r="HC100" s="943"/>
      <c r="HD100" s="943"/>
      <c r="HE100" s="943"/>
      <c r="HF100" s="943"/>
      <c r="HG100" s="943"/>
      <c r="HH100" s="943"/>
      <c r="HI100" s="943"/>
      <c r="HJ100" s="943"/>
      <c r="HK100" s="943"/>
      <c r="HL100" s="943"/>
      <c r="HM100" s="943"/>
      <c r="HN100" s="943"/>
      <c r="HO100" s="943"/>
      <c r="HP100" s="943"/>
      <c r="HQ100" s="943"/>
      <c r="HR100" s="943"/>
      <c r="HS100" s="943"/>
      <c r="HT100" s="943"/>
      <c r="HU100" s="943"/>
      <c r="HV100" s="943"/>
      <c r="HW100" s="943"/>
      <c r="HX100" s="943"/>
      <c r="HY100" s="1364"/>
      <c r="HZ100" s="1364"/>
      <c r="IA100" s="1364"/>
      <c r="IB100" s="1364"/>
      <c r="IC100" s="1364"/>
      <c r="ID100" s="1364"/>
      <c r="IE100" s="1391"/>
      <c r="IF100" s="1391"/>
      <c r="IG100" s="1391"/>
      <c r="IH100" s="1391"/>
      <c r="II100" s="1391"/>
      <c r="IJ100" s="1391"/>
      <c r="IK100" s="943"/>
      <c r="IL100" s="943"/>
      <c r="IM100" s="943"/>
      <c r="IN100" s="943"/>
      <c r="IO100" s="943"/>
      <c r="IP100" s="943"/>
      <c r="IQ100" s="943"/>
      <c r="IR100" s="943"/>
      <c r="IS100" s="943"/>
      <c r="IT100" s="943"/>
      <c r="IU100" s="943"/>
      <c r="IV100" s="943"/>
      <c r="IW100" s="943"/>
      <c r="IX100" s="943"/>
      <c r="IY100" s="943"/>
      <c r="IZ100" s="943"/>
      <c r="JA100" s="943"/>
      <c r="JB100" s="943"/>
      <c r="JC100" s="943"/>
      <c r="JD100" s="943"/>
      <c r="JE100" s="943"/>
      <c r="JF100" s="943"/>
      <c r="JG100" s="943"/>
      <c r="JH100" s="943"/>
      <c r="JI100" s="943"/>
      <c r="JJ100" s="1364"/>
      <c r="JK100" s="1364"/>
      <c r="JL100" s="1364"/>
      <c r="JM100" s="1364"/>
      <c r="JN100" s="1364"/>
      <c r="JO100" s="1383"/>
      <c r="JP100" s="1383"/>
      <c r="JQ100" s="1383"/>
      <c r="JR100" s="1383"/>
      <c r="JS100" s="1383"/>
      <c r="JT100" s="1383"/>
      <c r="JU100" s="943"/>
      <c r="JV100" s="943"/>
      <c r="JW100" s="943"/>
      <c r="JX100" s="943"/>
      <c r="JY100" s="943"/>
      <c r="JZ100" s="943"/>
      <c r="KA100" s="943"/>
      <c r="KB100" s="943"/>
      <c r="KC100" s="943"/>
      <c r="KD100" s="943"/>
      <c r="KE100" s="943"/>
      <c r="KF100" s="943"/>
      <c r="KG100" s="943"/>
      <c r="KH100" s="943"/>
      <c r="KI100" s="943"/>
      <c r="KJ100" s="943"/>
      <c r="KK100" s="943"/>
      <c r="KL100" s="943"/>
      <c r="KM100" s="943"/>
      <c r="KN100" s="943"/>
      <c r="KO100" s="943"/>
      <c r="KP100" s="943"/>
      <c r="KQ100" s="943"/>
      <c r="KR100" s="943"/>
      <c r="KS100" s="943"/>
      <c r="KT100" s="1364"/>
      <c r="KU100" s="1364"/>
      <c r="KV100" s="1364"/>
      <c r="KW100" s="1364"/>
      <c r="KX100" s="1364"/>
      <c r="KY100" s="1364"/>
      <c r="KZ100" s="1363"/>
      <c r="LA100" s="1363"/>
      <c r="LB100" s="1363"/>
      <c r="LC100" s="1363"/>
      <c r="LD100" s="1363"/>
      <c r="LE100" s="1363"/>
      <c r="LF100" s="943"/>
      <c r="LG100" s="943"/>
      <c r="LH100" s="943"/>
      <c r="LI100" s="943"/>
      <c r="LJ100" s="943"/>
      <c r="LK100" s="943"/>
      <c r="LL100" s="943"/>
      <c r="LM100" s="943"/>
      <c r="LN100" s="943"/>
      <c r="LO100" s="943"/>
      <c r="LP100" s="943"/>
      <c r="LQ100" s="943"/>
      <c r="LR100" s="943"/>
      <c r="LS100" s="943"/>
      <c r="LT100" s="943"/>
      <c r="LU100" s="943"/>
      <c r="LV100" s="943"/>
      <c r="LW100" s="943"/>
      <c r="LX100" s="943"/>
      <c r="LY100" s="943"/>
      <c r="LZ100" s="943"/>
      <c r="MA100" s="943"/>
      <c r="MB100" s="943"/>
      <c r="MC100" s="943"/>
      <c r="MD100" s="943"/>
      <c r="ME100" s="1364"/>
      <c r="MF100" s="1364"/>
      <c r="MG100" s="1364"/>
      <c r="MH100" s="1364"/>
      <c r="MI100" s="1364"/>
      <c r="MJ100" s="1364"/>
      <c r="MK100" s="1383"/>
      <c r="ML100" s="1383"/>
      <c r="MM100" s="1383"/>
      <c r="MN100" s="1383"/>
      <c r="MO100" s="1383"/>
      <c r="MP100" s="1383"/>
      <c r="MQ100" s="943"/>
      <c r="MR100" s="943"/>
      <c r="MS100" s="943"/>
      <c r="MT100" s="943"/>
      <c r="MU100" s="943"/>
      <c r="MV100" s="943"/>
      <c r="MW100" s="943"/>
      <c r="MX100" s="943"/>
      <c r="MY100" s="943"/>
      <c r="MZ100" s="943"/>
      <c r="NA100" s="943"/>
      <c r="NB100" s="943"/>
      <c r="NC100" s="943"/>
      <c r="ND100" s="943"/>
      <c r="NE100" s="943"/>
      <c r="NF100" s="943"/>
      <c r="NG100" s="943"/>
      <c r="NH100" s="943"/>
      <c r="NI100" s="943"/>
      <c r="NJ100" s="943"/>
      <c r="NK100" s="943"/>
      <c r="NL100" s="943"/>
      <c r="NM100" s="943"/>
      <c r="NN100" s="943"/>
      <c r="NO100" s="943"/>
      <c r="NP100" s="1364"/>
      <c r="NQ100" s="1364"/>
      <c r="NR100" s="1364"/>
      <c r="NS100" s="1364"/>
      <c r="NT100" s="1364"/>
      <c r="NU100" s="1363"/>
      <c r="NV100" s="1363"/>
      <c r="NW100" s="1363"/>
      <c r="NX100" s="1363"/>
      <c r="NY100" s="1363"/>
      <c r="NZ100" s="1363"/>
      <c r="OA100" s="943"/>
      <c r="OB100" s="943"/>
      <c r="OC100" s="943"/>
      <c r="OD100" s="943"/>
      <c r="OE100" s="943"/>
      <c r="OF100" s="943"/>
      <c r="OG100" s="943"/>
      <c r="OH100" s="943"/>
      <c r="OI100" s="943"/>
      <c r="OJ100" s="943"/>
      <c r="OK100" s="943"/>
      <c r="OL100" s="943"/>
      <c r="OM100" s="943"/>
      <c r="ON100" s="943"/>
      <c r="OO100" s="943"/>
      <c r="OP100" s="943"/>
      <c r="OQ100" s="943"/>
      <c r="OR100" s="943"/>
      <c r="OS100" s="943"/>
      <c r="OT100" s="943"/>
      <c r="OU100" s="943"/>
      <c r="OV100" s="943"/>
      <c r="OW100" s="943"/>
      <c r="OX100" s="943"/>
      <c r="OY100" s="943"/>
      <c r="OZ100" s="1364"/>
      <c r="PA100" s="1364"/>
      <c r="PB100" s="1364"/>
      <c r="PC100" s="1364"/>
      <c r="PD100" s="1364"/>
      <c r="PE100" s="1383"/>
      <c r="PF100" s="1383"/>
      <c r="PG100" s="1383"/>
      <c r="PH100" s="1383"/>
      <c r="PI100" s="1383"/>
      <c r="PJ100" s="1383"/>
      <c r="PK100" s="943"/>
      <c r="PL100" s="943"/>
      <c r="PM100" s="943"/>
      <c r="PN100" s="943"/>
      <c r="PO100" s="943"/>
      <c r="PP100" s="943"/>
      <c r="PQ100" s="943"/>
      <c r="PR100" s="943"/>
      <c r="PS100" s="943"/>
      <c r="PT100" s="943"/>
      <c r="PU100" s="943"/>
      <c r="PV100" s="943"/>
      <c r="PW100" s="943"/>
      <c r="PX100" s="943"/>
      <c r="PY100" s="943"/>
      <c r="PZ100" s="943"/>
      <c r="QA100" s="943"/>
      <c r="QB100" s="943"/>
      <c r="QC100" s="943"/>
      <c r="QD100" s="943"/>
      <c r="QE100" s="943"/>
      <c r="QF100" s="943"/>
      <c r="QG100" s="943"/>
      <c r="QH100" s="943"/>
      <c r="QI100" s="943"/>
      <c r="QJ100" s="1364"/>
      <c r="QK100" s="1364"/>
      <c r="QL100" s="1364"/>
      <c r="QM100" s="1364"/>
      <c r="QN100" s="1364"/>
      <c r="QO100" s="1363"/>
      <c r="QP100" s="1363"/>
      <c r="QQ100" s="1363"/>
      <c r="QR100" s="1363"/>
      <c r="QS100" s="1363"/>
      <c r="QT100" s="1363"/>
      <c r="QU100" s="1363"/>
      <c r="QV100" s="1363"/>
      <c r="QW100" s="1363"/>
      <c r="QX100" s="1363"/>
      <c r="QY100" s="1363"/>
      <c r="QZ100" s="1363"/>
      <c r="RA100" s="1363"/>
    </row>
    <row r="101" ht="14.25" hidden="1" customHeight="1">
      <c r="A101" s="943">
        <v>4.0</v>
      </c>
      <c r="B101" s="943" t="s">
        <v>2824</v>
      </c>
      <c r="C101" s="943" t="s">
        <v>2824</v>
      </c>
      <c r="D101" s="33"/>
      <c r="E101" s="1440" t="s">
        <v>2122</v>
      </c>
      <c r="F101" s="1298"/>
      <c r="G101" s="1449">
        <v>2.2985E7</v>
      </c>
      <c r="H101" s="1449"/>
      <c r="I101" s="1383"/>
      <c r="J101" s="1383">
        <f t="shared" si="314"/>
        <v>0</v>
      </c>
      <c r="K101" s="1383"/>
      <c r="L101" s="1383">
        <f t="shared" si="315"/>
        <v>0</v>
      </c>
      <c r="M101" s="1383"/>
      <c r="N101" s="1383">
        <f t="shared" si="316"/>
        <v>0</v>
      </c>
      <c r="O101" s="1383"/>
      <c r="P101" s="1383">
        <f t="shared" si="317"/>
        <v>0</v>
      </c>
      <c r="Q101" s="1383"/>
      <c r="R101" s="1383"/>
      <c r="S101" s="1383"/>
      <c r="T101" s="1383">
        <f t="shared" si="318"/>
        <v>0</v>
      </c>
      <c r="U101" s="1383">
        <f t="shared" si="319"/>
        <v>0</v>
      </c>
      <c r="V101" s="1362"/>
      <c r="W101" s="1363">
        <f t="shared" si="320"/>
        <v>0</v>
      </c>
      <c r="X101" s="1362"/>
      <c r="Y101" s="1363">
        <f t="shared" si="321"/>
        <v>0</v>
      </c>
      <c r="Z101" s="1362"/>
      <c r="AA101" s="1363">
        <f t="shared" si="322"/>
        <v>0</v>
      </c>
      <c r="AB101" s="1362"/>
      <c r="AC101" s="1363">
        <f t="shared" si="323"/>
        <v>0</v>
      </c>
      <c r="AD101" s="1362"/>
      <c r="AE101" s="1362"/>
      <c r="AF101" s="1362"/>
      <c r="AG101" s="1363"/>
      <c r="AH101" s="1363">
        <f t="shared" si="324"/>
        <v>0</v>
      </c>
      <c r="AI101" s="1361"/>
      <c r="AJ101" s="1383">
        <f t="shared" si="335"/>
        <v>0</v>
      </c>
      <c r="AK101" s="1361"/>
      <c r="AL101" s="1361"/>
      <c r="AM101" s="1383">
        <f t="shared" si="325"/>
        <v>0</v>
      </c>
      <c r="AN101" s="1361"/>
      <c r="AO101" s="1383">
        <f t="shared" si="326"/>
        <v>0</v>
      </c>
      <c r="AP101" s="1361"/>
      <c r="AQ101" s="1383">
        <f t="shared" si="327"/>
        <v>0</v>
      </c>
      <c r="AR101" s="1361"/>
      <c r="AS101" s="1361"/>
      <c r="AT101" s="1383">
        <f t="shared" si="328"/>
        <v>0</v>
      </c>
      <c r="AU101" s="943"/>
      <c r="AV101" s="943"/>
      <c r="AW101" s="943"/>
      <c r="AX101" s="943"/>
      <c r="AY101" s="943"/>
      <c r="AZ101" s="943"/>
      <c r="BA101" s="943"/>
      <c r="BB101" s="943"/>
      <c r="BC101" s="943"/>
      <c r="BD101" s="943"/>
      <c r="BE101" s="943"/>
      <c r="BF101" s="943"/>
      <c r="BG101" s="943"/>
      <c r="BH101" s="943"/>
      <c r="BI101" s="943"/>
      <c r="BJ101" s="943"/>
      <c r="BK101" s="943"/>
      <c r="BL101" s="943"/>
      <c r="BM101" s="943"/>
      <c r="BN101" s="943"/>
      <c r="BO101" s="943"/>
      <c r="BP101" s="943"/>
      <c r="BQ101" s="943"/>
      <c r="BR101" s="943"/>
      <c r="BS101" s="943"/>
      <c r="BT101" s="1364"/>
      <c r="BU101" s="1364"/>
      <c r="BV101" s="1364"/>
      <c r="BW101" s="1364"/>
      <c r="BX101" s="1364"/>
      <c r="BY101" s="1364"/>
      <c r="BZ101" s="1363">
        <f t="shared" ref="BZ101:CJ101" si="342">COUNTIF($AU101:$BY101,BZ$4)*($F101/30)+COUNTIF($AU101:$BY101,BZ$5)*($F101/60)</f>
        <v>0</v>
      </c>
      <c r="CA101" s="1363">
        <f t="shared" si="342"/>
        <v>0</v>
      </c>
      <c r="CB101" s="1363">
        <f t="shared" si="342"/>
        <v>0</v>
      </c>
      <c r="CC101" s="1363">
        <f t="shared" si="342"/>
        <v>0</v>
      </c>
      <c r="CD101" s="1363">
        <f t="shared" si="342"/>
        <v>0</v>
      </c>
      <c r="CE101" s="1363">
        <f t="shared" si="342"/>
        <v>0</v>
      </c>
      <c r="CF101" s="1363">
        <f t="shared" si="342"/>
        <v>0</v>
      </c>
      <c r="CG101" s="1363">
        <f t="shared" si="342"/>
        <v>0</v>
      </c>
      <c r="CH101" s="1363">
        <f t="shared" si="342"/>
        <v>0</v>
      </c>
      <c r="CI101" s="1363">
        <f t="shared" si="342"/>
        <v>0</v>
      </c>
      <c r="CJ101" s="1363">
        <f t="shared" si="342"/>
        <v>0</v>
      </c>
      <c r="CK101" s="1363">
        <f t="shared" si="330"/>
        <v>0</v>
      </c>
      <c r="CL101" s="943"/>
      <c r="CM101" s="943"/>
      <c r="CN101" s="943"/>
      <c r="CO101" s="943"/>
      <c r="CP101" s="943"/>
      <c r="CQ101" s="943"/>
      <c r="CR101" s="943"/>
      <c r="CS101" s="943"/>
      <c r="CT101" s="943"/>
      <c r="CU101" s="943"/>
      <c r="CV101" s="943"/>
      <c r="CW101" s="943"/>
      <c r="CX101" s="943"/>
      <c r="CY101" s="943"/>
      <c r="CZ101" s="943"/>
      <c r="DA101" s="943"/>
      <c r="DB101" s="943"/>
      <c r="DC101" s="943"/>
      <c r="DD101" s="943"/>
      <c r="DE101" s="943"/>
      <c r="DF101" s="943"/>
      <c r="DG101" s="943"/>
      <c r="DH101" s="943"/>
      <c r="DI101" s="943"/>
      <c r="DJ101" s="943"/>
      <c r="DK101" s="943"/>
      <c r="DL101" s="943"/>
      <c r="DM101" s="943"/>
      <c r="DN101" s="1383">
        <f t="shared" ref="DN101:DW101" si="343">COUNTIF($CL101:$DM101,DN$4)*($F101/30)+COUNTIF($CL101:$DM101,DN$5)*($F101/60)</f>
        <v>0</v>
      </c>
      <c r="DO101" s="1383">
        <f t="shared" si="343"/>
        <v>0</v>
      </c>
      <c r="DP101" s="1383">
        <f t="shared" si="343"/>
        <v>0</v>
      </c>
      <c r="DQ101" s="1383">
        <f t="shared" si="343"/>
        <v>0</v>
      </c>
      <c r="DR101" s="1383">
        <f t="shared" si="343"/>
        <v>0</v>
      </c>
      <c r="DS101" s="1383">
        <f t="shared" si="343"/>
        <v>0</v>
      </c>
      <c r="DT101" s="1383">
        <f t="shared" si="343"/>
        <v>0</v>
      </c>
      <c r="DU101" s="1383">
        <f t="shared" si="343"/>
        <v>0</v>
      </c>
      <c r="DV101" s="1383">
        <f t="shared" si="343"/>
        <v>0</v>
      </c>
      <c r="DW101" s="1383">
        <f t="shared" si="343"/>
        <v>0</v>
      </c>
      <c r="DX101" s="1383">
        <f t="shared" si="332"/>
        <v>0</v>
      </c>
      <c r="DY101" s="943"/>
      <c r="DZ101" s="943"/>
      <c r="EA101" s="943"/>
      <c r="EB101" s="943"/>
      <c r="EC101" s="943"/>
      <c r="ED101" s="943"/>
      <c r="EE101" s="943"/>
      <c r="EF101" s="943"/>
      <c r="EG101" s="943"/>
      <c r="EH101" s="943"/>
      <c r="EI101" s="943"/>
      <c r="EJ101" s="943"/>
      <c r="EK101" s="943"/>
      <c r="EL101" s="943"/>
      <c r="EM101" s="943"/>
      <c r="EN101" s="943"/>
      <c r="EO101" s="943"/>
      <c r="EP101" s="943"/>
      <c r="EQ101" s="943"/>
      <c r="ER101" s="943"/>
      <c r="ES101" s="943"/>
      <c r="ET101" s="943"/>
      <c r="EU101" s="943"/>
      <c r="EV101" s="943"/>
      <c r="EW101" s="943"/>
      <c r="EX101" s="1364"/>
      <c r="EY101" s="1364"/>
      <c r="EZ101" s="1364"/>
      <c r="FA101" s="1364"/>
      <c r="FB101" s="1364"/>
      <c r="FC101" s="1364"/>
      <c r="FD101" s="1363">
        <f t="shared" ref="FD101:FO101" si="344">COUNTIF($AU101:$BY101,FD$4)*($F101/30)+COUNTIF($AU101:$BY101,FD$5)*($F101/60)</f>
        <v>0</v>
      </c>
      <c r="FE101" s="1363">
        <f t="shared" si="344"/>
        <v>0</v>
      </c>
      <c r="FF101" s="1363">
        <f t="shared" si="344"/>
        <v>0</v>
      </c>
      <c r="FG101" s="1363">
        <f t="shared" si="344"/>
        <v>0</v>
      </c>
      <c r="FH101" s="1363">
        <f t="shared" si="344"/>
        <v>0</v>
      </c>
      <c r="FI101" s="1363">
        <f t="shared" si="344"/>
        <v>0</v>
      </c>
      <c r="FJ101" s="1363">
        <f t="shared" si="344"/>
        <v>0</v>
      </c>
      <c r="FK101" s="1363">
        <f t="shared" si="344"/>
        <v>0</v>
      </c>
      <c r="FL101" s="1363">
        <f t="shared" si="344"/>
        <v>0</v>
      </c>
      <c r="FM101" s="1363">
        <f t="shared" si="344"/>
        <v>0</v>
      </c>
      <c r="FN101" s="1363">
        <f t="shared" si="344"/>
        <v>0</v>
      </c>
      <c r="FO101" s="1363">
        <f t="shared" si="344"/>
        <v>0</v>
      </c>
      <c r="FP101" s="1363">
        <f t="shared" si="334"/>
        <v>0</v>
      </c>
      <c r="FQ101" s="943"/>
      <c r="FR101" s="943"/>
      <c r="FS101" s="943"/>
      <c r="FT101" s="943"/>
      <c r="FU101" s="943"/>
      <c r="FV101" s="943"/>
      <c r="FW101" s="943"/>
      <c r="FX101" s="943"/>
      <c r="FY101" s="943"/>
      <c r="FZ101" s="943"/>
      <c r="GA101" s="943"/>
      <c r="GB101" s="943"/>
      <c r="GC101" s="943"/>
      <c r="GD101" s="943"/>
      <c r="GE101" s="943"/>
      <c r="GF101" s="943"/>
      <c r="GG101" s="943"/>
      <c r="GH101" s="943"/>
      <c r="GI101" s="943"/>
      <c r="GJ101" s="943"/>
      <c r="GK101" s="943"/>
      <c r="GL101" s="943"/>
      <c r="GM101" s="943"/>
      <c r="GN101" s="943"/>
      <c r="GO101" s="943"/>
      <c r="GP101" s="1364"/>
      <c r="GQ101" s="1364"/>
      <c r="GR101" s="1364"/>
      <c r="GS101" s="1364"/>
      <c r="GT101" s="1364"/>
      <c r="GU101" s="1383"/>
      <c r="GV101" s="1383"/>
      <c r="GW101" s="1383"/>
      <c r="GX101" s="1383"/>
      <c r="GY101" s="1383"/>
      <c r="GZ101" s="943"/>
      <c r="HA101" s="943"/>
      <c r="HB101" s="943"/>
      <c r="HC101" s="943"/>
      <c r="HD101" s="943"/>
      <c r="HE101" s="943"/>
      <c r="HF101" s="943"/>
      <c r="HG101" s="943"/>
      <c r="HH101" s="943"/>
      <c r="HI101" s="943"/>
      <c r="HJ101" s="943"/>
      <c r="HK101" s="943"/>
      <c r="HL101" s="943"/>
      <c r="HM101" s="943"/>
      <c r="HN101" s="943"/>
      <c r="HO101" s="943"/>
      <c r="HP101" s="943"/>
      <c r="HQ101" s="943"/>
      <c r="HR101" s="943"/>
      <c r="HS101" s="943"/>
      <c r="HT101" s="943"/>
      <c r="HU101" s="943"/>
      <c r="HV101" s="943"/>
      <c r="HW101" s="943"/>
      <c r="HX101" s="943"/>
      <c r="HY101" s="1364"/>
      <c r="HZ101" s="1364"/>
      <c r="IA101" s="1364"/>
      <c r="IB101" s="1364"/>
      <c r="IC101" s="1364"/>
      <c r="ID101" s="1364"/>
      <c r="IE101" s="1391"/>
      <c r="IF101" s="1391"/>
      <c r="IG101" s="1391"/>
      <c r="IH101" s="1391"/>
      <c r="II101" s="1391"/>
      <c r="IJ101" s="1391"/>
      <c r="IK101" s="943"/>
      <c r="IL101" s="943"/>
      <c r="IM101" s="943"/>
      <c r="IN101" s="943"/>
      <c r="IO101" s="943"/>
      <c r="IP101" s="943"/>
      <c r="IQ101" s="943"/>
      <c r="IR101" s="943"/>
      <c r="IS101" s="943"/>
      <c r="IT101" s="943"/>
      <c r="IU101" s="943"/>
      <c r="IV101" s="943"/>
      <c r="IW101" s="943"/>
      <c r="IX101" s="943"/>
      <c r="IY101" s="943"/>
      <c r="IZ101" s="943"/>
      <c r="JA101" s="943"/>
      <c r="JB101" s="943"/>
      <c r="JC101" s="943"/>
      <c r="JD101" s="943"/>
      <c r="JE101" s="943"/>
      <c r="JF101" s="943"/>
      <c r="JG101" s="943"/>
      <c r="JH101" s="943"/>
      <c r="JI101" s="943"/>
      <c r="JJ101" s="1364"/>
      <c r="JK101" s="1364"/>
      <c r="JL101" s="1364"/>
      <c r="JM101" s="1364"/>
      <c r="JN101" s="1364"/>
      <c r="JO101" s="1383"/>
      <c r="JP101" s="1383"/>
      <c r="JQ101" s="1383"/>
      <c r="JR101" s="1383"/>
      <c r="JS101" s="1383"/>
      <c r="JT101" s="1383"/>
      <c r="JU101" s="943"/>
      <c r="JV101" s="943"/>
      <c r="JW101" s="943"/>
      <c r="JX101" s="943"/>
      <c r="JY101" s="943"/>
      <c r="JZ101" s="943"/>
      <c r="KA101" s="943"/>
      <c r="KB101" s="943"/>
      <c r="KC101" s="943"/>
      <c r="KD101" s="943"/>
      <c r="KE101" s="943"/>
      <c r="KF101" s="943"/>
      <c r="KG101" s="943"/>
      <c r="KH101" s="943"/>
      <c r="KI101" s="943"/>
      <c r="KJ101" s="943"/>
      <c r="KK101" s="943"/>
      <c r="KL101" s="943"/>
      <c r="KM101" s="943"/>
      <c r="KN101" s="943"/>
      <c r="KO101" s="943"/>
      <c r="KP101" s="943"/>
      <c r="KQ101" s="943"/>
      <c r="KR101" s="943"/>
      <c r="KS101" s="943"/>
      <c r="KT101" s="1364"/>
      <c r="KU101" s="1364"/>
      <c r="KV101" s="1364"/>
      <c r="KW101" s="1364"/>
      <c r="KX101" s="1364"/>
      <c r="KY101" s="1364"/>
      <c r="KZ101" s="1363"/>
      <c r="LA101" s="1363"/>
      <c r="LB101" s="1363"/>
      <c r="LC101" s="1363"/>
      <c r="LD101" s="1363"/>
      <c r="LE101" s="1363"/>
      <c r="LF101" s="943"/>
      <c r="LG101" s="943"/>
      <c r="LH101" s="943"/>
      <c r="LI101" s="943"/>
      <c r="LJ101" s="943"/>
      <c r="LK101" s="943"/>
      <c r="LL101" s="943"/>
      <c r="LM101" s="943"/>
      <c r="LN101" s="943"/>
      <c r="LO101" s="943"/>
      <c r="LP101" s="943"/>
      <c r="LQ101" s="943"/>
      <c r="LR101" s="943"/>
      <c r="LS101" s="943"/>
      <c r="LT101" s="943"/>
      <c r="LU101" s="943"/>
      <c r="LV101" s="943"/>
      <c r="LW101" s="943"/>
      <c r="LX101" s="943"/>
      <c r="LY101" s="943"/>
      <c r="LZ101" s="943"/>
      <c r="MA101" s="943"/>
      <c r="MB101" s="943"/>
      <c r="MC101" s="943"/>
      <c r="MD101" s="943"/>
      <c r="ME101" s="1364"/>
      <c r="MF101" s="1364"/>
      <c r="MG101" s="1364"/>
      <c r="MH101" s="1364"/>
      <c r="MI101" s="1364"/>
      <c r="MJ101" s="1364"/>
      <c r="MK101" s="1383"/>
      <c r="ML101" s="1383"/>
      <c r="MM101" s="1383"/>
      <c r="MN101" s="1383"/>
      <c r="MO101" s="1383"/>
      <c r="MP101" s="1383"/>
      <c r="MQ101" s="943"/>
      <c r="MR101" s="943"/>
      <c r="MS101" s="943"/>
      <c r="MT101" s="943"/>
      <c r="MU101" s="943"/>
      <c r="MV101" s="943"/>
      <c r="MW101" s="943"/>
      <c r="MX101" s="943"/>
      <c r="MY101" s="943"/>
      <c r="MZ101" s="943"/>
      <c r="NA101" s="943"/>
      <c r="NB101" s="943"/>
      <c r="NC101" s="943"/>
      <c r="ND101" s="943"/>
      <c r="NE101" s="943"/>
      <c r="NF101" s="943"/>
      <c r="NG101" s="943"/>
      <c r="NH101" s="943"/>
      <c r="NI101" s="943"/>
      <c r="NJ101" s="943"/>
      <c r="NK101" s="943"/>
      <c r="NL101" s="943"/>
      <c r="NM101" s="943"/>
      <c r="NN101" s="943"/>
      <c r="NO101" s="943"/>
      <c r="NP101" s="1364"/>
      <c r="NQ101" s="1364"/>
      <c r="NR101" s="1364"/>
      <c r="NS101" s="1364"/>
      <c r="NT101" s="1364"/>
      <c r="NU101" s="1363"/>
      <c r="NV101" s="1363"/>
      <c r="NW101" s="1363"/>
      <c r="NX101" s="1363"/>
      <c r="NY101" s="1363"/>
      <c r="NZ101" s="1363"/>
      <c r="OA101" s="943"/>
      <c r="OB101" s="943"/>
      <c r="OC101" s="943"/>
      <c r="OD101" s="943"/>
      <c r="OE101" s="943"/>
      <c r="OF101" s="943"/>
      <c r="OG101" s="943"/>
      <c r="OH101" s="943"/>
      <c r="OI101" s="943"/>
      <c r="OJ101" s="943"/>
      <c r="OK101" s="943"/>
      <c r="OL101" s="943"/>
      <c r="OM101" s="943"/>
      <c r="ON101" s="943"/>
      <c r="OO101" s="943"/>
      <c r="OP101" s="943"/>
      <c r="OQ101" s="943"/>
      <c r="OR101" s="943"/>
      <c r="OS101" s="943"/>
      <c r="OT101" s="943"/>
      <c r="OU101" s="943"/>
      <c r="OV101" s="943"/>
      <c r="OW101" s="943"/>
      <c r="OX101" s="943"/>
      <c r="OY101" s="943"/>
      <c r="OZ101" s="1364"/>
      <c r="PA101" s="1364"/>
      <c r="PB101" s="1364"/>
      <c r="PC101" s="1364"/>
      <c r="PD101" s="1364"/>
      <c r="PE101" s="1383"/>
      <c r="PF101" s="1383"/>
      <c r="PG101" s="1383"/>
      <c r="PH101" s="1383"/>
      <c r="PI101" s="1383"/>
      <c r="PJ101" s="1383"/>
      <c r="PK101" s="943"/>
      <c r="PL101" s="943"/>
      <c r="PM101" s="943"/>
      <c r="PN101" s="943"/>
      <c r="PO101" s="943"/>
      <c r="PP101" s="943"/>
      <c r="PQ101" s="943"/>
      <c r="PR101" s="943"/>
      <c r="PS101" s="943"/>
      <c r="PT101" s="943"/>
      <c r="PU101" s="943"/>
      <c r="PV101" s="943"/>
      <c r="PW101" s="943"/>
      <c r="PX101" s="943"/>
      <c r="PY101" s="943"/>
      <c r="PZ101" s="943"/>
      <c r="QA101" s="943"/>
      <c r="QB101" s="943"/>
      <c r="QC101" s="943"/>
      <c r="QD101" s="943"/>
      <c r="QE101" s="943"/>
      <c r="QF101" s="943"/>
      <c r="QG101" s="943"/>
      <c r="QH101" s="943"/>
      <c r="QI101" s="943"/>
      <c r="QJ101" s="1364"/>
      <c r="QK101" s="1364"/>
      <c r="QL101" s="1364"/>
      <c r="QM101" s="1364"/>
      <c r="QN101" s="1364"/>
      <c r="QO101" s="1363"/>
      <c r="QP101" s="1363"/>
      <c r="QQ101" s="1363"/>
      <c r="QR101" s="1363"/>
      <c r="QS101" s="1363"/>
      <c r="QT101" s="1363"/>
      <c r="QU101" s="1363"/>
      <c r="QV101" s="1363"/>
      <c r="QW101" s="1363"/>
      <c r="QX101" s="1363"/>
      <c r="QY101" s="1363"/>
      <c r="QZ101" s="1363"/>
      <c r="RA101" s="1363"/>
    </row>
    <row r="102" ht="14.25" hidden="1" customHeight="1">
      <c r="A102" s="943">
        <v>5.0</v>
      </c>
      <c r="B102" s="943" t="s">
        <v>2825</v>
      </c>
      <c r="C102" s="943" t="s">
        <v>2825</v>
      </c>
      <c r="D102" s="33"/>
      <c r="E102" s="1360" t="s">
        <v>2285</v>
      </c>
      <c r="F102" s="1298"/>
      <c r="G102" s="1382">
        <v>2.157E7</v>
      </c>
      <c r="H102" s="1382"/>
      <c r="I102" s="1383"/>
      <c r="J102" s="1383">
        <f t="shared" si="314"/>
        <v>0</v>
      </c>
      <c r="K102" s="1383"/>
      <c r="L102" s="1383">
        <f t="shared" si="315"/>
        <v>0</v>
      </c>
      <c r="M102" s="1383"/>
      <c r="N102" s="1383">
        <f t="shared" si="316"/>
        <v>0</v>
      </c>
      <c r="O102" s="1383"/>
      <c r="P102" s="1383">
        <f t="shared" si="317"/>
        <v>0</v>
      </c>
      <c r="Q102" s="1383"/>
      <c r="R102" s="1383"/>
      <c r="S102" s="1383"/>
      <c r="T102" s="1383">
        <f t="shared" si="318"/>
        <v>0</v>
      </c>
      <c r="U102" s="1383">
        <f t="shared" si="319"/>
        <v>0</v>
      </c>
      <c r="V102" s="1362"/>
      <c r="W102" s="1363">
        <f t="shared" si="320"/>
        <v>0</v>
      </c>
      <c r="X102" s="1362"/>
      <c r="Y102" s="1363">
        <f t="shared" si="321"/>
        <v>0</v>
      </c>
      <c r="Z102" s="1362"/>
      <c r="AA102" s="1363">
        <f t="shared" si="322"/>
        <v>0</v>
      </c>
      <c r="AB102" s="1362"/>
      <c r="AC102" s="1363">
        <f t="shared" si="323"/>
        <v>0</v>
      </c>
      <c r="AD102" s="1362"/>
      <c r="AE102" s="1362"/>
      <c r="AF102" s="1362"/>
      <c r="AG102" s="1363"/>
      <c r="AH102" s="1363">
        <f t="shared" si="324"/>
        <v>0</v>
      </c>
      <c r="AI102" s="1361"/>
      <c r="AJ102" s="1383">
        <f t="shared" si="335"/>
        <v>0</v>
      </c>
      <c r="AK102" s="1361"/>
      <c r="AL102" s="1361"/>
      <c r="AM102" s="1383">
        <f t="shared" si="325"/>
        <v>0</v>
      </c>
      <c r="AN102" s="1361"/>
      <c r="AO102" s="1383">
        <f t="shared" si="326"/>
        <v>0</v>
      </c>
      <c r="AP102" s="1361"/>
      <c r="AQ102" s="1383">
        <f t="shared" si="327"/>
        <v>0</v>
      </c>
      <c r="AR102" s="1361"/>
      <c r="AS102" s="1361"/>
      <c r="AT102" s="1383">
        <f t="shared" si="328"/>
        <v>0</v>
      </c>
      <c r="AU102" s="943"/>
      <c r="AV102" s="943"/>
      <c r="AW102" s="943"/>
      <c r="AX102" s="943"/>
      <c r="AY102" s="943"/>
      <c r="AZ102" s="943"/>
      <c r="BA102" s="943"/>
      <c r="BB102" s="943"/>
      <c r="BC102" s="943"/>
      <c r="BD102" s="943"/>
      <c r="BE102" s="943"/>
      <c r="BF102" s="943"/>
      <c r="BG102" s="943"/>
      <c r="BH102" s="943"/>
      <c r="BI102" s="943"/>
      <c r="BJ102" s="943"/>
      <c r="BK102" s="943"/>
      <c r="BL102" s="943"/>
      <c r="BM102" s="943"/>
      <c r="BN102" s="943"/>
      <c r="BO102" s="943"/>
      <c r="BP102" s="943"/>
      <c r="BQ102" s="943"/>
      <c r="BR102" s="943"/>
      <c r="BS102" s="943"/>
      <c r="BT102" s="1364"/>
      <c r="BU102" s="1364"/>
      <c r="BV102" s="1364"/>
      <c r="BW102" s="1364"/>
      <c r="BX102" s="1364"/>
      <c r="BY102" s="1364"/>
      <c r="BZ102" s="1363">
        <f t="shared" ref="BZ102:CJ102" si="345">COUNTIF($AU102:$BY102,BZ$4)*($F102/30)+COUNTIF($AU102:$BY102,BZ$5)*($F102/60)</f>
        <v>0</v>
      </c>
      <c r="CA102" s="1363">
        <f t="shared" si="345"/>
        <v>0</v>
      </c>
      <c r="CB102" s="1363">
        <f t="shared" si="345"/>
        <v>0</v>
      </c>
      <c r="CC102" s="1363">
        <f t="shared" si="345"/>
        <v>0</v>
      </c>
      <c r="CD102" s="1363">
        <f t="shared" si="345"/>
        <v>0</v>
      </c>
      <c r="CE102" s="1363">
        <f t="shared" si="345"/>
        <v>0</v>
      </c>
      <c r="CF102" s="1363">
        <f t="shared" si="345"/>
        <v>0</v>
      </c>
      <c r="CG102" s="1363">
        <f t="shared" si="345"/>
        <v>0</v>
      </c>
      <c r="CH102" s="1363">
        <f t="shared" si="345"/>
        <v>0</v>
      </c>
      <c r="CI102" s="1363">
        <f t="shared" si="345"/>
        <v>0</v>
      </c>
      <c r="CJ102" s="1363">
        <f t="shared" si="345"/>
        <v>0</v>
      </c>
      <c r="CK102" s="1363">
        <f t="shared" si="330"/>
        <v>0</v>
      </c>
      <c r="CL102" s="943"/>
      <c r="CM102" s="943"/>
      <c r="CN102" s="943"/>
      <c r="CO102" s="943"/>
      <c r="CP102" s="943"/>
      <c r="CQ102" s="943"/>
      <c r="CR102" s="943"/>
      <c r="CS102" s="943"/>
      <c r="CT102" s="943"/>
      <c r="CU102" s="943"/>
      <c r="CV102" s="943"/>
      <c r="CW102" s="943"/>
      <c r="CX102" s="943"/>
      <c r="CY102" s="943"/>
      <c r="CZ102" s="943"/>
      <c r="DA102" s="943"/>
      <c r="DB102" s="943"/>
      <c r="DC102" s="943"/>
      <c r="DD102" s="943"/>
      <c r="DE102" s="943"/>
      <c r="DF102" s="943"/>
      <c r="DG102" s="943"/>
      <c r="DH102" s="943"/>
      <c r="DI102" s="943"/>
      <c r="DJ102" s="943"/>
      <c r="DK102" s="943"/>
      <c r="DL102" s="943"/>
      <c r="DM102" s="943"/>
      <c r="DN102" s="1383">
        <f t="shared" ref="DN102:DW102" si="346">COUNTIF($CL102:$DM102,DN$4)*($F102/30)+COUNTIF($CL102:$DM102,DN$5)*($F102/60)</f>
        <v>0</v>
      </c>
      <c r="DO102" s="1383">
        <f t="shared" si="346"/>
        <v>0</v>
      </c>
      <c r="DP102" s="1383">
        <f t="shared" si="346"/>
        <v>0</v>
      </c>
      <c r="DQ102" s="1383">
        <f t="shared" si="346"/>
        <v>0</v>
      </c>
      <c r="DR102" s="1383">
        <f t="shared" si="346"/>
        <v>0</v>
      </c>
      <c r="DS102" s="1383">
        <f t="shared" si="346"/>
        <v>0</v>
      </c>
      <c r="DT102" s="1383">
        <f t="shared" si="346"/>
        <v>0</v>
      </c>
      <c r="DU102" s="1383">
        <f t="shared" si="346"/>
        <v>0</v>
      </c>
      <c r="DV102" s="1383">
        <f t="shared" si="346"/>
        <v>0</v>
      </c>
      <c r="DW102" s="1383">
        <f t="shared" si="346"/>
        <v>0</v>
      </c>
      <c r="DX102" s="1383">
        <f t="shared" si="332"/>
        <v>0</v>
      </c>
      <c r="DY102" s="943"/>
      <c r="DZ102" s="943"/>
      <c r="EA102" s="943"/>
      <c r="EB102" s="943"/>
      <c r="EC102" s="943"/>
      <c r="ED102" s="943"/>
      <c r="EE102" s="943"/>
      <c r="EF102" s="943"/>
      <c r="EG102" s="943"/>
      <c r="EH102" s="943"/>
      <c r="EI102" s="943"/>
      <c r="EJ102" s="943"/>
      <c r="EK102" s="943"/>
      <c r="EL102" s="943"/>
      <c r="EM102" s="943"/>
      <c r="EN102" s="943"/>
      <c r="EO102" s="943"/>
      <c r="EP102" s="943"/>
      <c r="EQ102" s="943"/>
      <c r="ER102" s="943"/>
      <c r="ES102" s="943"/>
      <c r="ET102" s="943"/>
      <c r="EU102" s="943"/>
      <c r="EV102" s="943"/>
      <c r="EW102" s="943"/>
      <c r="EX102" s="1364"/>
      <c r="EY102" s="1364"/>
      <c r="EZ102" s="1364"/>
      <c r="FA102" s="1364"/>
      <c r="FB102" s="1364"/>
      <c r="FC102" s="1364"/>
      <c r="FD102" s="1363">
        <f t="shared" ref="FD102:FO102" si="347">COUNTIF($AU102:$BY102,FD$4)*($F102/30)+COUNTIF($AU102:$BY102,FD$5)*($F102/60)</f>
        <v>0</v>
      </c>
      <c r="FE102" s="1363">
        <f t="shared" si="347"/>
        <v>0</v>
      </c>
      <c r="FF102" s="1363">
        <f t="shared" si="347"/>
        <v>0</v>
      </c>
      <c r="FG102" s="1363">
        <f t="shared" si="347"/>
        <v>0</v>
      </c>
      <c r="FH102" s="1363">
        <f t="shared" si="347"/>
        <v>0</v>
      </c>
      <c r="FI102" s="1363">
        <f t="shared" si="347"/>
        <v>0</v>
      </c>
      <c r="FJ102" s="1363">
        <f t="shared" si="347"/>
        <v>0</v>
      </c>
      <c r="FK102" s="1363">
        <f t="shared" si="347"/>
        <v>0</v>
      </c>
      <c r="FL102" s="1363">
        <f t="shared" si="347"/>
        <v>0</v>
      </c>
      <c r="FM102" s="1363">
        <f t="shared" si="347"/>
        <v>0</v>
      </c>
      <c r="FN102" s="1363">
        <f t="shared" si="347"/>
        <v>0</v>
      </c>
      <c r="FO102" s="1363">
        <f t="shared" si="347"/>
        <v>0</v>
      </c>
      <c r="FP102" s="1363">
        <f t="shared" si="334"/>
        <v>0</v>
      </c>
      <c r="FQ102" s="943"/>
      <c r="FR102" s="943"/>
      <c r="FS102" s="943"/>
      <c r="FT102" s="943"/>
      <c r="FU102" s="943"/>
      <c r="FV102" s="943"/>
      <c r="FW102" s="943"/>
      <c r="FX102" s="943"/>
      <c r="FY102" s="943"/>
      <c r="FZ102" s="943"/>
      <c r="GA102" s="943"/>
      <c r="GB102" s="943"/>
      <c r="GC102" s="943"/>
      <c r="GD102" s="943"/>
      <c r="GE102" s="943"/>
      <c r="GF102" s="943"/>
      <c r="GG102" s="943"/>
      <c r="GH102" s="943"/>
      <c r="GI102" s="943"/>
      <c r="GJ102" s="943"/>
      <c r="GK102" s="943"/>
      <c r="GL102" s="943"/>
      <c r="GM102" s="943"/>
      <c r="GN102" s="943"/>
      <c r="GO102" s="943"/>
      <c r="GP102" s="1364"/>
      <c r="GQ102" s="1364"/>
      <c r="GR102" s="1364"/>
      <c r="GS102" s="1364"/>
      <c r="GT102" s="1364"/>
      <c r="GU102" s="1383"/>
      <c r="GV102" s="1383"/>
      <c r="GW102" s="1383"/>
      <c r="GX102" s="1383"/>
      <c r="GY102" s="1383"/>
      <c r="GZ102" s="943"/>
      <c r="HA102" s="943"/>
      <c r="HB102" s="943"/>
      <c r="HC102" s="943"/>
      <c r="HD102" s="943"/>
      <c r="HE102" s="943"/>
      <c r="HF102" s="943"/>
      <c r="HG102" s="943"/>
      <c r="HH102" s="943"/>
      <c r="HI102" s="943"/>
      <c r="HJ102" s="943"/>
      <c r="HK102" s="943"/>
      <c r="HL102" s="943"/>
      <c r="HM102" s="943"/>
      <c r="HN102" s="943"/>
      <c r="HO102" s="943"/>
      <c r="HP102" s="943"/>
      <c r="HQ102" s="943"/>
      <c r="HR102" s="943"/>
      <c r="HS102" s="943"/>
      <c r="HT102" s="943"/>
      <c r="HU102" s="943"/>
      <c r="HV102" s="943"/>
      <c r="HW102" s="943"/>
      <c r="HX102" s="943"/>
      <c r="HY102" s="1364"/>
      <c r="HZ102" s="1364"/>
      <c r="IA102" s="1364"/>
      <c r="IB102" s="1364"/>
      <c r="IC102" s="1364"/>
      <c r="ID102" s="1364"/>
      <c r="IE102" s="1391"/>
      <c r="IF102" s="1391"/>
      <c r="IG102" s="1391"/>
      <c r="IH102" s="1391"/>
      <c r="II102" s="1391"/>
      <c r="IJ102" s="1391"/>
      <c r="IK102" s="943"/>
      <c r="IL102" s="943"/>
      <c r="IM102" s="943"/>
      <c r="IN102" s="943"/>
      <c r="IO102" s="943"/>
      <c r="IP102" s="943"/>
      <c r="IQ102" s="943"/>
      <c r="IR102" s="943"/>
      <c r="IS102" s="943"/>
      <c r="IT102" s="943"/>
      <c r="IU102" s="943"/>
      <c r="IV102" s="943"/>
      <c r="IW102" s="943"/>
      <c r="IX102" s="943"/>
      <c r="IY102" s="943"/>
      <c r="IZ102" s="943"/>
      <c r="JA102" s="943"/>
      <c r="JB102" s="943"/>
      <c r="JC102" s="943"/>
      <c r="JD102" s="943"/>
      <c r="JE102" s="943"/>
      <c r="JF102" s="943"/>
      <c r="JG102" s="943"/>
      <c r="JH102" s="943"/>
      <c r="JI102" s="943"/>
      <c r="JJ102" s="1364"/>
      <c r="JK102" s="1364"/>
      <c r="JL102" s="1364"/>
      <c r="JM102" s="1364"/>
      <c r="JN102" s="1364"/>
      <c r="JO102" s="1383"/>
      <c r="JP102" s="1383"/>
      <c r="JQ102" s="1383"/>
      <c r="JR102" s="1383"/>
      <c r="JS102" s="1383"/>
      <c r="JT102" s="1383"/>
      <c r="JU102" s="943"/>
      <c r="JV102" s="943"/>
      <c r="JW102" s="943"/>
      <c r="JX102" s="943"/>
      <c r="JY102" s="943"/>
      <c r="JZ102" s="943"/>
      <c r="KA102" s="943"/>
      <c r="KB102" s="943"/>
      <c r="KC102" s="943"/>
      <c r="KD102" s="943"/>
      <c r="KE102" s="943"/>
      <c r="KF102" s="943"/>
      <c r="KG102" s="943"/>
      <c r="KH102" s="943"/>
      <c r="KI102" s="943"/>
      <c r="KJ102" s="943"/>
      <c r="KK102" s="943"/>
      <c r="KL102" s="943"/>
      <c r="KM102" s="943"/>
      <c r="KN102" s="943"/>
      <c r="KO102" s="943"/>
      <c r="KP102" s="943"/>
      <c r="KQ102" s="943"/>
      <c r="KR102" s="943"/>
      <c r="KS102" s="943"/>
      <c r="KT102" s="1364"/>
      <c r="KU102" s="1364"/>
      <c r="KV102" s="1364"/>
      <c r="KW102" s="1364"/>
      <c r="KX102" s="1364"/>
      <c r="KY102" s="1364"/>
      <c r="KZ102" s="1363"/>
      <c r="LA102" s="1363"/>
      <c r="LB102" s="1363"/>
      <c r="LC102" s="1363"/>
      <c r="LD102" s="1363"/>
      <c r="LE102" s="1363"/>
      <c r="LF102" s="943"/>
      <c r="LG102" s="943"/>
      <c r="LH102" s="943"/>
      <c r="LI102" s="943"/>
      <c r="LJ102" s="943"/>
      <c r="LK102" s="943"/>
      <c r="LL102" s="943"/>
      <c r="LM102" s="943"/>
      <c r="LN102" s="943"/>
      <c r="LO102" s="943"/>
      <c r="LP102" s="943"/>
      <c r="LQ102" s="943"/>
      <c r="LR102" s="943"/>
      <c r="LS102" s="943"/>
      <c r="LT102" s="943"/>
      <c r="LU102" s="943"/>
      <c r="LV102" s="943"/>
      <c r="LW102" s="943"/>
      <c r="LX102" s="943"/>
      <c r="LY102" s="943"/>
      <c r="LZ102" s="943"/>
      <c r="MA102" s="943"/>
      <c r="MB102" s="943"/>
      <c r="MC102" s="943"/>
      <c r="MD102" s="943"/>
      <c r="ME102" s="1364"/>
      <c r="MF102" s="1364"/>
      <c r="MG102" s="1364"/>
      <c r="MH102" s="1364"/>
      <c r="MI102" s="1364"/>
      <c r="MJ102" s="1364"/>
      <c r="MK102" s="1383"/>
      <c r="ML102" s="1383"/>
      <c r="MM102" s="1383"/>
      <c r="MN102" s="1383"/>
      <c r="MO102" s="1383"/>
      <c r="MP102" s="1383"/>
      <c r="MQ102" s="943"/>
      <c r="MR102" s="943"/>
      <c r="MS102" s="943"/>
      <c r="MT102" s="943"/>
      <c r="MU102" s="943"/>
      <c r="MV102" s="943"/>
      <c r="MW102" s="943"/>
      <c r="MX102" s="943"/>
      <c r="MY102" s="943"/>
      <c r="MZ102" s="943"/>
      <c r="NA102" s="943"/>
      <c r="NB102" s="943"/>
      <c r="NC102" s="943"/>
      <c r="ND102" s="943"/>
      <c r="NE102" s="943"/>
      <c r="NF102" s="943"/>
      <c r="NG102" s="943"/>
      <c r="NH102" s="943"/>
      <c r="NI102" s="943"/>
      <c r="NJ102" s="943"/>
      <c r="NK102" s="943"/>
      <c r="NL102" s="943"/>
      <c r="NM102" s="943"/>
      <c r="NN102" s="943"/>
      <c r="NO102" s="943"/>
      <c r="NP102" s="1364"/>
      <c r="NQ102" s="1364"/>
      <c r="NR102" s="1364"/>
      <c r="NS102" s="1364"/>
      <c r="NT102" s="1364"/>
      <c r="NU102" s="1363"/>
      <c r="NV102" s="1363"/>
      <c r="NW102" s="1363"/>
      <c r="NX102" s="1363"/>
      <c r="NY102" s="1363"/>
      <c r="NZ102" s="1363"/>
      <c r="OA102" s="943"/>
      <c r="OB102" s="943"/>
      <c r="OC102" s="943"/>
      <c r="OD102" s="943"/>
      <c r="OE102" s="943"/>
      <c r="OF102" s="943"/>
      <c r="OG102" s="943"/>
      <c r="OH102" s="943"/>
      <c r="OI102" s="943"/>
      <c r="OJ102" s="943"/>
      <c r="OK102" s="943"/>
      <c r="OL102" s="943"/>
      <c r="OM102" s="943"/>
      <c r="ON102" s="943"/>
      <c r="OO102" s="943"/>
      <c r="OP102" s="943"/>
      <c r="OQ102" s="943"/>
      <c r="OR102" s="943"/>
      <c r="OS102" s="943"/>
      <c r="OT102" s="943"/>
      <c r="OU102" s="943"/>
      <c r="OV102" s="943"/>
      <c r="OW102" s="943"/>
      <c r="OX102" s="943"/>
      <c r="OY102" s="943"/>
      <c r="OZ102" s="1364"/>
      <c r="PA102" s="1364"/>
      <c r="PB102" s="1364"/>
      <c r="PC102" s="1364"/>
      <c r="PD102" s="1364"/>
      <c r="PE102" s="1383"/>
      <c r="PF102" s="1383"/>
      <c r="PG102" s="1383"/>
      <c r="PH102" s="1383"/>
      <c r="PI102" s="1383"/>
      <c r="PJ102" s="1383"/>
      <c r="PK102" s="943"/>
      <c r="PL102" s="943"/>
      <c r="PM102" s="943"/>
      <c r="PN102" s="943"/>
      <c r="PO102" s="943"/>
      <c r="PP102" s="943"/>
      <c r="PQ102" s="943"/>
      <c r="PR102" s="943"/>
      <c r="PS102" s="943"/>
      <c r="PT102" s="943"/>
      <c r="PU102" s="943"/>
      <c r="PV102" s="943"/>
      <c r="PW102" s="943"/>
      <c r="PX102" s="943"/>
      <c r="PY102" s="943"/>
      <c r="PZ102" s="943"/>
      <c r="QA102" s="943"/>
      <c r="QB102" s="943"/>
      <c r="QC102" s="943"/>
      <c r="QD102" s="943"/>
      <c r="QE102" s="943"/>
      <c r="QF102" s="943"/>
      <c r="QG102" s="943"/>
      <c r="QH102" s="943"/>
      <c r="QI102" s="943"/>
      <c r="QJ102" s="1364"/>
      <c r="QK102" s="1364"/>
      <c r="QL102" s="1364"/>
      <c r="QM102" s="1364"/>
      <c r="QN102" s="1364"/>
      <c r="QO102" s="1363"/>
      <c r="QP102" s="1363"/>
      <c r="QQ102" s="1363"/>
      <c r="QR102" s="1363"/>
      <c r="QS102" s="1363"/>
      <c r="QT102" s="1363"/>
      <c r="QU102" s="1363"/>
      <c r="QV102" s="1363"/>
      <c r="QW102" s="1363"/>
      <c r="QX102" s="1363"/>
      <c r="QY102" s="1363"/>
      <c r="QZ102" s="1363"/>
      <c r="RA102" s="1363"/>
    </row>
    <row r="103" ht="14.25" hidden="1" customHeight="1">
      <c r="A103" s="943">
        <v>6.0</v>
      </c>
      <c r="B103" s="943" t="s">
        <v>2825</v>
      </c>
      <c r="C103" s="943" t="s">
        <v>2825</v>
      </c>
      <c r="D103" s="33"/>
      <c r="E103" s="1360" t="s">
        <v>2340</v>
      </c>
      <c r="F103" s="1298"/>
      <c r="G103" s="1382">
        <v>2.157E7</v>
      </c>
      <c r="H103" s="1382"/>
      <c r="I103" s="1383"/>
      <c r="J103" s="1383">
        <f t="shared" si="314"/>
        <v>0</v>
      </c>
      <c r="K103" s="1383"/>
      <c r="L103" s="1383">
        <f t="shared" si="315"/>
        <v>0</v>
      </c>
      <c r="M103" s="1383"/>
      <c r="N103" s="1383">
        <f t="shared" si="316"/>
        <v>0</v>
      </c>
      <c r="O103" s="1383"/>
      <c r="P103" s="1383">
        <f t="shared" si="317"/>
        <v>0</v>
      </c>
      <c r="Q103" s="1383"/>
      <c r="R103" s="1383"/>
      <c r="S103" s="1383"/>
      <c r="T103" s="1383">
        <f t="shared" si="318"/>
        <v>0</v>
      </c>
      <c r="U103" s="1383">
        <f t="shared" si="319"/>
        <v>0</v>
      </c>
      <c r="V103" s="1362"/>
      <c r="W103" s="1363">
        <f t="shared" si="320"/>
        <v>0</v>
      </c>
      <c r="X103" s="1362"/>
      <c r="Y103" s="1363">
        <f t="shared" si="321"/>
        <v>0</v>
      </c>
      <c r="Z103" s="1362"/>
      <c r="AA103" s="1363">
        <f t="shared" si="322"/>
        <v>0</v>
      </c>
      <c r="AB103" s="1362"/>
      <c r="AC103" s="1363">
        <f t="shared" si="323"/>
        <v>0</v>
      </c>
      <c r="AD103" s="1362"/>
      <c r="AE103" s="1362"/>
      <c r="AF103" s="1362"/>
      <c r="AG103" s="1363"/>
      <c r="AH103" s="1363">
        <f t="shared" si="324"/>
        <v>0</v>
      </c>
      <c r="AI103" s="1361"/>
      <c r="AJ103" s="1383">
        <f t="shared" si="335"/>
        <v>0</v>
      </c>
      <c r="AK103" s="1361"/>
      <c r="AL103" s="1361"/>
      <c r="AM103" s="1383">
        <f t="shared" si="325"/>
        <v>0</v>
      </c>
      <c r="AN103" s="1361"/>
      <c r="AO103" s="1383">
        <f t="shared" si="326"/>
        <v>0</v>
      </c>
      <c r="AP103" s="1361"/>
      <c r="AQ103" s="1383">
        <f t="shared" si="327"/>
        <v>0</v>
      </c>
      <c r="AR103" s="1361"/>
      <c r="AS103" s="1361"/>
      <c r="AT103" s="1383">
        <f t="shared" si="328"/>
        <v>0</v>
      </c>
      <c r="AU103" s="943"/>
      <c r="AV103" s="943"/>
      <c r="AW103" s="943"/>
      <c r="AX103" s="943"/>
      <c r="AY103" s="943"/>
      <c r="AZ103" s="943"/>
      <c r="BA103" s="943"/>
      <c r="BB103" s="943"/>
      <c r="BC103" s="943"/>
      <c r="BD103" s="943"/>
      <c r="BE103" s="943"/>
      <c r="BF103" s="943"/>
      <c r="BG103" s="943"/>
      <c r="BH103" s="943"/>
      <c r="BI103" s="943"/>
      <c r="BJ103" s="943"/>
      <c r="BK103" s="943"/>
      <c r="BL103" s="943"/>
      <c r="BM103" s="943"/>
      <c r="BN103" s="943"/>
      <c r="BO103" s="943"/>
      <c r="BP103" s="943"/>
      <c r="BQ103" s="943"/>
      <c r="BR103" s="943"/>
      <c r="BS103" s="943"/>
      <c r="BT103" s="1364"/>
      <c r="BU103" s="1364"/>
      <c r="BV103" s="1364"/>
      <c r="BW103" s="1364"/>
      <c r="BX103" s="1364"/>
      <c r="BY103" s="1364"/>
      <c r="BZ103" s="1363">
        <f t="shared" ref="BZ103:CJ103" si="348">COUNTIF($AU103:$BY103,BZ$4)*($F103/30)+COUNTIF($AU103:$BY103,BZ$5)*($F103/60)</f>
        <v>0</v>
      </c>
      <c r="CA103" s="1363">
        <f t="shared" si="348"/>
        <v>0</v>
      </c>
      <c r="CB103" s="1363">
        <f t="shared" si="348"/>
        <v>0</v>
      </c>
      <c r="CC103" s="1363">
        <f t="shared" si="348"/>
        <v>0</v>
      </c>
      <c r="CD103" s="1363">
        <f t="shared" si="348"/>
        <v>0</v>
      </c>
      <c r="CE103" s="1363">
        <f t="shared" si="348"/>
        <v>0</v>
      </c>
      <c r="CF103" s="1363">
        <f t="shared" si="348"/>
        <v>0</v>
      </c>
      <c r="CG103" s="1363">
        <f t="shared" si="348"/>
        <v>0</v>
      </c>
      <c r="CH103" s="1363">
        <f t="shared" si="348"/>
        <v>0</v>
      </c>
      <c r="CI103" s="1363">
        <f t="shared" si="348"/>
        <v>0</v>
      </c>
      <c r="CJ103" s="1363">
        <f t="shared" si="348"/>
        <v>0</v>
      </c>
      <c r="CK103" s="1363">
        <f t="shared" si="330"/>
        <v>0</v>
      </c>
      <c r="CL103" s="943"/>
      <c r="CM103" s="943"/>
      <c r="CN103" s="943"/>
      <c r="CO103" s="943"/>
      <c r="CP103" s="943"/>
      <c r="CQ103" s="943"/>
      <c r="CR103" s="943"/>
      <c r="CS103" s="943"/>
      <c r="CT103" s="943"/>
      <c r="CU103" s="943"/>
      <c r="CV103" s="943"/>
      <c r="CW103" s="943"/>
      <c r="CX103" s="943"/>
      <c r="CY103" s="943"/>
      <c r="CZ103" s="943"/>
      <c r="DA103" s="943"/>
      <c r="DB103" s="943"/>
      <c r="DC103" s="943"/>
      <c r="DD103" s="943"/>
      <c r="DE103" s="943"/>
      <c r="DF103" s="943"/>
      <c r="DG103" s="943"/>
      <c r="DH103" s="943"/>
      <c r="DI103" s="943"/>
      <c r="DJ103" s="943"/>
      <c r="DK103" s="943"/>
      <c r="DL103" s="943"/>
      <c r="DM103" s="943"/>
      <c r="DN103" s="1383">
        <f t="shared" ref="DN103:DW103" si="349">COUNTIF($CL103:$DM103,DN$4)*($F103/30)+COUNTIF($CL103:$DM103,DN$5)*($F103/60)</f>
        <v>0</v>
      </c>
      <c r="DO103" s="1383">
        <f t="shared" si="349"/>
        <v>0</v>
      </c>
      <c r="DP103" s="1383">
        <f t="shared" si="349"/>
        <v>0</v>
      </c>
      <c r="DQ103" s="1383">
        <f t="shared" si="349"/>
        <v>0</v>
      </c>
      <c r="DR103" s="1383">
        <f t="shared" si="349"/>
        <v>0</v>
      </c>
      <c r="DS103" s="1383">
        <f t="shared" si="349"/>
        <v>0</v>
      </c>
      <c r="DT103" s="1383">
        <f t="shared" si="349"/>
        <v>0</v>
      </c>
      <c r="DU103" s="1383">
        <f t="shared" si="349"/>
        <v>0</v>
      </c>
      <c r="DV103" s="1383">
        <f t="shared" si="349"/>
        <v>0</v>
      </c>
      <c r="DW103" s="1383">
        <f t="shared" si="349"/>
        <v>0</v>
      </c>
      <c r="DX103" s="1383">
        <f t="shared" si="332"/>
        <v>0</v>
      </c>
      <c r="DY103" s="943"/>
      <c r="DZ103" s="943"/>
      <c r="EA103" s="943"/>
      <c r="EB103" s="943"/>
      <c r="EC103" s="943"/>
      <c r="ED103" s="943"/>
      <c r="EE103" s="943"/>
      <c r="EF103" s="943"/>
      <c r="EG103" s="943"/>
      <c r="EH103" s="943"/>
      <c r="EI103" s="943"/>
      <c r="EJ103" s="943"/>
      <c r="EK103" s="943"/>
      <c r="EL103" s="943"/>
      <c r="EM103" s="943"/>
      <c r="EN103" s="943"/>
      <c r="EO103" s="943"/>
      <c r="EP103" s="943"/>
      <c r="EQ103" s="943"/>
      <c r="ER103" s="943"/>
      <c r="ES103" s="943"/>
      <c r="ET103" s="943"/>
      <c r="EU103" s="943"/>
      <c r="EV103" s="943"/>
      <c r="EW103" s="943"/>
      <c r="EX103" s="1364"/>
      <c r="EY103" s="1364"/>
      <c r="EZ103" s="1364"/>
      <c r="FA103" s="1364"/>
      <c r="FB103" s="1364"/>
      <c r="FC103" s="1364"/>
      <c r="FD103" s="1363">
        <f t="shared" ref="FD103:FO103" si="350">COUNTIF($AU103:$BY103,FD$4)*($F103/30)+COUNTIF($AU103:$BY103,FD$5)*($F103/60)</f>
        <v>0</v>
      </c>
      <c r="FE103" s="1363">
        <f t="shared" si="350"/>
        <v>0</v>
      </c>
      <c r="FF103" s="1363">
        <f t="shared" si="350"/>
        <v>0</v>
      </c>
      <c r="FG103" s="1363">
        <f t="shared" si="350"/>
        <v>0</v>
      </c>
      <c r="FH103" s="1363">
        <f t="shared" si="350"/>
        <v>0</v>
      </c>
      <c r="FI103" s="1363">
        <f t="shared" si="350"/>
        <v>0</v>
      </c>
      <c r="FJ103" s="1363">
        <f t="shared" si="350"/>
        <v>0</v>
      </c>
      <c r="FK103" s="1363">
        <f t="shared" si="350"/>
        <v>0</v>
      </c>
      <c r="FL103" s="1363">
        <f t="shared" si="350"/>
        <v>0</v>
      </c>
      <c r="FM103" s="1363">
        <f t="shared" si="350"/>
        <v>0</v>
      </c>
      <c r="FN103" s="1363">
        <f t="shared" si="350"/>
        <v>0</v>
      </c>
      <c r="FO103" s="1363">
        <f t="shared" si="350"/>
        <v>0</v>
      </c>
      <c r="FP103" s="1363">
        <f t="shared" si="334"/>
        <v>0</v>
      </c>
      <c r="FQ103" s="943"/>
      <c r="FR103" s="943"/>
      <c r="FS103" s="943"/>
      <c r="FT103" s="943"/>
      <c r="FU103" s="943"/>
      <c r="FV103" s="943"/>
      <c r="FW103" s="943"/>
      <c r="FX103" s="943"/>
      <c r="FY103" s="943"/>
      <c r="FZ103" s="943"/>
      <c r="GA103" s="943"/>
      <c r="GB103" s="943"/>
      <c r="GC103" s="943"/>
      <c r="GD103" s="943"/>
      <c r="GE103" s="943"/>
      <c r="GF103" s="943"/>
      <c r="GG103" s="943"/>
      <c r="GH103" s="943"/>
      <c r="GI103" s="943"/>
      <c r="GJ103" s="943"/>
      <c r="GK103" s="943"/>
      <c r="GL103" s="943"/>
      <c r="GM103" s="943"/>
      <c r="GN103" s="943"/>
      <c r="GO103" s="943"/>
      <c r="GP103" s="1364"/>
      <c r="GQ103" s="1364"/>
      <c r="GR103" s="1364"/>
      <c r="GS103" s="1364"/>
      <c r="GT103" s="1364"/>
      <c r="GU103" s="1383"/>
      <c r="GV103" s="1383"/>
      <c r="GW103" s="1383"/>
      <c r="GX103" s="1383"/>
      <c r="GY103" s="1383"/>
      <c r="GZ103" s="943"/>
      <c r="HA103" s="943"/>
      <c r="HB103" s="943"/>
      <c r="HC103" s="943"/>
      <c r="HD103" s="943"/>
      <c r="HE103" s="943"/>
      <c r="HF103" s="943"/>
      <c r="HG103" s="943"/>
      <c r="HH103" s="943"/>
      <c r="HI103" s="943"/>
      <c r="HJ103" s="943"/>
      <c r="HK103" s="943"/>
      <c r="HL103" s="943"/>
      <c r="HM103" s="943"/>
      <c r="HN103" s="943"/>
      <c r="HO103" s="943"/>
      <c r="HP103" s="943"/>
      <c r="HQ103" s="943"/>
      <c r="HR103" s="943"/>
      <c r="HS103" s="943"/>
      <c r="HT103" s="943"/>
      <c r="HU103" s="943"/>
      <c r="HV103" s="943"/>
      <c r="HW103" s="943"/>
      <c r="HX103" s="943"/>
      <c r="HY103" s="1364"/>
      <c r="HZ103" s="1364"/>
      <c r="IA103" s="1364"/>
      <c r="IB103" s="1364"/>
      <c r="IC103" s="1364"/>
      <c r="ID103" s="1364"/>
      <c r="IE103" s="1391"/>
      <c r="IF103" s="1391"/>
      <c r="IG103" s="1391"/>
      <c r="IH103" s="1391"/>
      <c r="II103" s="1391"/>
      <c r="IJ103" s="1391"/>
      <c r="IK103" s="943"/>
      <c r="IL103" s="943"/>
      <c r="IM103" s="943"/>
      <c r="IN103" s="943"/>
      <c r="IO103" s="943"/>
      <c r="IP103" s="943"/>
      <c r="IQ103" s="943"/>
      <c r="IR103" s="943"/>
      <c r="IS103" s="943"/>
      <c r="IT103" s="943"/>
      <c r="IU103" s="943"/>
      <c r="IV103" s="943"/>
      <c r="IW103" s="943"/>
      <c r="IX103" s="943"/>
      <c r="IY103" s="943"/>
      <c r="IZ103" s="943"/>
      <c r="JA103" s="943"/>
      <c r="JB103" s="943"/>
      <c r="JC103" s="943"/>
      <c r="JD103" s="943"/>
      <c r="JE103" s="943"/>
      <c r="JF103" s="943"/>
      <c r="JG103" s="943"/>
      <c r="JH103" s="943"/>
      <c r="JI103" s="943"/>
      <c r="JJ103" s="1364"/>
      <c r="JK103" s="1364"/>
      <c r="JL103" s="1364"/>
      <c r="JM103" s="1364"/>
      <c r="JN103" s="1364"/>
      <c r="JO103" s="1383"/>
      <c r="JP103" s="1383"/>
      <c r="JQ103" s="1383"/>
      <c r="JR103" s="1383"/>
      <c r="JS103" s="1383"/>
      <c r="JT103" s="1383"/>
      <c r="JU103" s="943"/>
      <c r="JV103" s="943"/>
      <c r="JW103" s="943"/>
      <c r="JX103" s="943"/>
      <c r="JY103" s="943"/>
      <c r="JZ103" s="943"/>
      <c r="KA103" s="943"/>
      <c r="KB103" s="943"/>
      <c r="KC103" s="943"/>
      <c r="KD103" s="943"/>
      <c r="KE103" s="943"/>
      <c r="KF103" s="943"/>
      <c r="KG103" s="943"/>
      <c r="KH103" s="943"/>
      <c r="KI103" s="943"/>
      <c r="KJ103" s="943"/>
      <c r="KK103" s="943"/>
      <c r="KL103" s="943"/>
      <c r="KM103" s="943"/>
      <c r="KN103" s="943"/>
      <c r="KO103" s="943"/>
      <c r="KP103" s="943"/>
      <c r="KQ103" s="943"/>
      <c r="KR103" s="943"/>
      <c r="KS103" s="943"/>
      <c r="KT103" s="1364"/>
      <c r="KU103" s="1364"/>
      <c r="KV103" s="1364"/>
      <c r="KW103" s="1364"/>
      <c r="KX103" s="1364"/>
      <c r="KY103" s="1364"/>
      <c r="KZ103" s="1363"/>
      <c r="LA103" s="1363"/>
      <c r="LB103" s="1363"/>
      <c r="LC103" s="1363"/>
      <c r="LD103" s="1363"/>
      <c r="LE103" s="1363"/>
      <c r="LF103" s="943"/>
      <c r="LG103" s="943"/>
      <c r="LH103" s="943"/>
      <c r="LI103" s="943"/>
      <c r="LJ103" s="943"/>
      <c r="LK103" s="943"/>
      <c r="LL103" s="943"/>
      <c r="LM103" s="943"/>
      <c r="LN103" s="943"/>
      <c r="LO103" s="943"/>
      <c r="LP103" s="943"/>
      <c r="LQ103" s="943"/>
      <c r="LR103" s="943"/>
      <c r="LS103" s="943"/>
      <c r="LT103" s="943"/>
      <c r="LU103" s="943"/>
      <c r="LV103" s="943"/>
      <c r="LW103" s="943"/>
      <c r="LX103" s="943"/>
      <c r="LY103" s="943"/>
      <c r="LZ103" s="943"/>
      <c r="MA103" s="943"/>
      <c r="MB103" s="943"/>
      <c r="MC103" s="943"/>
      <c r="MD103" s="943"/>
      <c r="ME103" s="1364"/>
      <c r="MF103" s="1364"/>
      <c r="MG103" s="1364"/>
      <c r="MH103" s="1364"/>
      <c r="MI103" s="1364"/>
      <c r="MJ103" s="1364"/>
      <c r="MK103" s="1383"/>
      <c r="ML103" s="1383"/>
      <c r="MM103" s="1383"/>
      <c r="MN103" s="1383"/>
      <c r="MO103" s="1383"/>
      <c r="MP103" s="1383"/>
      <c r="MQ103" s="943"/>
      <c r="MR103" s="943"/>
      <c r="MS103" s="943"/>
      <c r="MT103" s="943"/>
      <c r="MU103" s="943"/>
      <c r="MV103" s="943"/>
      <c r="MW103" s="943"/>
      <c r="MX103" s="943"/>
      <c r="MY103" s="943"/>
      <c r="MZ103" s="943"/>
      <c r="NA103" s="943"/>
      <c r="NB103" s="943"/>
      <c r="NC103" s="943"/>
      <c r="ND103" s="943"/>
      <c r="NE103" s="943"/>
      <c r="NF103" s="943"/>
      <c r="NG103" s="943"/>
      <c r="NH103" s="943"/>
      <c r="NI103" s="943"/>
      <c r="NJ103" s="943"/>
      <c r="NK103" s="943"/>
      <c r="NL103" s="943"/>
      <c r="NM103" s="943"/>
      <c r="NN103" s="943"/>
      <c r="NO103" s="943"/>
      <c r="NP103" s="1364"/>
      <c r="NQ103" s="1364"/>
      <c r="NR103" s="1364"/>
      <c r="NS103" s="1364"/>
      <c r="NT103" s="1364"/>
      <c r="NU103" s="1363"/>
      <c r="NV103" s="1363"/>
      <c r="NW103" s="1363"/>
      <c r="NX103" s="1363"/>
      <c r="NY103" s="1363"/>
      <c r="NZ103" s="1363"/>
      <c r="OA103" s="943"/>
      <c r="OB103" s="943"/>
      <c r="OC103" s="943"/>
      <c r="OD103" s="943"/>
      <c r="OE103" s="943"/>
      <c r="OF103" s="943"/>
      <c r="OG103" s="943"/>
      <c r="OH103" s="943"/>
      <c r="OI103" s="943"/>
      <c r="OJ103" s="943"/>
      <c r="OK103" s="943"/>
      <c r="OL103" s="943"/>
      <c r="OM103" s="943"/>
      <c r="ON103" s="943"/>
      <c r="OO103" s="943"/>
      <c r="OP103" s="943"/>
      <c r="OQ103" s="943"/>
      <c r="OR103" s="943"/>
      <c r="OS103" s="943"/>
      <c r="OT103" s="943"/>
      <c r="OU103" s="943"/>
      <c r="OV103" s="943"/>
      <c r="OW103" s="943"/>
      <c r="OX103" s="943"/>
      <c r="OY103" s="943"/>
      <c r="OZ103" s="1364"/>
      <c r="PA103" s="1364"/>
      <c r="PB103" s="1364"/>
      <c r="PC103" s="1364"/>
      <c r="PD103" s="1364"/>
      <c r="PE103" s="1383"/>
      <c r="PF103" s="1383"/>
      <c r="PG103" s="1383"/>
      <c r="PH103" s="1383"/>
      <c r="PI103" s="1383"/>
      <c r="PJ103" s="1383"/>
      <c r="PK103" s="943"/>
      <c r="PL103" s="943"/>
      <c r="PM103" s="943"/>
      <c r="PN103" s="943"/>
      <c r="PO103" s="943"/>
      <c r="PP103" s="943"/>
      <c r="PQ103" s="943"/>
      <c r="PR103" s="943"/>
      <c r="PS103" s="943"/>
      <c r="PT103" s="943"/>
      <c r="PU103" s="943"/>
      <c r="PV103" s="943"/>
      <c r="PW103" s="943"/>
      <c r="PX103" s="943"/>
      <c r="PY103" s="943"/>
      <c r="PZ103" s="943"/>
      <c r="QA103" s="943"/>
      <c r="QB103" s="943"/>
      <c r="QC103" s="943"/>
      <c r="QD103" s="943"/>
      <c r="QE103" s="943"/>
      <c r="QF103" s="943"/>
      <c r="QG103" s="943"/>
      <c r="QH103" s="943"/>
      <c r="QI103" s="943"/>
      <c r="QJ103" s="1364"/>
      <c r="QK103" s="1364"/>
      <c r="QL103" s="1364"/>
      <c r="QM103" s="1364"/>
      <c r="QN103" s="1364"/>
      <c r="QO103" s="1363"/>
      <c r="QP103" s="1363"/>
      <c r="QQ103" s="1363"/>
      <c r="QR103" s="1363"/>
      <c r="QS103" s="1363"/>
      <c r="QT103" s="1363"/>
      <c r="QU103" s="1363"/>
      <c r="QV103" s="1363"/>
      <c r="QW103" s="1363"/>
      <c r="QX103" s="1363"/>
      <c r="QY103" s="1363"/>
      <c r="QZ103" s="1363"/>
      <c r="RA103" s="1363"/>
    </row>
    <row r="104" ht="14.25" hidden="1" customHeight="1">
      <c r="A104" s="943">
        <v>7.0</v>
      </c>
      <c r="B104" s="943" t="s">
        <v>2825</v>
      </c>
      <c r="C104" s="943" t="s">
        <v>2825</v>
      </c>
      <c r="D104" s="33"/>
      <c r="E104" s="1360" t="s">
        <v>2362</v>
      </c>
      <c r="F104" s="1298"/>
      <c r="G104" s="1382">
        <v>2.157E7</v>
      </c>
      <c r="H104" s="1382"/>
      <c r="I104" s="1383"/>
      <c r="J104" s="1383">
        <f t="shared" si="314"/>
        <v>0</v>
      </c>
      <c r="K104" s="1383"/>
      <c r="L104" s="1383">
        <f t="shared" si="315"/>
        <v>0</v>
      </c>
      <c r="M104" s="1383"/>
      <c r="N104" s="1383">
        <f t="shared" si="316"/>
        <v>0</v>
      </c>
      <c r="O104" s="1383"/>
      <c r="P104" s="1383">
        <f t="shared" si="317"/>
        <v>0</v>
      </c>
      <c r="Q104" s="1383"/>
      <c r="R104" s="1383"/>
      <c r="S104" s="1383"/>
      <c r="T104" s="1383">
        <f t="shared" si="318"/>
        <v>0</v>
      </c>
      <c r="U104" s="1383">
        <f t="shared" si="319"/>
        <v>0</v>
      </c>
      <c r="V104" s="1362"/>
      <c r="W104" s="1363">
        <f t="shared" si="320"/>
        <v>0</v>
      </c>
      <c r="X104" s="1362"/>
      <c r="Y104" s="1363">
        <f t="shared" si="321"/>
        <v>0</v>
      </c>
      <c r="Z104" s="1362"/>
      <c r="AA104" s="1363">
        <f t="shared" si="322"/>
        <v>0</v>
      </c>
      <c r="AB104" s="1362"/>
      <c r="AC104" s="1363">
        <f t="shared" si="323"/>
        <v>0</v>
      </c>
      <c r="AD104" s="1362"/>
      <c r="AE104" s="1362"/>
      <c r="AF104" s="1362"/>
      <c r="AG104" s="1363"/>
      <c r="AH104" s="1363">
        <f t="shared" si="324"/>
        <v>0</v>
      </c>
      <c r="AI104" s="1361"/>
      <c r="AJ104" s="1383">
        <f t="shared" si="335"/>
        <v>0</v>
      </c>
      <c r="AK104" s="1361"/>
      <c r="AL104" s="1361"/>
      <c r="AM104" s="1383">
        <f t="shared" si="325"/>
        <v>0</v>
      </c>
      <c r="AN104" s="1361"/>
      <c r="AO104" s="1383">
        <f t="shared" si="326"/>
        <v>0</v>
      </c>
      <c r="AP104" s="1361"/>
      <c r="AQ104" s="1383">
        <f t="shared" si="327"/>
        <v>0</v>
      </c>
      <c r="AR104" s="1361"/>
      <c r="AS104" s="1361"/>
      <c r="AT104" s="1383">
        <f t="shared" si="328"/>
        <v>0</v>
      </c>
      <c r="AU104" s="943"/>
      <c r="AV104" s="943"/>
      <c r="AW104" s="943"/>
      <c r="AX104" s="943"/>
      <c r="AY104" s="943"/>
      <c r="AZ104" s="943"/>
      <c r="BA104" s="943"/>
      <c r="BB104" s="943"/>
      <c r="BC104" s="943"/>
      <c r="BD104" s="943"/>
      <c r="BE104" s="943"/>
      <c r="BF104" s="943"/>
      <c r="BG104" s="943"/>
      <c r="BH104" s="943"/>
      <c r="BI104" s="943"/>
      <c r="BJ104" s="943"/>
      <c r="BK104" s="943"/>
      <c r="BL104" s="943"/>
      <c r="BM104" s="943"/>
      <c r="BN104" s="943"/>
      <c r="BO104" s="943"/>
      <c r="BP104" s="943"/>
      <c r="BQ104" s="943"/>
      <c r="BR104" s="943"/>
      <c r="BS104" s="943"/>
      <c r="BT104" s="1364"/>
      <c r="BU104" s="1364"/>
      <c r="BV104" s="1364"/>
      <c r="BW104" s="1364"/>
      <c r="BX104" s="1364"/>
      <c r="BY104" s="1364"/>
      <c r="BZ104" s="1363">
        <f t="shared" ref="BZ104:CJ104" si="351">COUNTIF($AU104:$BY104,BZ$4)*($F104/30)+COUNTIF($AU104:$BY104,BZ$5)*($F104/60)</f>
        <v>0</v>
      </c>
      <c r="CA104" s="1363">
        <f t="shared" si="351"/>
        <v>0</v>
      </c>
      <c r="CB104" s="1363">
        <f t="shared" si="351"/>
        <v>0</v>
      </c>
      <c r="CC104" s="1363">
        <f t="shared" si="351"/>
        <v>0</v>
      </c>
      <c r="CD104" s="1363">
        <f t="shared" si="351"/>
        <v>0</v>
      </c>
      <c r="CE104" s="1363">
        <f t="shared" si="351"/>
        <v>0</v>
      </c>
      <c r="CF104" s="1363">
        <f t="shared" si="351"/>
        <v>0</v>
      </c>
      <c r="CG104" s="1363">
        <f t="shared" si="351"/>
        <v>0</v>
      </c>
      <c r="CH104" s="1363">
        <f t="shared" si="351"/>
        <v>0</v>
      </c>
      <c r="CI104" s="1363">
        <f t="shared" si="351"/>
        <v>0</v>
      </c>
      <c r="CJ104" s="1363">
        <f t="shared" si="351"/>
        <v>0</v>
      </c>
      <c r="CK104" s="1363">
        <f t="shared" si="330"/>
        <v>0</v>
      </c>
      <c r="CL104" s="943"/>
      <c r="CM104" s="943"/>
      <c r="CN104" s="943"/>
      <c r="CO104" s="943"/>
      <c r="CP104" s="943"/>
      <c r="CQ104" s="943"/>
      <c r="CR104" s="943"/>
      <c r="CS104" s="943"/>
      <c r="CT104" s="943"/>
      <c r="CU104" s="943"/>
      <c r="CV104" s="943"/>
      <c r="CW104" s="943"/>
      <c r="CX104" s="943"/>
      <c r="CY104" s="943"/>
      <c r="CZ104" s="943"/>
      <c r="DA104" s="943"/>
      <c r="DB104" s="943"/>
      <c r="DC104" s="943"/>
      <c r="DD104" s="943"/>
      <c r="DE104" s="943"/>
      <c r="DF104" s="943"/>
      <c r="DG104" s="943"/>
      <c r="DH104" s="943"/>
      <c r="DI104" s="943"/>
      <c r="DJ104" s="943"/>
      <c r="DK104" s="943"/>
      <c r="DL104" s="943"/>
      <c r="DM104" s="943"/>
      <c r="DN104" s="1383">
        <f t="shared" ref="DN104:DW104" si="352">COUNTIF($CL104:$DM104,DN$4)*($F104/30)+COUNTIF($CL104:$DM104,DN$5)*($F104/60)</f>
        <v>0</v>
      </c>
      <c r="DO104" s="1383">
        <f t="shared" si="352"/>
        <v>0</v>
      </c>
      <c r="DP104" s="1383">
        <f t="shared" si="352"/>
        <v>0</v>
      </c>
      <c r="DQ104" s="1383">
        <f t="shared" si="352"/>
        <v>0</v>
      </c>
      <c r="DR104" s="1383">
        <f t="shared" si="352"/>
        <v>0</v>
      </c>
      <c r="DS104" s="1383">
        <f t="shared" si="352"/>
        <v>0</v>
      </c>
      <c r="DT104" s="1383">
        <f t="shared" si="352"/>
        <v>0</v>
      </c>
      <c r="DU104" s="1383">
        <f t="shared" si="352"/>
        <v>0</v>
      </c>
      <c r="DV104" s="1383">
        <f t="shared" si="352"/>
        <v>0</v>
      </c>
      <c r="DW104" s="1383">
        <f t="shared" si="352"/>
        <v>0</v>
      </c>
      <c r="DX104" s="1383">
        <f t="shared" si="332"/>
        <v>0</v>
      </c>
      <c r="DY104" s="943"/>
      <c r="DZ104" s="943"/>
      <c r="EA104" s="943"/>
      <c r="EB104" s="943"/>
      <c r="EC104" s="943"/>
      <c r="ED104" s="943"/>
      <c r="EE104" s="943"/>
      <c r="EF104" s="943"/>
      <c r="EG104" s="943"/>
      <c r="EH104" s="943"/>
      <c r="EI104" s="943"/>
      <c r="EJ104" s="943"/>
      <c r="EK104" s="943"/>
      <c r="EL104" s="943"/>
      <c r="EM104" s="943"/>
      <c r="EN104" s="943"/>
      <c r="EO104" s="943"/>
      <c r="EP104" s="943"/>
      <c r="EQ104" s="943"/>
      <c r="ER104" s="943"/>
      <c r="ES104" s="943"/>
      <c r="ET104" s="943"/>
      <c r="EU104" s="943"/>
      <c r="EV104" s="943"/>
      <c r="EW104" s="943"/>
      <c r="EX104" s="1364"/>
      <c r="EY104" s="1364"/>
      <c r="EZ104" s="1364"/>
      <c r="FA104" s="1364"/>
      <c r="FB104" s="1364"/>
      <c r="FC104" s="1364"/>
      <c r="FD104" s="1363">
        <f t="shared" ref="FD104:FO104" si="353">COUNTIF($AU104:$BY104,FD$4)*($F104/30)+COUNTIF($AU104:$BY104,FD$5)*($F104/60)</f>
        <v>0</v>
      </c>
      <c r="FE104" s="1363">
        <f t="shared" si="353"/>
        <v>0</v>
      </c>
      <c r="FF104" s="1363">
        <f t="shared" si="353"/>
        <v>0</v>
      </c>
      <c r="FG104" s="1363">
        <f t="shared" si="353"/>
        <v>0</v>
      </c>
      <c r="FH104" s="1363">
        <f t="shared" si="353"/>
        <v>0</v>
      </c>
      <c r="FI104" s="1363">
        <f t="shared" si="353"/>
        <v>0</v>
      </c>
      <c r="FJ104" s="1363">
        <f t="shared" si="353"/>
        <v>0</v>
      </c>
      <c r="FK104" s="1363">
        <f t="shared" si="353"/>
        <v>0</v>
      </c>
      <c r="FL104" s="1363">
        <f t="shared" si="353"/>
        <v>0</v>
      </c>
      <c r="FM104" s="1363">
        <f t="shared" si="353"/>
        <v>0</v>
      </c>
      <c r="FN104" s="1363">
        <f t="shared" si="353"/>
        <v>0</v>
      </c>
      <c r="FO104" s="1363">
        <f t="shared" si="353"/>
        <v>0</v>
      </c>
      <c r="FP104" s="1363">
        <f t="shared" si="334"/>
        <v>0</v>
      </c>
      <c r="FQ104" s="943"/>
      <c r="FR104" s="943"/>
      <c r="FS104" s="943"/>
      <c r="FT104" s="943"/>
      <c r="FU104" s="943"/>
      <c r="FV104" s="943"/>
      <c r="FW104" s="943"/>
      <c r="FX104" s="943"/>
      <c r="FY104" s="943"/>
      <c r="FZ104" s="943"/>
      <c r="GA104" s="943"/>
      <c r="GB104" s="943"/>
      <c r="GC104" s="943"/>
      <c r="GD104" s="943"/>
      <c r="GE104" s="943"/>
      <c r="GF104" s="943"/>
      <c r="GG104" s="943"/>
      <c r="GH104" s="943"/>
      <c r="GI104" s="943"/>
      <c r="GJ104" s="943"/>
      <c r="GK104" s="943"/>
      <c r="GL104" s="943"/>
      <c r="GM104" s="943"/>
      <c r="GN104" s="943"/>
      <c r="GO104" s="943"/>
      <c r="GP104" s="1364"/>
      <c r="GQ104" s="1364"/>
      <c r="GR104" s="1364"/>
      <c r="GS104" s="1364"/>
      <c r="GT104" s="1364"/>
      <c r="GU104" s="1383"/>
      <c r="GV104" s="1383"/>
      <c r="GW104" s="1383"/>
      <c r="GX104" s="1383"/>
      <c r="GY104" s="1383"/>
      <c r="GZ104" s="943"/>
      <c r="HA104" s="943"/>
      <c r="HB104" s="943"/>
      <c r="HC104" s="943"/>
      <c r="HD104" s="943"/>
      <c r="HE104" s="943"/>
      <c r="HF104" s="943"/>
      <c r="HG104" s="943"/>
      <c r="HH104" s="943"/>
      <c r="HI104" s="943"/>
      <c r="HJ104" s="943"/>
      <c r="HK104" s="943"/>
      <c r="HL104" s="943"/>
      <c r="HM104" s="943"/>
      <c r="HN104" s="943"/>
      <c r="HO104" s="943"/>
      <c r="HP104" s="943"/>
      <c r="HQ104" s="943"/>
      <c r="HR104" s="943"/>
      <c r="HS104" s="943"/>
      <c r="HT104" s="943"/>
      <c r="HU104" s="943"/>
      <c r="HV104" s="943"/>
      <c r="HW104" s="943"/>
      <c r="HX104" s="943"/>
      <c r="HY104" s="1364"/>
      <c r="HZ104" s="1364"/>
      <c r="IA104" s="1364"/>
      <c r="IB104" s="1364"/>
      <c r="IC104" s="1364"/>
      <c r="ID104" s="1364"/>
      <c r="IE104" s="1391"/>
      <c r="IF104" s="1391"/>
      <c r="IG104" s="1391"/>
      <c r="IH104" s="1391"/>
      <c r="II104" s="1391"/>
      <c r="IJ104" s="1391"/>
      <c r="IK104" s="943"/>
      <c r="IL104" s="943"/>
      <c r="IM104" s="943"/>
      <c r="IN104" s="943"/>
      <c r="IO104" s="943"/>
      <c r="IP104" s="943"/>
      <c r="IQ104" s="943"/>
      <c r="IR104" s="943"/>
      <c r="IS104" s="943"/>
      <c r="IT104" s="943"/>
      <c r="IU104" s="943"/>
      <c r="IV104" s="943"/>
      <c r="IW104" s="943"/>
      <c r="IX104" s="943"/>
      <c r="IY104" s="943"/>
      <c r="IZ104" s="943"/>
      <c r="JA104" s="943"/>
      <c r="JB104" s="943"/>
      <c r="JC104" s="943"/>
      <c r="JD104" s="943"/>
      <c r="JE104" s="943"/>
      <c r="JF104" s="943"/>
      <c r="JG104" s="943"/>
      <c r="JH104" s="943"/>
      <c r="JI104" s="943"/>
      <c r="JJ104" s="1364"/>
      <c r="JK104" s="1364"/>
      <c r="JL104" s="1364"/>
      <c r="JM104" s="1364"/>
      <c r="JN104" s="1364"/>
      <c r="JO104" s="1383"/>
      <c r="JP104" s="1383"/>
      <c r="JQ104" s="1383"/>
      <c r="JR104" s="1383"/>
      <c r="JS104" s="1383"/>
      <c r="JT104" s="1383"/>
      <c r="JU104" s="943"/>
      <c r="JV104" s="943"/>
      <c r="JW104" s="943"/>
      <c r="JX104" s="943"/>
      <c r="JY104" s="943"/>
      <c r="JZ104" s="943"/>
      <c r="KA104" s="943"/>
      <c r="KB104" s="943"/>
      <c r="KC104" s="943"/>
      <c r="KD104" s="943"/>
      <c r="KE104" s="943"/>
      <c r="KF104" s="943"/>
      <c r="KG104" s="943"/>
      <c r="KH104" s="943"/>
      <c r="KI104" s="943"/>
      <c r="KJ104" s="943"/>
      <c r="KK104" s="943"/>
      <c r="KL104" s="943"/>
      <c r="KM104" s="943"/>
      <c r="KN104" s="943"/>
      <c r="KO104" s="943"/>
      <c r="KP104" s="943"/>
      <c r="KQ104" s="943"/>
      <c r="KR104" s="943"/>
      <c r="KS104" s="943"/>
      <c r="KT104" s="1364"/>
      <c r="KU104" s="1364"/>
      <c r="KV104" s="1364"/>
      <c r="KW104" s="1364"/>
      <c r="KX104" s="1364"/>
      <c r="KY104" s="1364"/>
      <c r="KZ104" s="1363"/>
      <c r="LA104" s="1363"/>
      <c r="LB104" s="1363"/>
      <c r="LC104" s="1363"/>
      <c r="LD104" s="1363"/>
      <c r="LE104" s="1363"/>
      <c r="LF104" s="943"/>
      <c r="LG104" s="943"/>
      <c r="LH104" s="943"/>
      <c r="LI104" s="943"/>
      <c r="LJ104" s="943"/>
      <c r="LK104" s="943"/>
      <c r="LL104" s="943"/>
      <c r="LM104" s="943"/>
      <c r="LN104" s="943"/>
      <c r="LO104" s="943"/>
      <c r="LP104" s="943"/>
      <c r="LQ104" s="943"/>
      <c r="LR104" s="943"/>
      <c r="LS104" s="943"/>
      <c r="LT104" s="943"/>
      <c r="LU104" s="943"/>
      <c r="LV104" s="943"/>
      <c r="LW104" s="943"/>
      <c r="LX104" s="943"/>
      <c r="LY104" s="943"/>
      <c r="LZ104" s="943"/>
      <c r="MA104" s="943"/>
      <c r="MB104" s="943"/>
      <c r="MC104" s="943"/>
      <c r="MD104" s="943"/>
      <c r="ME104" s="1364"/>
      <c r="MF104" s="1364"/>
      <c r="MG104" s="1364"/>
      <c r="MH104" s="1364"/>
      <c r="MI104" s="1364"/>
      <c r="MJ104" s="1364"/>
      <c r="MK104" s="1383"/>
      <c r="ML104" s="1383"/>
      <c r="MM104" s="1383"/>
      <c r="MN104" s="1383"/>
      <c r="MO104" s="1383"/>
      <c r="MP104" s="1383"/>
      <c r="MQ104" s="943"/>
      <c r="MR104" s="943"/>
      <c r="MS104" s="943"/>
      <c r="MT104" s="943"/>
      <c r="MU104" s="943"/>
      <c r="MV104" s="943"/>
      <c r="MW104" s="943"/>
      <c r="MX104" s="943"/>
      <c r="MY104" s="943"/>
      <c r="MZ104" s="943"/>
      <c r="NA104" s="943"/>
      <c r="NB104" s="943"/>
      <c r="NC104" s="943"/>
      <c r="ND104" s="943"/>
      <c r="NE104" s="943"/>
      <c r="NF104" s="943"/>
      <c r="NG104" s="943"/>
      <c r="NH104" s="943"/>
      <c r="NI104" s="943"/>
      <c r="NJ104" s="943"/>
      <c r="NK104" s="943"/>
      <c r="NL104" s="943"/>
      <c r="NM104" s="943"/>
      <c r="NN104" s="943"/>
      <c r="NO104" s="943"/>
      <c r="NP104" s="1364"/>
      <c r="NQ104" s="1364"/>
      <c r="NR104" s="1364"/>
      <c r="NS104" s="1364"/>
      <c r="NT104" s="1364"/>
      <c r="NU104" s="1363"/>
      <c r="NV104" s="1363"/>
      <c r="NW104" s="1363"/>
      <c r="NX104" s="1363"/>
      <c r="NY104" s="1363"/>
      <c r="NZ104" s="1363"/>
      <c r="OA104" s="943"/>
      <c r="OB104" s="943"/>
      <c r="OC104" s="943"/>
      <c r="OD104" s="943"/>
      <c r="OE104" s="943"/>
      <c r="OF104" s="943"/>
      <c r="OG104" s="943"/>
      <c r="OH104" s="943"/>
      <c r="OI104" s="943"/>
      <c r="OJ104" s="943"/>
      <c r="OK104" s="943"/>
      <c r="OL104" s="943"/>
      <c r="OM104" s="943"/>
      <c r="ON104" s="943"/>
      <c r="OO104" s="943"/>
      <c r="OP104" s="943"/>
      <c r="OQ104" s="943"/>
      <c r="OR104" s="943"/>
      <c r="OS104" s="943"/>
      <c r="OT104" s="943"/>
      <c r="OU104" s="943"/>
      <c r="OV104" s="943"/>
      <c r="OW104" s="943"/>
      <c r="OX104" s="943"/>
      <c r="OY104" s="943"/>
      <c r="OZ104" s="1364"/>
      <c r="PA104" s="1364"/>
      <c r="PB104" s="1364"/>
      <c r="PC104" s="1364"/>
      <c r="PD104" s="1364"/>
      <c r="PE104" s="1383"/>
      <c r="PF104" s="1383"/>
      <c r="PG104" s="1383"/>
      <c r="PH104" s="1383"/>
      <c r="PI104" s="1383"/>
      <c r="PJ104" s="1383"/>
      <c r="PK104" s="943"/>
      <c r="PL104" s="943"/>
      <c r="PM104" s="943"/>
      <c r="PN104" s="943"/>
      <c r="PO104" s="943"/>
      <c r="PP104" s="943"/>
      <c r="PQ104" s="943"/>
      <c r="PR104" s="943"/>
      <c r="PS104" s="943"/>
      <c r="PT104" s="943"/>
      <c r="PU104" s="943"/>
      <c r="PV104" s="943"/>
      <c r="PW104" s="943"/>
      <c r="PX104" s="943"/>
      <c r="PY104" s="943"/>
      <c r="PZ104" s="943"/>
      <c r="QA104" s="943"/>
      <c r="QB104" s="943"/>
      <c r="QC104" s="943"/>
      <c r="QD104" s="943"/>
      <c r="QE104" s="943"/>
      <c r="QF104" s="943"/>
      <c r="QG104" s="943"/>
      <c r="QH104" s="943"/>
      <c r="QI104" s="943"/>
      <c r="QJ104" s="1364"/>
      <c r="QK104" s="1364"/>
      <c r="QL104" s="1364"/>
      <c r="QM104" s="1364"/>
      <c r="QN104" s="1364"/>
      <c r="QO104" s="1363"/>
      <c r="QP104" s="1363"/>
      <c r="QQ104" s="1363"/>
      <c r="QR104" s="1363"/>
      <c r="QS104" s="1363"/>
      <c r="QT104" s="1363"/>
      <c r="QU104" s="1363"/>
      <c r="QV104" s="1363"/>
      <c r="QW104" s="1363"/>
      <c r="QX104" s="1363"/>
      <c r="QY104" s="1363"/>
      <c r="QZ104" s="1363"/>
      <c r="RA104" s="1363"/>
    </row>
    <row r="105" ht="14.25" hidden="1" customHeight="1">
      <c r="A105" s="943">
        <v>8.0</v>
      </c>
      <c r="B105" s="943" t="s">
        <v>2825</v>
      </c>
      <c r="C105" s="943" t="s">
        <v>2825</v>
      </c>
      <c r="D105" s="33"/>
      <c r="E105" s="1360" t="s">
        <v>2313</v>
      </c>
      <c r="F105" s="1298"/>
      <c r="G105" s="1382">
        <v>2.157E7</v>
      </c>
      <c r="H105" s="1382"/>
      <c r="I105" s="1383"/>
      <c r="J105" s="1383">
        <f t="shared" si="314"/>
        <v>0</v>
      </c>
      <c r="K105" s="1383"/>
      <c r="L105" s="1383">
        <f t="shared" si="315"/>
        <v>0</v>
      </c>
      <c r="M105" s="1383"/>
      <c r="N105" s="1383">
        <f t="shared" si="316"/>
        <v>0</v>
      </c>
      <c r="O105" s="1383"/>
      <c r="P105" s="1383">
        <f t="shared" si="317"/>
        <v>0</v>
      </c>
      <c r="Q105" s="1383"/>
      <c r="R105" s="1383"/>
      <c r="S105" s="1383"/>
      <c r="T105" s="1383">
        <f t="shared" si="318"/>
        <v>0</v>
      </c>
      <c r="U105" s="1383">
        <f t="shared" si="319"/>
        <v>0</v>
      </c>
      <c r="V105" s="1362"/>
      <c r="W105" s="1363">
        <f t="shared" si="320"/>
        <v>0</v>
      </c>
      <c r="X105" s="1362"/>
      <c r="Y105" s="1363">
        <f t="shared" si="321"/>
        <v>0</v>
      </c>
      <c r="Z105" s="1362"/>
      <c r="AA105" s="1363">
        <f t="shared" si="322"/>
        <v>0</v>
      </c>
      <c r="AB105" s="1362"/>
      <c r="AC105" s="1363">
        <f t="shared" si="323"/>
        <v>0</v>
      </c>
      <c r="AD105" s="1362"/>
      <c r="AE105" s="1362"/>
      <c r="AF105" s="1362"/>
      <c r="AG105" s="1363"/>
      <c r="AH105" s="1363">
        <f t="shared" si="324"/>
        <v>0</v>
      </c>
      <c r="AI105" s="1361"/>
      <c r="AJ105" s="1383">
        <f t="shared" si="335"/>
        <v>0</v>
      </c>
      <c r="AK105" s="1361"/>
      <c r="AL105" s="1361"/>
      <c r="AM105" s="1383">
        <f t="shared" si="325"/>
        <v>0</v>
      </c>
      <c r="AN105" s="1361"/>
      <c r="AO105" s="1383">
        <f t="shared" si="326"/>
        <v>0</v>
      </c>
      <c r="AP105" s="1361"/>
      <c r="AQ105" s="1383">
        <f t="shared" si="327"/>
        <v>0</v>
      </c>
      <c r="AR105" s="1361"/>
      <c r="AS105" s="1361"/>
      <c r="AT105" s="1383">
        <f t="shared" si="328"/>
        <v>0</v>
      </c>
      <c r="AU105" s="943"/>
      <c r="AV105" s="943"/>
      <c r="AW105" s="943"/>
      <c r="AX105" s="943"/>
      <c r="AY105" s="943"/>
      <c r="AZ105" s="943"/>
      <c r="BA105" s="943"/>
      <c r="BB105" s="943"/>
      <c r="BC105" s="943"/>
      <c r="BD105" s="943"/>
      <c r="BE105" s="943"/>
      <c r="BF105" s="943"/>
      <c r="BG105" s="943"/>
      <c r="BH105" s="943"/>
      <c r="BI105" s="943"/>
      <c r="BJ105" s="943"/>
      <c r="BK105" s="943"/>
      <c r="BL105" s="943"/>
      <c r="BM105" s="943"/>
      <c r="BN105" s="943"/>
      <c r="BO105" s="943"/>
      <c r="BP105" s="943"/>
      <c r="BQ105" s="943"/>
      <c r="BR105" s="943"/>
      <c r="BS105" s="943"/>
      <c r="BT105" s="1364"/>
      <c r="BU105" s="1364"/>
      <c r="BV105" s="1364"/>
      <c r="BW105" s="1364"/>
      <c r="BX105" s="1364"/>
      <c r="BY105" s="1364"/>
      <c r="BZ105" s="1363">
        <f t="shared" ref="BZ105:CJ105" si="354">COUNTIF($AU105:$BY105,BZ$4)*($F105/30)+COUNTIF($AU105:$BY105,BZ$5)*($F105/60)</f>
        <v>0</v>
      </c>
      <c r="CA105" s="1363">
        <f t="shared" si="354"/>
        <v>0</v>
      </c>
      <c r="CB105" s="1363">
        <f t="shared" si="354"/>
        <v>0</v>
      </c>
      <c r="CC105" s="1363">
        <f t="shared" si="354"/>
        <v>0</v>
      </c>
      <c r="CD105" s="1363">
        <f t="shared" si="354"/>
        <v>0</v>
      </c>
      <c r="CE105" s="1363">
        <f t="shared" si="354"/>
        <v>0</v>
      </c>
      <c r="CF105" s="1363">
        <f t="shared" si="354"/>
        <v>0</v>
      </c>
      <c r="CG105" s="1363">
        <f t="shared" si="354"/>
        <v>0</v>
      </c>
      <c r="CH105" s="1363">
        <f t="shared" si="354"/>
        <v>0</v>
      </c>
      <c r="CI105" s="1363">
        <f t="shared" si="354"/>
        <v>0</v>
      </c>
      <c r="CJ105" s="1363">
        <f t="shared" si="354"/>
        <v>0</v>
      </c>
      <c r="CK105" s="1363">
        <f t="shared" si="330"/>
        <v>0</v>
      </c>
      <c r="CL105" s="943"/>
      <c r="CM105" s="943"/>
      <c r="CN105" s="943"/>
      <c r="CO105" s="943"/>
      <c r="CP105" s="943"/>
      <c r="CQ105" s="943"/>
      <c r="CR105" s="943"/>
      <c r="CS105" s="943"/>
      <c r="CT105" s="943"/>
      <c r="CU105" s="943"/>
      <c r="CV105" s="943"/>
      <c r="CW105" s="943"/>
      <c r="CX105" s="943"/>
      <c r="CY105" s="943"/>
      <c r="CZ105" s="943"/>
      <c r="DA105" s="943"/>
      <c r="DB105" s="943"/>
      <c r="DC105" s="943"/>
      <c r="DD105" s="943"/>
      <c r="DE105" s="943"/>
      <c r="DF105" s="943"/>
      <c r="DG105" s="943"/>
      <c r="DH105" s="943"/>
      <c r="DI105" s="943"/>
      <c r="DJ105" s="943"/>
      <c r="DK105" s="943"/>
      <c r="DL105" s="943"/>
      <c r="DM105" s="943"/>
      <c r="DN105" s="1383">
        <f t="shared" ref="DN105:DW105" si="355">COUNTIF($CL105:$DM105,DN$4)*($F105/30)+COUNTIF($CL105:$DM105,DN$5)*($F105/60)</f>
        <v>0</v>
      </c>
      <c r="DO105" s="1383">
        <f t="shared" si="355"/>
        <v>0</v>
      </c>
      <c r="DP105" s="1383">
        <f t="shared" si="355"/>
        <v>0</v>
      </c>
      <c r="DQ105" s="1383">
        <f t="shared" si="355"/>
        <v>0</v>
      </c>
      <c r="DR105" s="1383">
        <f t="shared" si="355"/>
        <v>0</v>
      </c>
      <c r="DS105" s="1383">
        <f t="shared" si="355"/>
        <v>0</v>
      </c>
      <c r="DT105" s="1383">
        <f t="shared" si="355"/>
        <v>0</v>
      </c>
      <c r="DU105" s="1383">
        <f t="shared" si="355"/>
        <v>0</v>
      </c>
      <c r="DV105" s="1383">
        <f t="shared" si="355"/>
        <v>0</v>
      </c>
      <c r="DW105" s="1383">
        <f t="shared" si="355"/>
        <v>0</v>
      </c>
      <c r="DX105" s="1383">
        <f t="shared" si="332"/>
        <v>0</v>
      </c>
      <c r="DY105" s="943"/>
      <c r="DZ105" s="943"/>
      <c r="EA105" s="943"/>
      <c r="EB105" s="943"/>
      <c r="EC105" s="943"/>
      <c r="ED105" s="943"/>
      <c r="EE105" s="943"/>
      <c r="EF105" s="943"/>
      <c r="EG105" s="943"/>
      <c r="EH105" s="943"/>
      <c r="EI105" s="943"/>
      <c r="EJ105" s="943"/>
      <c r="EK105" s="943"/>
      <c r="EL105" s="943"/>
      <c r="EM105" s="943"/>
      <c r="EN105" s="943"/>
      <c r="EO105" s="943"/>
      <c r="EP105" s="943"/>
      <c r="EQ105" s="943"/>
      <c r="ER105" s="943"/>
      <c r="ES105" s="943"/>
      <c r="ET105" s="943"/>
      <c r="EU105" s="943"/>
      <c r="EV105" s="943"/>
      <c r="EW105" s="943"/>
      <c r="EX105" s="1364"/>
      <c r="EY105" s="1364"/>
      <c r="EZ105" s="1364"/>
      <c r="FA105" s="1364"/>
      <c r="FB105" s="1364"/>
      <c r="FC105" s="1364"/>
      <c r="FD105" s="1363">
        <f t="shared" ref="FD105:FO105" si="356">COUNTIF($AU105:$BY105,FD$4)*($F105/30)+COUNTIF($AU105:$BY105,FD$5)*($F105/60)</f>
        <v>0</v>
      </c>
      <c r="FE105" s="1363">
        <f t="shared" si="356"/>
        <v>0</v>
      </c>
      <c r="FF105" s="1363">
        <f t="shared" si="356"/>
        <v>0</v>
      </c>
      <c r="FG105" s="1363">
        <f t="shared" si="356"/>
        <v>0</v>
      </c>
      <c r="FH105" s="1363">
        <f t="shared" si="356"/>
        <v>0</v>
      </c>
      <c r="FI105" s="1363">
        <f t="shared" si="356"/>
        <v>0</v>
      </c>
      <c r="FJ105" s="1363">
        <f t="shared" si="356"/>
        <v>0</v>
      </c>
      <c r="FK105" s="1363">
        <f t="shared" si="356"/>
        <v>0</v>
      </c>
      <c r="FL105" s="1363">
        <f t="shared" si="356"/>
        <v>0</v>
      </c>
      <c r="FM105" s="1363">
        <f t="shared" si="356"/>
        <v>0</v>
      </c>
      <c r="FN105" s="1363">
        <f t="shared" si="356"/>
        <v>0</v>
      </c>
      <c r="FO105" s="1363">
        <f t="shared" si="356"/>
        <v>0</v>
      </c>
      <c r="FP105" s="1363">
        <f t="shared" si="334"/>
        <v>0</v>
      </c>
      <c r="FQ105" s="943"/>
      <c r="FR105" s="943"/>
      <c r="FS105" s="943"/>
      <c r="FT105" s="943"/>
      <c r="FU105" s="943"/>
      <c r="FV105" s="943"/>
      <c r="FW105" s="943"/>
      <c r="FX105" s="943"/>
      <c r="FY105" s="943"/>
      <c r="FZ105" s="943"/>
      <c r="GA105" s="943"/>
      <c r="GB105" s="943"/>
      <c r="GC105" s="943"/>
      <c r="GD105" s="943"/>
      <c r="GE105" s="943"/>
      <c r="GF105" s="943"/>
      <c r="GG105" s="943"/>
      <c r="GH105" s="943"/>
      <c r="GI105" s="943"/>
      <c r="GJ105" s="943"/>
      <c r="GK105" s="943"/>
      <c r="GL105" s="943"/>
      <c r="GM105" s="943"/>
      <c r="GN105" s="943"/>
      <c r="GO105" s="943"/>
      <c r="GP105" s="1364"/>
      <c r="GQ105" s="1364"/>
      <c r="GR105" s="1364"/>
      <c r="GS105" s="1364"/>
      <c r="GT105" s="1364"/>
      <c r="GU105" s="1383"/>
      <c r="GV105" s="1383"/>
      <c r="GW105" s="1383"/>
      <c r="GX105" s="1383"/>
      <c r="GY105" s="1383"/>
      <c r="GZ105" s="943"/>
      <c r="HA105" s="943"/>
      <c r="HB105" s="943"/>
      <c r="HC105" s="943"/>
      <c r="HD105" s="943"/>
      <c r="HE105" s="943"/>
      <c r="HF105" s="943"/>
      <c r="HG105" s="943"/>
      <c r="HH105" s="943"/>
      <c r="HI105" s="943"/>
      <c r="HJ105" s="943"/>
      <c r="HK105" s="943"/>
      <c r="HL105" s="943"/>
      <c r="HM105" s="943"/>
      <c r="HN105" s="943"/>
      <c r="HO105" s="943"/>
      <c r="HP105" s="943"/>
      <c r="HQ105" s="943"/>
      <c r="HR105" s="943"/>
      <c r="HS105" s="943"/>
      <c r="HT105" s="943"/>
      <c r="HU105" s="943"/>
      <c r="HV105" s="943"/>
      <c r="HW105" s="943"/>
      <c r="HX105" s="943"/>
      <c r="HY105" s="1364"/>
      <c r="HZ105" s="1364"/>
      <c r="IA105" s="1364"/>
      <c r="IB105" s="1364"/>
      <c r="IC105" s="1364"/>
      <c r="ID105" s="1364"/>
      <c r="IE105" s="1391"/>
      <c r="IF105" s="1391"/>
      <c r="IG105" s="1391"/>
      <c r="IH105" s="1391"/>
      <c r="II105" s="1391"/>
      <c r="IJ105" s="1391"/>
      <c r="IK105" s="943"/>
      <c r="IL105" s="943"/>
      <c r="IM105" s="943"/>
      <c r="IN105" s="943"/>
      <c r="IO105" s="943"/>
      <c r="IP105" s="943"/>
      <c r="IQ105" s="943"/>
      <c r="IR105" s="943"/>
      <c r="IS105" s="943"/>
      <c r="IT105" s="943"/>
      <c r="IU105" s="943"/>
      <c r="IV105" s="943"/>
      <c r="IW105" s="943"/>
      <c r="IX105" s="943"/>
      <c r="IY105" s="943"/>
      <c r="IZ105" s="943"/>
      <c r="JA105" s="943"/>
      <c r="JB105" s="943"/>
      <c r="JC105" s="943"/>
      <c r="JD105" s="943"/>
      <c r="JE105" s="943"/>
      <c r="JF105" s="943"/>
      <c r="JG105" s="943"/>
      <c r="JH105" s="943"/>
      <c r="JI105" s="943"/>
      <c r="JJ105" s="1364"/>
      <c r="JK105" s="1364"/>
      <c r="JL105" s="1364"/>
      <c r="JM105" s="1364"/>
      <c r="JN105" s="1364"/>
      <c r="JO105" s="1383"/>
      <c r="JP105" s="1383"/>
      <c r="JQ105" s="1383"/>
      <c r="JR105" s="1383"/>
      <c r="JS105" s="1383"/>
      <c r="JT105" s="1383"/>
      <c r="JU105" s="943"/>
      <c r="JV105" s="943"/>
      <c r="JW105" s="943"/>
      <c r="JX105" s="943"/>
      <c r="JY105" s="943"/>
      <c r="JZ105" s="943"/>
      <c r="KA105" s="943"/>
      <c r="KB105" s="943"/>
      <c r="KC105" s="943"/>
      <c r="KD105" s="943"/>
      <c r="KE105" s="943"/>
      <c r="KF105" s="943"/>
      <c r="KG105" s="943"/>
      <c r="KH105" s="943"/>
      <c r="KI105" s="943"/>
      <c r="KJ105" s="943"/>
      <c r="KK105" s="943"/>
      <c r="KL105" s="943"/>
      <c r="KM105" s="943"/>
      <c r="KN105" s="943"/>
      <c r="KO105" s="943"/>
      <c r="KP105" s="943"/>
      <c r="KQ105" s="943"/>
      <c r="KR105" s="943"/>
      <c r="KS105" s="943"/>
      <c r="KT105" s="1364"/>
      <c r="KU105" s="1364"/>
      <c r="KV105" s="1364"/>
      <c r="KW105" s="1364"/>
      <c r="KX105" s="1364"/>
      <c r="KY105" s="1364"/>
      <c r="KZ105" s="1363"/>
      <c r="LA105" s="1363"/>
      <c r="LB105" s="1363"/>
      <c r="LC105" s="1363"/>
      <c r="LD105" s="1363"/>
      <c r="LE105" s="1363"/>
      <c r="LF105" s="943"/>
      <c r="LG105" s="943"/>
      <c r="LH105" s="943"/>
      <c r="LI105" s="943"/>
      <c r="LJ105" s="943"/>
      <c r="LK105" s="943"/>
      <c r="LL105" s="943"/>
      <c r="LM105" s="943"/>
      <c r="LN105" s="943"/>
      <c r="LO105" s="943"/>
      <c r="LP105" s="943"/>
      <c r="LQ105" s="943"/>
      <c r="LR105" s="943"/>
      <c r="LS105" s="943"/>
      <c r="LT105" s="943"/>
      <c r="LU105" s="943"/>
      <c r="LV105" s="943"/>
      <c r="LW105" s="943"/>
      <c r="LX105" s="943"/>
      <c r="LY105" s="943"/>
      <c r="LZ105" s="943"/>
      <c r="MA105" s="943"/>
      <c r="MB105" s="943"/>
      <c r="MC105" s="943"/>
      <c r="MD105" s="943"/>
      <c r="ME105" s="1364"/>
      <c r="MF105" s="1364"/>
      <c r="MG105" s="1364"/>
      <c r="MH105" s="1364"/>
      <c r="MI105" s="1364"/>
      <c r="MJ105" s="1364"/>
      <c r="MK105" s="1383"/>
      <c r="ML105" s="1383"/>
      <c r="MM105" s="1383"/>
      <c r="MN105" s="1383"/>
      <c r="MO105" s="1383"/>
      <c r="MP105" s="1383"/>
      <c r="MQ105" s="943"/>
      <c r="MR105" s="943"/>
      <c r="MS105" s="943"/>
      <c r="MT105" s="943"/>
      <c r="MU105" s="943"/>
      <c r="MV105" s="943"/>
      <c r="MW105" s="943"/>
      <c r="MX105" s="943"/>
      <c r="MY105" s="943"/>
      <c r="MZ105" s="943"/>
      <c r="NA105" s="943"/>
      <c r="NB105" s="943"/>
      <c r="NC105" s="943"/>
      <c r="ND105" s="943"/>
      <c r="NE105" s="943"/>
      <c r="NF105" s="943"/>
      <c r="NG105" s="943"/>
      <c r="NH105" s="943"/>
      <c r="NI105" s="943"/>
      <c r="NJ105" s="943"/>
      <c r="NK105" s="943"/>
      <c r="NL105" s="943"/>
      <c r="NM105" s="943"/>
      <c r="NN105" s="943"/>
      <c r="NO105" s="943"/>
      <c r="NP105" s="1364"/>
      <c r="NQ105" s="1364"/>
      <c r="NR105" s="1364"/>
      <c r="NS105" s="1364"/>
      <c r="NT105" s="1364"/>
      <c r="NU105" s="1363"/>
      <c r="NV105" s="1363"/>
      <c r="NW105" s="1363"/>
      <c r="NX105" s="1363"/>
      <c r="NY105" s="1363"/>
      <c r="NZ105" s="1363"/>
      <c r="OA105" s="943"/>
      <c r="OB105" s="943"/>
      <c r="OC105" s="943"/>
      <c r="OD105" s="943"/>
      <c r="OE105" s="943"/>
      <c r="OF105" s="943"/>
      <c r="OG105" s="943"/>
      <c r="OH105" s="943"/>
      <c r="OI105" s="943"/>
      <c r="OJ105" s="943"/>
      <c r="OK105" s="943"/>
      <c r="OL105" s="943"/>
      <c r="OM105" s="943"/>
      <c r="ON105" s="943"/>
      <c r="OO105" s="943"/>
      <c r="OP105" s="943"/>
      <c r="OQ105" s="943"/>
      <c r="OR105" s="943"/>
      <c r="OS105" s="943"/>
      <c r="OT105" s="943"/>
      <c r="OU105" s="943"/>
      <c r="OV105" s="943"/>
      <c r="OW105" s="943"/>
      <c r="OX105" s="943"/>
      <c r="OY105" s="943"/>
      <c r="OZ105" s="1364"/>
      <c r="PA105" s="1364"/>
      <c r="PB105" s="1364"/>
      <c r="PC105" s="1364"/>
      <c r="PD105" s="1364"/>
      <c r="PE105" s="1383"/>
      <c r="PF105" s="1383"/>
      <c r="PG105" s="1383"/>
      <c r="PH105" s="1383"/>
      <c r="PI105" s="1383"/>
      <c r="PJ105" s="1383"/>
      <c r="PK105" s="943"/>
      <c r="PL105" s="943"/>
      <c r="PM105" s="943"/>
      <c r="PN105" s="943"/>
      <c r="PO105" s="943"/>
      <c r="PP105" s="943"/>
      <c r="PQ105" s="943"/>
      <c r="PR105" s="943"/>
      <c r="PS105" s="943"/>
      <c r="PT105" s="943"/>
      <c r="PU105" s="943"/>
      <c r="PV105" s="943"/>
      <c r="PW105" s="943"/>
      <c r="PX105" s="943"/>
      <c r="PY105" s="943"/>
      <c r="PZ105" s="943"/>
      <c r="QA105" s="943"/>
      <c r="QB105" s="943"/>
      <c r="QC105" s="943"/>
      <c r="QD105" s="943"/>
      <c r="QE105" s="943"/>
      <c r="QF105" s="943"/>
      <c r="QG105" s="943"/>
      <c r="QH105" s="943"/>
      <c r="QI105" s="943"/>
      <c r="QJ105" s="1364"/>
      <c r="QK105" s="1364"/>
      <c r="QL105" s="1364"/>
      <c r="QM105" s="1364"/>
      <c r="QN105" s="1364"/>
      <c r="QO105" s="1363"/>
      <c r="QP105" s="1363"/>
      <c r="QQ105" s="1363"/>
      <c r="QR105" s="1363"/>
      <c r="QS105" s="1363"/>
      <c r="QT105" s="1363"/>
      <c r="QU105" s="1363"/>
      <c r="QV105" s="1363"/>
      <c r="QW105" s="1363"/>
      <c r="QX105" s="1363"/>
      <c r="QY105" s="1363"/>
      <c r="QZ105" s="1363"/>
      <c r="RA105" s="1363"/>
    </row>
    <row r="106" ht="14.25" hidden="1" customHeight="1">
      <c r="A106" s="943">
        <v>9.0</v>
      </c>
      <c r="B106" s="943" t="s">
        <v>2826</v>
      </c>
      <c r="C106" s="943" t="s">
        <v>2826</v>
      </c>
      <c r="D106" s="33"/>
      <c r="E106" s="1440" t="s">
        <v>2334</v>
      </c>
      <c r="F106" s="1298"/>
      <c r="G106" s="1382">
        <v>2.1924E7</v>
      </c>
      <c r="H106" s="1382"/>
      <c r="I106" s="1383"/>
      <c r="J106" s="1383">
        <f t="shared" si="314"/>
        <v>0</v>
      </c>
      <c r="K106" s="1383"/>
      <c r="L106" s="1383">
        <f t="shared" si="315"/>
        <v>0</v>
      </c>
      <c r="M106" s="1383"/>
      <c r="N106" s="1383">
        <f t="shared" si="316"/>
        <v>0</v>
      </c>
      <c r="O106" s="1383"/>
      <c r="P106" s="1383">
        <f t="shared" si="317"/>
        <v>0</v>
      </c>
      <c r="Q106" s="1383"/>
      <c r="R106" s="1383"/>
      <c r="S106" s="1383"/>
      <c r="T106" s="1383">
        <f t="shared" si="318"/>
        <v>0</v>
      </c>
      <c r="U106" s="1383">
        <f t="shared" si="319"/>
        <v>0</v>
      </c>
      <c r="V106" s="1362"/>
      <c r="W106" s="1363">
        <f t="shared" si="320"/>
        <v>0</v>
      </c>
      <c r="X106" s="1362"/>
      <c r="Y106" s="1363">
        <f t="shared" si="321"/>
        <v>0</v>
      </c>
      <c r="Z106" s="1362"/>
      <c r="AA106" s="1363">
        <f t="shared" si="322"/>
        <v>0</v>
      </c>
      <c r="AB106" s="1362"/>
      <c r="AC106" s="1363">
        <f t="shared" si="323"/>
        <v>0</v>
      </c>
      <c r="AD106" s="1362"/>
      <c r="AE106" s="1362"/>
      <c r="AF106" s="1362"/>
      <c r="AG106" s="1363"/>
      <c r="AH106" s="1363">
        <f t="shared" si="324"/>
        <v>0</v>
      </c>
      <c r="AI106" s="1361"/>
      <c r="AJ106" s="1383">
        <f t="shared" si="335"/>
        <v>0</v>
      </c>
      <c r="AK106" s="1361"/>
      <c r="AL106" s="1361"/>
      <c r="AM106" s="1383">
        <f t="shared" si="325"/>
        <v>0</v>
      </c>
      <c r="AN106" s="1361"/>
      <c r="AO106" s="1383">
        <f t="shared" si="326"/>
        <v>0</v>
      </c>
      <c r="AP106" s="1361"/>
      <c r="AQ106" s="1383">
        <f t="shared" si="327"/>
        <v>0</v>
      </c>
      <c r="AR106" s="1361"/>
      <c r="AS106" s="1361"/>
      <c r="AT106" s="1383">
        <f t="shared" si="328"/>
        <v>0</v>
      </c>
      <c r="AU106" s="943"/>
      <c r="AV106" s="943"/>
      <c r="AW106" s="943"/>
      <c r="AX106" s="943"/>
      <c r="AY106" s="943"/>
      <c r="AZ106" s="943"/>
      <c r="BA106" s="943"/>
      <c r="BB106" s="943"/>
      <c r="BC106" s="943"/>
      <c r="BD106" s="943"/>
      <c r="BE106" s="943"/>
      <c r="BF106" s="943"/>
      <c r="BG106" s="943"/>
      <c r="BH106" s="943"/>
      <c r="BI106" s="943"/>
      <c r="BJ106" s="943"/>
      <c r="BK106" s="943"/>
      <c r="BL106" s="943"/>
      <c r="BM106" s="943"/>
      <c r="BN106" s="943"/>
      <c r="BO106" s="943"/>
      <c r="BP106" s="943"/>
      <c r="BQ106" s="943"/>
      <c r="BR106" s="943"/>
      <c r="BS106" s="943"/>
      <c r="BT106" s="1364"/>
      <c r="BU106" s="1364"/>
      <c r="BV106" s="1364"/>
      <c r="BW106" s="1364"/>
      <c r="BX106" s="1364"/>
      <c r="BY106" s="1364"/>
      <c r="BZ106" s="1363">
        <f t="shared" ref="BZ106:CJ106" si="357">COUNTIF($AU106:$BY106,BZ$4)*($F106/30)+COUNTIF($AU106:$BY106,BZ$5)*($F106/60)</f>
        <v>0</v>
      </c>
      <c r="CA106" s="1363">
        <f t="shared" si="357"/>
        <v>0</v>
      </c>
      <c r="CB106" s="1363">
        <f t="shared" si="357"/>
        <v>0</v>
      </c>
      <c r="CC106" s="1363">
        <f t="shared" si="357"/>
        <v>0</v>
      </c>
      <c r="CD106" s="1363">
        <f t="shared" si="357"/>
        <v>0</v>
      </c>
      <c r="CE106" s="1363">
        <f t="shared" si="357"/>
        <v>0</v>
      </c>
      <c r="CF106" s="1363">
        <f t="shared" si="357"/>
        <v>0</v>
      </c>
      <c r="CG106" s="1363">
        <f t="shared" si="357"/>
        <v>0</v>
      </c>
      <c r="CH106" s="1363">
        <f t="shared" si="357"/>
        <v>0</v>
      </c>
      <c r="CI106" s="1363">
        <f t="shared" si="357"/>
        <v>0</v>
      </c>
      <c r="CJ106" s="1363">
        <f t="shared" si="357"/>
        <v>0</v>
      </c>
      <c r="CK106" s="1363">
        <f t="shared" si="330"/>
        <v>0</v>
      </c>
      <c r="CL106" s="943"/>
      <c r="CM106" s="943"/>
      <c r="CN106" s="943"/>
      <c r="CO106" s="943"/>
      <c r="CP106" s="943"/>
      <c r="CQ106" s="943"/>
      <c r="CR106" s="943"/>
      <c r="CS106" s="943"/>
      <c r="CT106" s="943"/>
      <c r="CU106" s="943"/>
      <c r="CV106" s="943"/>
      <c r="CW106" s="943"/>
      <c r="CX106" s="943"/>
      <c r="CY106" s="943"/>
      <c r="CZ106" s="943"/>
      <c r="DA106" s="943"/>
      <c r="DB106" s="943"/>
      <c r="DC106" s="943"/>
      <c r="DD106" s="943"/>
      <c r="DE106" s="943"/>
      <c r="DF106" s="943"/>
      <c r="DG106" s="943"/>
      <c r="DH106" s="943"/>
      <c r="DI106" s="943"/>
      <c r="DJ106" s="943"/>
      <c r="DK106" s="943"/>
      <c r="DL106" s="943"/>
      <c r="DM106" s="943"/>
      <c r="DN106" s="1383">
        <f t="shared" ref="DN106:DW106" si="358">COUNTIF($CL106:$DM106,DN$4)*($F106/30)+COUNTIF($CL106:$DM106,DN$5)*($F106/60)</f>
        <v>0</v>
      </c>
      <c r="DO106" s="1383">
        <f t="shared" si="358"/>
        <v>0</v>
      </c>
      <c r="DP106" s="1383">
        <f t="shared" si="358"/>
        <v>0</v>
      </c>
      <c r="DQ106" s="1383">
        <f t="shared" si="358"/>
        <v>0</v>
      </c>
      <c r="DR106" s="1383">
        <f t="shared" si="358"/>
        <v>0</v>
      </c>
      <c r="DS106" s="1383">
        <f t="shared" si="358"/>
        <v>0</v>
      </c>
      <c r="DT106" s="1383">
        <f t="shared" si="358"/>
        <v>0</v>
      </c>
      <c r="DU106" s="1383">
        <f t="shared" si="358"/>
        <v>0</v>
      </c>
      <c r="DV106" s="1383">
        <f t="shared" si="358"/>
        <v>0</v>
      </c>
      <c r="DW106" s="1383">
        <f t="shared" si="358"/>
        <v>0</v>
      </c>
      <c r="DX106" s="1383">
        <f t="shared" si="332"/>
        <v>0</v>
      </c>
      <c r="DY106" s="943"/>
      <c r="DZ106" s="943"/>
      <c r="EA106" s="943"/>
      <c r="EB106" s="943"/>
      <c r="EC106" s="943"/>
      <c r="ED106" s="943"/>
      <c r="EE106" s="943"/>
      <c r="EF106" s="943"/>
      <c r="EG106" s="943"/>
      <c r="EH106" s="943"/>
      <c r="EI106" s="943"/>
      <c r="EJ106" s="943"/>
      <c r="EK106" s="943"/>
      <c r="EL106" s="943"/>
      <c r="EM106" s="943"/>
      <c r="EN106" s="943"/>
      <c r="EO106" s="943"/>
      <c r="EP106" s="943"/>
      <c r="EQ106" s="943"/>
      <c r="ER106" s="943"/>
      <c r="ES106" s="943"/>
      <c r="ET106" s="943"/>
      <c r="EU106" s="943"/>
      <c r="EV106" s="943"/>
      <c r="EW106" s="943"/>
      <c r="EX106" s="1364"/>
      <c r="EY106" s="1364"/>
      <c r="EZ106" s="1364"/>
      <c r="FA106" s="1364"/>
      <c r="FB106" s="1364"/>
      <c r="FC106" s="1364"/>
      <c r="FD106" s="1363">
        <f t="shared" ref="FD106:FO106" si="359">COUNTIF($AU106:$BY106,FD$4)*($F106/30)+COUNTIF($AU106:$BY106,FD$5)*($F106/60)</f>
        <v>0</v>
      </c>
      <c r="FE106" s="1363">
        <f t="shared" si="359"/>
        <v>0</v>
      </c>
      <c r="FF106" s="1363">
        <f t="shared" si="359"/>
        <v>0</v>
      </c>
      <c r="FG106" s="1363">
        <f t="shared" si="359"/>
        <v>0</v>
      </c>
      <c r="FH106" s="1363">
        <f t="shared" si="359"/>
        <v>0</v>
      </c>
      <c r="FI106" s="1363">
        <f t="shared" si="359"/>
        <v>0</v>
      </c>
      <c r="FJ106" s="1363">
        <f t="shared" si="359"/>
        <v>0</v>
      </c>
      <c r="FK106" s="1363">
        <f t="shared" si="359"/>
        <v>0</v>
      </c>
      <c r="FL106" s="1363">
        <f t="shared" si="359"/>
        <v>0</v>
      </c>
      <c r="FM106" s="1363">
        <f t="shared" si="359"/>
        <v>0</v>
      </c>
      <c r="FN106" s="1363">
        <f t="shared" si="359"/>
        <v>0</v>
      </c>
      <c r="FO106" s="1363">
        <f t="shared" si="359"/>
        <v>0</v>
      </c>
      <c r="FP106" s="1363">
        <f t="shared" si="334"/>
        <v>0</v>
      </c>
      <c r="FQ106" s="943"/>
      <c r="FR106" s="943"/>
      <c r="FS106" s="943"/>
      <c r="FT106" s="943"/>
      <c r="FU106" s="943"/>
      <c r="FV106" s="943"/>
      <c r="FW106" s="943"/>
      <c r="FX106" s="943"/>
      <c r="FY106" s="943"/>
      <c r="FZ106" s="943"/>
      <c r="GA106" s="943"/>
      <c r="GB106" s="943"/>
      <c r="GC106" s="943"/>
      <c r="GD106" s="943"/>
      <c r="GE106" s="943"/>
      <c r="GF106" s="943"/>
      <c r="GG106" s="943"/>
      <c r="GH106" s="943"/>
      <c r="GI106" s="943"/>
      <c r="GJ106" s="943"/>
      <c r="GK106" s="943"/>
      <c r="GL106" s="943"/>
      <c r="GM106" s="943"/>
      <c r="GN106" s="943"/>
      <c r="GO106" s="943"/>
      <c r="GP106" s="1364"/>
      <c r="GQ106" s="1364"/>
      <c r="GR106" s="1364"/>
      <c r="GS106" s="1364"/>
      <c r="GT106" s="1364"/>
      <c r="GU106" s="1383"/>
      <c r="GV106" s="1383"/>
      <c r="GW106" s="1383"/>
      <c r="GX106" s="1383"/>
      <c r="GY106" s="1383"/>
      <c r="GZ106" s="943"/>
      <c r="HA106" s="943"/>
      <c r="HB106" s="943"/>
      <c r="HC106" s="943"/>
      <c r="HD106" s="943"/>
      <c r="HE106" s="943"/>
      <c r="HF106" s="943"/>
      <c r="HG106" s="943"/>
      <c r="HH106" s="943"/>
      <c r="HI106" s="943"/>
      <c r="HJ106" s="943"/>
      <c r="HK106" s="943"/>
      <c r="HL106" s="943"/>
      <c r="HM106" s="943"/>
      <c r="HN106" s="943"/>
      <c r="HO106" s="943"/>
      <c r="HP106" s="943"/>
      <c r="HQ106" s="943"/>
      <c r="HR106" s="943"/>
      <c r="HS106" s="943"/>
      <c r="HT106" s="943"/>
      <c r="HU106" s="943"/>
      <c r="HV106" s="943"/>
      <c r="HW106" s="943"/>
      <c r="HX106" s="943"/>
      <c r="HY106" s="1364"/>
      <c r="HZ106" s="1364"/>
      <c r="IA106" s="1364"/>
      <c r="IB106" s="1364"/>
      <c r="IC106" s="1364"/>
      <c r="ID106" s="1364"/>
      <c r="IE106" s="1391"/>
      <c r="IF106" s="1391"/>
      <c r="IG106" s="1391"/>
      <c r="IH106" s="1391"/>
      <c r="II106" s="1391"/>
      <c r="IJ106" s="1391"/>
      <c r="IK106" s="943"/>
      <c r="IL106" s="943"/>
      <c r="IM106" s="943"/>
      <c r="IN106" s="943"/>
      <c r="IO106" s="943"/>
      <c r="IP106" s="943"/>
      <c r="IQ106" s="943"/>
      <c r="IR106" s="943"/>
      <c r="IS106" s="943"/>
      <c r="IT106" s="943"/>
      <c r="IU106" s="943"/>
      <c r="IV106" s="943"/>
      <c r="IW106" s="943"/>
      <c r="IX106" s="943"/>
      <c r="IY106" s="943"/>
      <c r="IZ106" s="943"/>
      <c r="JA106" s="943"/>
      <c r="JB106" s="943"/>
      <c r="JC106" s="943"/>
      <c r="JD106" s="943"/>
      <c r="JE106" s="943"/>
      <c r="JF106" s="943"/>
      <c r="JG106" s="943"/>
      <c r="JH106" s="943"/>
      <c r="JI106" s="943"/>
      <c r="JJ106" s="1364"/>
      <c r="JK106" s="1364"/>
      <c r="JL106" s="1364"/>
      <c r="JM106" s="1364"/>
      <c r="JN106" s="1364"/>
      <c r="JO106" s="1383"/>
      <c r="JP106" s="1383"/>
      <c r="JQ106" s="1383"/>
      <c r="JR106" s="1383"/>
      <c r="JS106" s="1383"/>
      <c r="JT106" s="1383"/>
      <c r="JU106" s="943"/>
      <c r="JV106" s="943"/>
      <c r="JW106" s="943"/>
      <c r="JX106" s="943"/>
      <c r="JY106" s="943"/>
      <c r="JZ106" s="943"/>
      <c r="KA106" s="943"/>
      <c r="KB106" s="943"/>
      <c r="KC106" s="943"/>
      <c r="KD106" s="943"/>
      <c r="KE106" s="943"/>
      <c r="KF106" s="943"/>
      <c r="KG106" s="943"/>
      <c r="KH106" s="943"/>
      <c r="KI106" s="943"/>
      <c r="KJ106" s="943"/>
      <c r="KK106" s="943"/>
      <c r="KL106" s="943"/>
      <c r="KM106" s="943"/>
      <c r="KN106" s="943"/>
      <c r="KO106" s="943"/>
      <c r="KP106" s="943"/>
      <c r="KQ106" s="943"/>
      <c r="KR106" s="943"/>
      <c r="KS106" s="943"/>
      <c r="KT106" s="1364"/>
      <c r="KU106" s="1364"/>
      <c r="KV106" s="1364"/>
      <c r="KW106" s="1364"/>
      <c r="KX106" s="1364"/>
      <c r="KY106" s="1364"/>
      <c r="KZ106" s="1363"/>
      <c r="LA106" s="1363"/>
      <c r="LB106" s="1363"/>
      <c r="LC106" s="1363"/>
      <c r="LD106" s="1363"/>
      <c r="LE106" s="1363"/>
      <c r="LF106" s="943"/>
      <c r="LG106" s="943"/>
      <c r="LH106" s="943"/>
      <c r="LI106" s="943"/>
      <c r="LJ106" s="943"/>
      <c r="LK106" s="943"/>
      <c r="LL106" s="943"/>
      <c r="LM106" s="943"/>
      <c r="LN106" s="943"/>
      <c r="LO106" s="943"/>
      <c r="LP106" s="943"/>
      <c r="LQ106" s="943"/>
      <c r="LR106" s="943"/>
      <c r="LS106" s="943"/>
      <c r="LT106" s="943"/>
      <c r="LU106" s="943"/>
      <c r="LV106" s="943"/>
      <c r="LW106" s="943"/>
      <c r="LX106" s="943"/>
      <c r="LY106" s="943"/>
      <c r="LZ106" s="943"/>
      <c r="MA106" s="943"/>
      <c r="MB106" s="943"/>
      <c r="MC106" s="943"/>
      <c r="MD106" s="943"/>
      <c r="ME106" s="1364"/>
      <c r="MF106" s="1364"/>
      <c r="MG106" s="1364"/>
      <c r="MH106" s="1364"/>
      <c r="MI106" s="1364"/>
      <c r="MJ106" s="1364"/>
      <c r="MK106" s="1383"/>
      <c r="ML106" s="1383"/>
      <c r="MM106" s="1383"/>
      <c r="MN106" s="1383"/>
      <c r="MO106" s="1383"/>
      <c r="MP106" s="1383"/>
      <c r="MQ106" s="943"/>
      <c r="MR106" s="943"/>
      <c r="MS106" s="943"/>
      <c r="MT106" s="943"/>
      <c r="MU106" s="943"/>
      <c r="MV106" s="943"/>
      <c r="MW106" s="943"/>
      <c r="MX106" s="943"/>
      <c r="MY106" s="943"/>
      <c r="MZ106" s="943"/>
      <c r="NA106" s="943"/>
      <c r="NB106" s="943"/>
      <c r="NC106" s="943"/>
      <c r="ND106" s="943"/>
      <c r="NE106" s="943"/>
      <c r="NF106" s="943"/>
      <c r="NG106" s="943"/>
      <c r="NH106" s="943"/>
      <c r="NI106" s="943"/>
      <c r="NJ106" s="943"/>
      <c r="NK106" s="943"/>
      <c r="NL106" s="943"/>
      <c r="NM106" s="943"/>
      <c r="NN106" s="943"/>
      <c r="NO106" s="943"/>
      <c r="NP106" s="1364"/>
      <c r="NQ106" s="1364"/>
      <c r="NR106" s="1364"/>
      <c r="NS106" s="1364"/>
      <c r="NT106" s="1364"/>
      <c r="NU106" s="1363"/>
      <c r="NV106" s="1363"/>
      <c r="NW106" s="1363"/>
      <c r="NX106" s="1363"/>
      <c r="NY106" s="1363"/>
      <c r="NZ106" s="1363"/>
      <c r="OA106" s="943"/>
      <c r="OB106" s="943"/>
      <c r="OC106" s="943"/>
      <c r="OD106" s="943"/>
      <c r="OE106" s="943"/>
      <c r="OF106" s="943"/>
      <c r="OG106" s="943"/>
      <c r="OH106" s="943"/>
      <c r="OI106" s="943"/>
      <c r="OJ106" s="943"/>
      <c r="OK106" s="943"/>
      <c r="OL106" s="943"/>
      <c r="OM106" s="943"/>
      <c r="ON106" s="943"/>
      <c r="OO106" s="943"/>
      <c r="OP106" s="943"/>
      <c r="OQ106" s="943"/>
      <c r="OR106" s="943"/>
      <c r="OS106" s="943"/>
      <c r="OT106" s="943"/>
      <c r="OU106" s="943"/>
      <c r="OV106" s="943"/>
      <c r="OW106" s="943"/>
      <c r="OX106" s="943"/>
      <c r="OY106" s="943"/>
      <c r="OZ106" s="1364"/>
      <c r="PA106" s="1364"/>
      <c r="PB106" s="1364"/>
      <c r="PC106" s="1364"/>
      <c r="PD106" s="1364"/>
      <c r="PE106" s="1383"/>
      <c r="PF106" s="1383"/>
      <c r="PG106" s="1383"/>
      <c r="PH106" s="1383"/>
      <c r="PI106" s="1383"/>
      <c r="PJ106" s="1383"/>
      <c r="PK106" s="943"/>
      <c r="PL106" s="943"/>
      <c r="PM106" s="943"/>
      <c r="PN106" s="943"/>
      <c r="PO106" s="943"/>
      <c r="PP106" s="943"/>
      <c r="PQ106" s="943"/>
      <c r="PR106" s="943"/>
      <c r="PS106" s="943"/>
      <c r="PT106" s="943"/>
      <c r="PU106" s="943"/>
      <c r="PV106" s="943"/>
      <c r="PW106" s="943"/>
      <c r="PX106" s="943"/>
      <c r="PY106" s="943"/>
      <c r="PZ106" s="943"/>
      <c r="QA106" s="943"/>
      <c r="QB106" s="943"/>
      <c r="QC106" s="943"/>
      <c r="QD106" s="943"/>
      <c r="QE106" s="943"/>
      <c r="QF106" s="943"/>
      <c r="QG106" s="943"/>
      <c r="QH106" s="943"/>
      <c r="QI106" s="943"/>
      <c r="QJ106" s="1364"/>
      <c r="QK106" s="1364"/>
      <c r="QL106" s="1364"/>
      <c r="QM106" s="1364"/>
      <c r="QN106" s="1364"/>
      <c r="QO106" s="1363"/>
      <c r="QP106" s="1363"/>
      <c r="QQ106" s="1363"/>
      <c r="QR106" s="1363"/>
      <c r="QS106" s="1363"/>
      <c r="QT106" s="1363"/>
      <c r="QU106" s="1363"/>
      <c r="QV106" s="1363"/>
      <c r="QW106" s="1363"/>
      <c r="QX106" s="1363"/>
      <c r="QY106" s="1363"/>
      <c r="QZ106" s="1363"/>
      <c r="RA106" s="1363"/>
    </row>
    <row r="107" ht="14.25" hidden="1" customHeight="1">
      <c r="A107" s="943">
        <v>10.0</v>
      </c>
      <c r="B107" s="943" t="s">
        <v>2826</v>
      </c>
      <c r="C107" s="943" t="s">
        <v>2826</v>
      </c>
      <c r="D107" s="33"/>
      <c r="E107" s="1440" t="s">
        <v>2345</v>
      </c>
      <c r="F107" s="1298"/>
      <c r="G107" s="1382">
        <v>2.1924E7</v>
      </c>
      <c r="H107" s="1382"/>
      <c r="I107" s="1383"/>
      <c r="J107" s="1383">
        <f t="shared" si="314"/>
        <v>0</v>
      </c>
      <c r="K107" s="1383"/>
      <c r="L107" s="1383">
        <f t="shared" si="315"/>
        <v>0</v>
      </c>
      <c r="M107" s="1383"/>
      <c r="N107" s="1383">
        <f t="shared" si="316"/>
        <v>0</v>
      </c>
      <c r="O107" s="1383"/>
      <c r="P107" s="1383">
        <f t="shared" si="317"/>
        <v>0</v>
      </c>
      <c r="Q107" s="1383"/>
      <c r="R107" s="1383"/>
      <c r="S107" s="1383"/>
      <c r="T107" s="1383">
        <f t="shared" si="318"/>
        <v>0</v>
      </c>
      <c r="U107" s="1383">
        <f t="shared" si="319"/>
        <v>0</v>
      </c>
      <c r="V107" s="1362"/>
      <c r="W107" s="1363">
        <f t="shared" si="320"/>
        <v>0</v>
      </c>
      <c r="X107" s="1362"/>
      <c r="Y107" s="1363">
        <f t="shared" si="321"/>
        <v>0</v>
      </c>
      <c r="Z107" s="1362"/>
      <c r="AA107" s="1363">
        <f t="shared" si="322"/>
        <v>0</v>
      </c>
      <c r="AB107" s="1362"/>
      <c r="AC107" s="1363">
        <f t="shared" si="323"/>
        <v>0</v>
      </c>
      <c r="AD107" s="1362"/>
      <c r="AE107" s="1362"/>
      <c r="AF107" s="1362"/>
      <c r="AG107" s="1363"/>
      <c r="AH107" s="1363">
        <f t="shared" si="324"/>
        <v>0</v>
      </c>
      <c r="AI107" s="1361"/>
      <c r="AJ107" s="1383">
        <f t="shared" si="335"/>
        <v>0</v>
      </c>
      <c r="AK107" s="1361"/>
      <c r="AL107" s="1361"/>
      <c r="AM107" s="1383">
        <f t="shared" si="325"/>
        <v>0</v>
      </c>
      <c r="AN107" s="1361"/>
      <c r="AO107" s="1383">
        <f t="shared" si="326"/>
        <v>0</v>
      </c>
      <c r="AP107" s="1361"/>
      <c r="AQ107" s="1383">
        <f t="shared" si="327"/>
        <v>0</v>
      </c>
      <c r="AR107" s="1361"/>
      <c r="AS107" s="1361"/>
      <c r="AT107" s="1383">
        <f t="shared" si="328"/>
        <v>0</v>
      </c>
      <c r="AU107" s="943"/>
      <c r="AV107" s="943"/>
      <c r="AW107" s="943"/>
      <c r="AX107" s="943"/>
      <c r="AY107" s="943"/>
      <c r="AZ107" s="943"/>
      <c r="BA107" s="943"/>
      <c r="BB107" s="943"/>
      <c r="BC107" s="943"/>
      <c r="BD107" s="943"/>
      <c r="BE107" s="943"/>
      <c r="BF107" s="943"/>
      <c r="BG107" s="943"/>
      <c r="BH107" s="943"/>
      <c r="BI107" s="943"/>
      <c r="BJ107" s="943"/>
      <c r="BK107" s="943"/>
      <c r="BL107" s="943"/>
      <c r="BM107" s="943"/>
      <c r="BN107" s="943"/>
      <c r="BO107" s="943"/>
      <c r="BP107" s="943"/>
      <c r="BQ107" s="943"/>
      <c r="BR107" s="943"/>
      <c r="BS107" s="943"/>
      <c r="BT107" s="1364"/>
      <c r="BU107" s="1364"/>
      <c r="BV107" s="1364"/>
      <c r="BW107" s="1364"/>
      <c r="BX107" s="1364"/>
      <c r="BY107" s="1364"/>
      <c r="BZ107" s="1363">
        <f t="shared" ref="BZ107:CJ107" si="360">COUNTIF($AU107:$BY107,BZ$4)*($F107/30)+COUNTIF($AU107:$BY107,BZ$5)*($F107/60)</f>
        <v>0</v>
      </c>
      <c r="CA107" s="1363">
        <f t="shared" si="360"/>
        <v>0</v>
      </c>
      <c r="CB107" s="1363">
        <f t="shared" si="360"/>
        <v>0</v>
      </c>
      <c r="CC107" s="1363">
        <f t="shared" si="360"/>
        <v>0</v>
      </c>
      <c r="CD107" s="1363">
        <f t="shared" si="360"/>
        <v>0</v>
      </c>
      <c r="CE107" s="1363">
        <f t="shared" si="360"/>
        <v>0</v>
      </c>
      <c r="CF107" s="1363">
        <f t="shared" si="360"/>
        <v>0</v>
      </c>
      <c r="CG107" s="1363">
        <f t="shared" si="360"/>
        <v>0</v>
      </c>
      <c r="CH107" s="1363">
        <f t="shared" si="360"/>
        <v>0</v>
      </c>
      <c r="CI107" s="1363">
        <f t="shared" si="360"/>
        <v>0</v>
      </c>
      <c r="CJ107" s="1363">
        <f t="shared" si="360"/>
        <v>0</v>
      </c>
      <c r="CK107" s="1363">
        <f t="shared" si="330"/>
        <v>0</v>
      </c>
      <c r="CL107" s="943"/>
      <c r="CM107" s="943"/>
      <c r="CN107" s="943"/>
      <c r="CO107" s="943"/>
      <c r="CP107" s="943"/>
      <c r="CQ107" s="943"/>
      <c r="CR107" s="943"/>
      <c r="CS107" s="943"/>
      <c r="CT107" s="943"/>
      <c r="CU107" s="943"/>
      <c r="CV107" s="943"/>
      <c r="CW107" s="943"/>
      <c r="CX107" s="943"/>
      <c r="CY107" s="943"/>
      <c r="CZ107" s="943"/>
      <c r="DA107" s="943"/>
      <c r="DB107" s="943"/>
      <c r="DC107" s="943"/>
      <c r="DD107" s="943"/>
      <c r="DE107" s="943"/>
      <c r="DF107" s="943"/>
      <c r="DG107" s="943"/>
      <c r="DH107" s="943"/>
      <c r="DI107" s="943"/>
      <c r="DJ107" s="943"/>
      <c r="DK107" s="943"/>
      <c r="DL107" s="943"/>
      <c r="DM107" s="943"/>
      <c r="DN107" s="1383">
        <f t="shared" ref="DN107:DW107" si="361">COUNTIF($CL107:$DM107,DN$4)*($F107/30)+COUNTIF($CL107:$DM107,DN$5)*($F107/60)</f>
        <v>0</v>
      </c>
      <c r="DO107" s="1383">
        <f t="shared" si="361"/>
        <v>0</v>
      </c>
      <c r="DP107" s="1383">
        <f t="shared" si="361"/>
        <v>0</v>
      </c>
      <c r="DQ107" s="1383">
        <f t="shared" si="361"/>
        <v>0</v>
      </c>
      <c r="DR107" s="1383">
        <f t="shared" si="361"/>
        <v>0</v>
      </c>
      <c r="DS107" s="1383">
        <f t="shared" si="361"/>
        <v>0</v>
      </c>
      <c r="DT107" s="1383">
        <f t="shared" si="361"/>
        <v>0</v>
      </c>
      <c r="DU107" s="1383">
        <f t="shared" si="361"/>
        <v>0</v>
      </c>
      <c r="DV107" s="1383">
        <f t="shared" si="361"/>
        <v>0</v>
      </c>
      <c r="DW107" s="1383">
        <f t="shared" si="361"/>
        <v>0</v>
      </c>
      <c r="DX107" s="1383">
        <f t="shared" si="332"/>
        <v>0</v>
      </c>
      <c r="DY107" s="943"/>
      <c r="DZ107" s="943"/>
      <c r="EA107" s="943"/>
      <c r="EB107" s="943"/>
      <c r="EC107" s="943"/>
      <c r="ED107" s="943"/>
      <c r="EE107" s="943"/>
      <c r="EF107" s="943"/>
      <c r="EG107" s="943"/>
      <c r="EH107" s="943"/>
      <c r="EI107" s="943"/>
      <c r="EJ107" s="943"/>
      <c r="EK107" s="943"/>
      <c r="EL107" s="943"/>
      <c r="EM107" s="943"/>
      <c r="EN107" s="943"/>
      <c r="EO107" s="943"/>
      <c r="EP107" s="943"/>
      <c r="EQ107" s="943"/>
      <c r="ER107" s="943"/>
      <c r="ES107" s="943"/>
      <c r="ET107" s="943"/>
      <c r="EU107" s="943"/>
      <c r="EV107" s="943"/>
      <c r="EW107" s="943"/>
      <c r="EX107" s="1364"/>
      <c r="EY107" s="1364"/>
      <c r="EZ107" s="1364"/>
      <c r="FA107" s="1364"/>
      <c r="FB107" s="1364"/>
      <c r="FC107" s="1364"/>
      <c r="FD107" s="1363">
        <f t="shared" ref="FD107:FO107" si="362">COUNTIF($AU107:$BY107,FD$4)*($F107/30)+COUNTIF($AU107:$BY107,FD$5)*($F107/60)</f>
        <v>0</v>
      </c>
      <c r="FE107" s="1363">
        <f t="shared" si="362"/>
        <v>0</v>
      </c>
      <c r="FF107" s="1363">
        <f t="shared" si="362"/>
        <v>0</v>
      </c>
      <c r="FG107" s="1363">
        <f t="shared" si="362"/>
        <v>0</v>
      </c>
      <c r="FH107" s="1363">
        <f t="shared" si="362"/>
        <v>0</v>
      </c>
      <c r="FI107" s="1363">
        <f t="shared" si="362"/>
        <v>0</v>
      </c>
      <c r="FJ107" s="1363">
        <f t="shared" si="362"/>
        <v>0</v>
      </c>
      <c r="FK107" s="1363">
        <f t="shared" si="362"/>
        <v>0</v>
      </c>
      <c r="FL107" s="1363">
        <f t="shared" si="362"/>
        <v>0</v>
      </c>
      <c r="FM107" s="1363">
        <f t="shared" si="362"/>
        <v>0</v>
      </c>
      <c r="FN107" s="1363">
        <f t="shared" si="362"/>
        <v>0</v>
      </c>
      <c r="FO107" s="1363">
        <f t="shared" si="362"/>
        <v>0</v>
      </c>
      <c r="FP107" s="1363">
        <f t="shared" si="334"/>
        <v>0</v>
      </c>
      <c r="FQ107" s="943"/>
      <c r="FR107" s="943"/>
      <c r="FS107" s="943"/>
      <c r="FT107" s="943"/>
      <c r="FU107" s="943"/>
      <c r="FV107" s="943"/>
      <c r="FW107" s="943"/>
      <c r="FX107" s="943"/>
      <c r="FY107" s="943"/>
      <c r="FZ107" s="943"/>
      <c r="GA107" s="943"/>
      <c r="GB107" s="943"/>
      <c r="GC107" s="943"/>
      <c r="GD107" s="943"/>
      <c r="GE107" s="943"/>
      <c r="GF107" s="943"/>
      <c r="GG107" s="943"/>
      <c r="GH107" s="943"/>
      <c r="GI107" s="943"/>
      <c r="GJ107" s="943"/>
      <c r="GK107" s="943"/>
      <c r="GL107" s="943"/>
      <c r="GM107" s="943"/>
      <c r="GN107" s="943"/>
      <c r="GO107" s="943"/>
      <c r="GP107" s="1364"/>
      <c r="GQ107" s="1364"/>
      <c r="GR107" s="1364"/>
      <c r="GS107" s="1364"/>
      <c r="GT107" s="1364"/>
      <c r="GU107" s="1383"/>
      <c r="GV107" s="1383"/>
      <c r="GW107" s="1383"/>
      <c r="GX107" s="1383"/>
      <c r="GY107" s="1383"/>
      <c r="GZ107" s="943"/>
      <c r="HA107" s="943"/>
      <c r="HB107" s="943"/>
      <c r="HC107" s="943"/>
      <c r="HD107" s="943"/>
      <c r="HE107" s="943"/>
      <c r="HF107" s="943"/>
      <c r="HG107" s="943"/>
      <c r="HH107" s="943"/>
      <c r="HI107" s="943"/>
      <c r="HJ107" s="943"/>
      <c r="HK107" s="943"/>
      <c r="HL107" s="943"/>
      <c r="HM107" s="943"/>
      <c r="HN107" s="943"/>
      <c r="HO107" s="943"/>
      <c r="HP107" s="943"/>
      <c r="HQ107" s="943"/>
      <c r="HR107" s="943"/>
      <c r="HS107" s="943"/>
      <c r="HT107" s="943"/>
      <c r="HU107" s="943"/>
      <c r="HV107" s="943"/>
      <c r="HW107" s="943"/>
      <c r="HX107" s="943"/>
      <c r="HY107" s="1364"/>
      <c r="HZ107" s="1364"/>
      <c r="IA107" s="1364"/>
      <c r="IB107" s="1364"/>
      <c r="IC107" s="1364"/>
      <c r="ID107" s="1364"/>
      <c r="IE107" s="1391"/>
      <c r="IF107" s="1391"/>
      <c r="IG107" s="1391"/>
      <c r="IH107" s="1391"/>
      <c r="II107" s="1391"/>
      <c r="IJ107" s="1391"/>
      <c r="IK107" s="943"/>
      <c r="IL107" s="943"/>
      <c r="IM107" s="943"/>
      <c r="IN107" s="943"/>
      <c r="IO107" s="943"/>
      <c r="IP107" s="943"/>
      <c r="IQ107" s="943"/>
      <c r="IR107" s="943"/>
      <c r="IS107" s="943"/>
      <c r="IT107" s="943"/>
      <c r="IU107" s="943"/>
      <c r="IV107" s="943"/>
      <c r="IW107" s="943"/>
      <c r="IX107" s="943"/>
      <c r="IY107" s="943"/>
      <c r="IZ107" s="943"/>
      <c r="JA107" s="943"/>
      <c r="JB107" s="943"/>
      <c r="JC107" s="943"/>
      <c r="JD107" s="943"/>
      <c r="JE107" s="943"/>
      <c r="JF107" s="943"/>
      <c r="JG107" s="943"/>
      <c r="JH107" s="943"/>
      <c r="JI107" s="943"/>
      <c r="JJ107" s="1364"/>
      <c r="JK107" s="1364"/>
      <c r="JL107" s="1364"/>
      <c r="JM107" s="1364"/>
      <c r="JN107" s="1364"/>
      <c r="JO107" s="1383"/>
      <c r="JP107" s="1383"/>
      <c r="JQ107" s="1383"/>
      <c r="JR107" s="1383"/>
      <c r="JS107" s="1383"/>
      <c r="JT107" s="1383"/>
      <c r="JU107" s="943"/>
      <c r="JV107" s="943"/>
      <c r="JW107" s="943"/>
      <c r="JX107" s="943"/>
      <c r="JY107" s="943"/>
      <c r="JZ107" s="943"/>
      <c r="KA107" s="943"/>
      <c r="KB107" s="943"/>
      <c r="KC107" s="943"/>
      <c r="KD107" s="943"/>
      <c r="KE107" s="943"/>
      <c r="KF107" s="943"/>
      <c r="KG107" s="943"/>
      <c r="KH107" s="943"/>
      <c r="KI107" s="943"/>
      <c r="KJ107" s="943"/>
      <c r="KK107" s="943"/>
      <c r="KL107" s="943"/>
      <c r="KM107" s="943"/>
      <c r="KN107" s="943"/>
      <c r="KO107" s="943"/>
      <c r="KP107" s="943"/>
      <c r="KQ107" s="943"/>
      <c r="KR107" s="943"/>
      <c r="KS107" s="943"/>
      <c r="KT107" s="1364"/>
      <c r="KU107" s="1364"/>
      <c r="KV107" s="1364"/>
      <c r="KW107" s="1364"/>
      <c r="KX107" s="1364"/>
      <c r="KY107" s="1364"/>
      <c r="KZ107" s="1363"/>
      <c r="LA107" s="1363"/>
      <c r="LB107" s="1363"/>
      <c r="LC107" s="1363"/>
      <c r="LD107" s="1363"/>
      <c r="LE107" s="1363"/>
      <c r="LF107" s="943"/>
      <c r="LG107" s="943"/>
      <c r="LH107" s="943"/>
      <c r="LI107" s="943"/>
      <c r="LJ107" s="943"/>
      <c r="LK107" s="943"/>
      <c r="LL107" s="943"/>
      <c r="LM107" s="943"/>
      <c r="LN107" s="943"/>
      <c r="LO107" s="943"/>
      <c r="LP107" s="943"/>
      <c r="LQ107" s="943"/>
      <c r="LR107" s="943"/>
      <c r="LS107" s="943"/>
      <c r="LT107" s="943"/>
      <c r="LU107" s="943"/>
      <c r="LV107" s="943"/>
      <c r="LW107" s="943"/>
      <c r="LX107" s="943"/>
      <c r="LY107" s="943"/>
      <c r="LZ107" s="943"/>
      <c r="MA107" s="943"/>
      <c r="MB107" s="943"/>
      <c r="MC107" s="943"/>
      <c r="MD107" s="943"/>
      <c r="ME107" s="1364"/>
      <c r="MF107" s="1364"/>
      <c r="MG107" s="1364"/>
      <c r="MH107" s="1364"/>
      <c r="MI107" s="1364"/>
      <c r="MJ107" s="1364"/>
      <c r="MK107" s="1383"/>
      <c r="ML107" s="1383"/>
      <c r="MM107" s="1383"/>
      <c r="MN107" s="1383"/>
      <c r="MO107" s="1383"/>
      <c r="MP107" s="1383"/>
      <c r="MQ107" s="943"/>
      <c r="MR107" s="943"/>
      <c r="MS107" s="943"/>
      <c r="MT107" s="943"/>
      <c r="MU107" s="943"/>
      <c r="MV107" s="943"/>
      <c r="MW107" s="943"/>
      <c r="MX107" s="943"/>
      <c r="MY107" s="943"/>
      <c r="MZ107" s="943"/>
      <c r="NA107" s="943"/>
      <c r="NB107" s="943"/>
      <c r="NC107" s="943"/>
      <c r="ND107" s="943"/>
      <c r="NE107" s="943"/>
      <c r="NF107" s="943"/>
      <c r="NG107" s="943"/>
      <c r="NH107" s="943"/>
      <c r="NI107" s="943"/>
      <c r="NJ107" s="943"/>
      <c r="NK107" s="943"/>
      <c r="NL107" s="943"/>
      <c r="NM107" s="943"/>
      <c r="NN107" s="943"/>
      <c r="NO107" s="943"/>
      <c r="NP107" s="1364"/>
      <c r="NQ107" s="1364"/>
      <c r="NR107" s="1364"/>
      <c r="NS107" s="1364"/>
      <c r="NT107" s="1364"/>
      <c r="NU107" s="1363"/>
      <c r="NV107" s="1363"/>
      <c r="NW107" s="1363"/>
      <c r="NX107" s="1363"/>
      <c r="NY107" s="1363"/>
      <c r="NZ107" s="1363"/>
      <c r="OA107" s="943"/>
      <c r="OB107" s="943"/>
      <c r="OC107" s="943"/>
      <c r="OD107" s="943"/>
      <c r="OE107" s="943"/>
      <c r="OF107" s="943"/>
      <c r="OG107" s="943"/>
      <c r="OH107" s="943"/>
      <c r="OI107" s="943"/>
      <c r="OJ107" s="943"/>
      <c r="OK107" s="943"/>
      <c r="OL107" s="943"/>
      <c r="OM107" s="943"/>
      <c r="ON107" s="943"/>
      <c r="OO107" s="943"/>
      <c r="OP107" s="943"/>
      <c r="OQ107" s="943"/>
      <c r="OR107" s="943"/>
      <c r="OS107" s="943"/>
      <c r="OT107" s="943"/>
      <c r="OU107" s="943"/>
      <c r="OV107" s="943"/>
      <c r="OW107" s="943"/>
      <c r="OX107" s="943"/>
      <c r="OY107" s="943"/>
      <c r="OZ107" s="1364"/>
      <c r="PA107" s="1364"/>
      <c r="PB107" s="1364"/>
      <c r="PC107" s="1364"/>
      <c r="PD107" s="1364"/>
      <c r="PE107" s="1383"/>
      <c r="PF107" s="1383"/>
      <c r="PG107" s="1383"/>
      <c r="PH107" s="1383"/>
      <c r="PI107" s="1383"/>
      <c r="PJ107" s="1383"/>
      <c r="PK107" s="943"/>
      <c r="PL107" s="943"/>
      <c r="PM107" s="943"/>
      <c r="PN107" s="943"/>
      <c r="PO107" s="943"/>
      <c r="PP107" s="943"/>
      <c r="PQ107" s="943"/>
      <c r="PR107" s="943"/>
      <c r="PS107" s="943"/>
      <c r="PT107" s="943"/>
      <c r="PU107" s="943"/>
      <c r="PV107" s="943"/>
      <c r="PW107" s="943"/>
      <c r="PX107" s="943"/>
      <c r="PY107" s="943"/>
      <c r="PZ107" s="943"/>
      <c r="QA107" s="943"/>
      <c r="QB107" s="943"/>
      <c r="QC107" s="943"/>
      <c r="QD107" s="943"/>
      <c r="QE107" s="943"/>
      <c r="QF107" s="943"/>
      <c r="QG107" s="943"/>
      <c r="QH107" s="943"/>
      <c r="QI107" s="943"/>
      <c r="QJ107" s="1364"/>
      <c r="QK107" s="1364"/>
      <c r="QL107" s="1364"/>
      <c r="QM107" s="1364"/>
      <c r="QN107" s="1364"/>
      <c r="QO107" s="1363"/>
      <c r="QP107" s="1363"/>
      <c r="QQ107" s="1363"/>
      <c r="QR107" s="1363"/>
      <c r="QS107" s="1363"/>
      <c r="QT107" s="1363"/>
      <c r="QU107" s="1363"/>
      <c r="QV107" s="1363"/>
      <c r="QW107" s="1363"/>
      <c r="QX107" s="1363"/>
      <c r="QY107" s="1363"/>
      <c r="QZ107" s="1363"/>
      <c r="RA107" s="1363"/>
    </row>
    <row r="108" ht="14.25" hidden="1" customHeight="1">
      <c r="A108" s="943">
        <v>11.0</v>
      </c>
      <c r="B108" s="943" t="s">
        <v>2826</v>
      </c>
      <c r="C108" s="943" t="s">
        <v>2826</v>
      </c>
      <c r="D108" s="33"/>
      <c r="E108" s="1440" t="s">
        <v>2354</v>
      </c>
      <c r="F108" s="1298"/>
      <c r="G108" s="1382">
        <v>2.1924E7</v>
      </c>
      <c r="H108" s="1382"/>
      <c r="I108" s="1383"/>
      <c r="J108" s="1383">
        <f t="shared" si="314"/>
        <v>0</v>
      </c>
      <c r="K108" s="1383"/>
      <c r="L108" s="1383">
        <f t="shared" si="315"/>
        <v>0</v>
      </c>
      <c r="M108" s="1383"/>
      <c r="N108" s="1383">
        <f t="shared" si="316"/>
        <v>0</v>
      </c>
      <c r="O108" s="1383"/>
      <c r="P108" s="1383">
        <f t="shared" si="317"/>
        <v>0</v>
      </c>
      <c r="Q108" s="1383"/>
      <c r="R108" s="1383"/>
      <c r="S108" s="1383"/>
      <c r="T108" s="1383">
        <f t="shared" si="318"/>
        <v>0</v>
      </c>
      <c r="U108" s="1383">
        <f t="shared" si="319"/>
        <v>0</v>
      </c>
      <c r="V108" s="1362"/>
      <c r="W108" s="1363">
        <f t="shared" si="320"/>
        <v>0</v>
      </c>
      <c r="X108" s="1362"/>
      <c r="Y108" s="1363">
        <f t="shared" si="321"/>
        <v>0</v>
      </c>
      <c r="Z108" s="1362"/>
      <c r="AA108" s="1363">
        <f t="shared" si="322"/>
        <v>0</v>
      </c>
      <c r="AB108" s="1362"/>
      <c r="AC108" s="1363">
        <f t="shared" si="323"/>
        <v>0</v>
      </c>
      <c r="AD108" s="1362"/>
      <c r="AE108" s="1362"/>
      <c r="AF108" s="1362"/>
      <c r="AG108" s="1363"/>
      <c r="AH108" s="1363">
        <f t="shared" si="324"/>
        <v>0</v>
      </c>
      <c r="AI108" s="1361"/>
      <c r="AJ108" s="1383">
        <f t="shared" si="335"/>
        <v>0</v>
      </c>
      <c r="AK108" s="1361"/>
      <c r="AL108" s="1361"/>
      <c r="AM108" s="1383">
        <f t="shared" si="325"/>
        <v>0</v>
      </c>
      <c r="AN108" s="1361"/>
      <c r="AO108" s="1383">
        <f t="shared" si="326"/>
        <v>0</v>
      </c>
      <c r="AP108" s="1361"/>
      <c r="AQ108" s="1383">
        <f t="shared" si="327"/>
        <v>0</v>
      </c>
      <c r="AR108" s="1361"/>
      <c r="AS108" s="1361"/>
      <c r="AT108" s="1383">
        <f t="shared" si="328"/>
        <v>0</v>
      </c>
      <c r="AU108" s="943"/>
      <c r="AV108" s="943"/>
      <c r="AW108" s="943"/>
      <c r="AX108" s="943"/>
      <c r="AY108" s="943"/>
      <c r="AZ108" s="943"/>
      <c r="BA108" s="943"/>
      <c r="BB108" s="943"/>
      <c r="BC108" s="943"/>
      <c r="BD108" s="943"/>
      <c r="BE108" s="943"/>
      <c r="BF108" s="943"/>
      <c r="BG108" s="943"/>
      <c r="BH108" s="943"/>
      <c r="BI108" s="943"/>
      <c r="BJ108" s="943"/>
      <c r="BK108" s="943"/>
      <c r="BL108" s="943"/>
      <c r="BM108" s="943"/>
      <c r="BN108" s="943"/>
      <c r="BO108" s="943"/>
      <c r="BP108" s="943"/>
      <c r="BQ108" s="943"/>
      <c r="BR108" s="943"/>
      <c r="BS108" s="943"/>
      <c r="BT108" s="1364"/>
      <c r="BU108" s="1364"/>
      <c r="BV108" s="1364"/>
      <c r="BW108" s="1364"/>
      <c r="BX108" s="1364"/>
      <c r="BY108" s="1364"/>
      <c r="BZ108" s="1363">
        <f t="shared" ref="BZ108:CJ108" si="363">COUNTIF($AU108:$BY108,BZ$4)*($F108/30)+COUNTIF($AU108:$BY108,BZ$5)*($F108/60)</f>
        <v>0</v>
      </c>
      <c r="CA108" s="1363">
        <f t="shared" si="363"/>
        <v>0</v>
      </c>
      <c r="CB108" s="1363">
        <f t="shared" si="363"/>
        <v>0</v>
      </c>
      <c r="CC108" s="1363">
        <f t="shared" si="363"/>
        <v>0</v>
      </c>
      <c r="CD108" s="1363">
        <f t="shared" si="363"/>
        <v>0</v>
      </c>
      <c r="CE108" s="1363">
        <f t="shared" si="363"/>
        <v>0</v>
      </c>
      <c r="CF108" s="1363">
        <f t="shared" si="363"/>
        <v>0</v>
      </c>
      <c r="CG108" s="1363">
        <f t="shared" si="363"/>
        <v>0</v>
      </c>
      <c r="CH108" s="1363">
        <f t="shared" si="363"/>
        <v>0</v>
      </c>
      <c r="CI108" s="1363">
        <f t="shared" si="363"/>
        <v>0</v>
      </c>
      <c r="CJ108" s="1363">
        <f t="shared" si="363"/>
        <v>0</v>
      </c>
      <c r="CK108" s="1363">
        <f t="shared" si="330"/>
        <v>0</v>
      </c>
      <c r="CL108" s="943"/>
      <c r="CM108" s="943"/>
      <c r="CN108" s="943"/>
      <c r="CO108" s="943"/>
      <c r="CP108" s="943"/>
      <c r="CQ108" s="943"/>
      <c r="CR108" s="943"/>
      <c r="CS108" s="943"/>
      <c r="CT108" s="943"/>
      <c r="CU108" s="943"/>
      <c r="CV108" s="943"/>
      <c r="CW108" s="943"/>
      <c r="CX108" s="943"/>
      <c r="CY108" s="943"/>
      <c r="CZ108" s="943"/>
      <c r="DA108" s="943"/>
      <c r="DB108" s="943"/>
      <c r="DC108" s="943"/>
      <c r="DD108" s="943"/>
      <c r="DE108" s="943"/>
      <c r="DF108" s="943"/>
      <c r="DG108" s="943"/>
      <c r="DH108" s="943"/>
      <c r="DI108" s="943"/>
      <c r="DJ108" s="943"/>
      <c r="DK108" s="943"/>
      <c r="DL108" s="943"/>
      <c r="DM108" s="943"/>
      <c r="DN108" s="1383">
        <f t="shared" ref="DN108:DW108" si="364">COUNTIF($CL108:$DM108,DN$4)*($F108/30)+COUNTIF($CL108:$DM108,DN$5)*($F108/60)</f>
        <v>0</v>
      </c>
      <c r="DO108" s="1383">
        <f t="shared" si="364"/>
        <v>0</v>
      </c>
      <c r="DP108" s="1383">
        <f t="shared" si="364"/>
        <v>0</v>
      </c>
      <c r="DQ108" s="1383">
        <f t="shared" si="364"/>
        <v>0</v>
      </c>
      <c r="DR108" s="1383">
        <f t="shared" si="364"/>
        <v>0</v>
      </c>
      <c r="DS108" s="1383">
        <f t="shared" si="364"/>
        <v>0</v>
      </c>
      <c r="DT108" s="1383">
        <f t="shared" si="364"/>
        <v>0</v>
      </c>
      <c r="DU108" s="1383">
        <f t="shared" si="364"/>
        <v>0</v>
      </c>
      <c r="DV108" s="1383">
        <f t="shared" si="364"/>
        <v>0</v>
      </c>
      <c r="DW108" s="1383">
        <f t="shared" si="364"/>
        <v>0</v>
      </c>
      <c r="DX108" s="1383">
        <f t="shared" si="332"/>
        <v>0</v>
      </c>
      <c r="DY108" s="943"/>
      <c r="DZ108" s="943"/>
      <c r="EA108" s="943"/>
      <c r="EB108" s="943"/>
      <c r="EC108" s="943"/>
      <c r="ED108" s="943"/>
      <c r="EE108" s="943"/>
      <c r="EF108" s="943"/>
      <c r="EG108" s="943"/>
      <c r="EH108" s="943"/>
      <c r="EI108" s="943"/>
      <c r="EJ108" s="943"/>
      <c r="EK108" s="943"/>
      <c r="EL108" s="943"/>
      <c r="EM108" s="943"/>
      <c r="EN108" s="943"/>
      <c r="EO108" s="943"/>
      <c r="EP108" s="943"/>
      <c r="EQ108" s="943"/>
      <c r="ER108" s="943"/>
      <c r="ES108" s="943"/>
      <c r="ET108" s="943"/>
      <c r="EU108" s="943"/>
      <c r="EV108" s="943"/>
      <c r="EW108" s="943"/>
      <c r="EX108" s="1364"/>
      <c r="EY108" s="1364"/>
      <c r="EZ108" s="1364"/>
      <c r="FA108" s="1364"/>
      <c r="FB108" s="1364"/>
      <c r="FC108" s="1364"/>
      <c r="FD108" s="1363">
        <f t="shared" ref="FD108:FO108" si="365">COUNTIF($AU108:$BY108,FD$4)*($F108/30)+COUNTIF($AU108:$BY108,FD$5)*($F108/60)</f>
        <v>0</v>
      </c>
      <c r="FE108" s="1363">
        <f t="shared" si="365"/>
        <v>0</v>
      </c>
      <c r="FF108" s="1363">
        <f t="shared" si="365"/>
        <v>0</v>
      </c>
      <c r="FG108" s="1363">
        <f t="shared" si="365"/>
        <v>0</v>
      </c>
      <c r="FH108" s="1363">
        <f t="shared" si="365"/>
        <v>0</v>
      </c>
      <c r="FI108" s="1363">
        <f t="shared" si="365"/>
        <v>0</v>
      </c>
      <c r="FJ108" s="1363">
        <f t="shared" si="365"/>
        <v>0</v>
      </c>
      <c r="FK108" s="1363">
        <f t="shared" si="365"/>
        <v>0</v>
      </c>
      <c r="FL108" s="1363">
        <f t="shared" si="365"/>
        <v>0</v>
      </c>
      <c r="FM108" s="1363">
        <f t="shared" si="365"/>
        <v>0</v>
      </c>
      <c r="FN108" s="1363">
        <f t="shared" si="365"/>
        <v>0</v>
      </c>
      <c r="FO108" s="1363">
        <f t="shared" si="365"/>
        <v>0</v>
      </c>
      <c r="FP108" s="1363">
        <f t="shared" si="334"/>
        <v>0</v>
      </c>
      <c r="FQ108" s="943"/>
      <c r="FR108" s="943"/>
      <c r="FS108" s="943"/>
      <c r="FT108" s="943"/>
      <c r="FU108" s="943"/>
      <c r="FV108" s="943"/>
      <c r="FW108" s="943"/>
      <c r="FX108" s="943"/>
      <c r="FY108" s="943"/>
      <c r="FZ108" s="943"/>
      <c r="GA108" s="943"/>
      <c r="GB108" s="943"/>
      <c r="GC108" s="943"/>
      <c r="GD108" s="943"/>
      <c r="GE108" s="943"/>
      <c r="GF108" s="943"/>
      <c r="GG108" s="943"/>
      <c r="GH108" s="943"/>
      <c r="GI108" s="943"/>
      <c r="GJ108" s="943"/>
      <c r="GK108" s="943"/>
      <c r="GL108" s="943"/>
      <c r="GM108" s="943"/>
      <c r="GN108" s="943"/>
      <c r="GO108" s="943"/>
      <c r="GP108" s="1364"/>
      <c r="GQ108" s="1364"/>
      <c r="GR108" s="1364"/>
      <c r="GS108" s="1364"/>
      <c r="GT108" s="1364"/>
      <c r="GU108" s="1383"/>
      <c r="GV108" s="1383"/>
      <c r="GW108" s="1383"/>
      <c r="GX108" s="1383"/>
      <c r="GY108" s="1383"/>
      <c r="GZ108" s="943"/>
      <c r="HA108" s="943"/>
      <c r="HB108" s="943"/>
      <c r="HC108" s="943"/>
      <c r="HD108" s="943"/>
      <c r="HE108" s="943"/>
      <c r="HF108" s="943"/>
      <c r="HG108" s="943"/>
      <c r="HH108" s="943"/>
      <c r="HI108" s="943"/>
      <c r="HJ108" s="943"/>
      <c r="HK108" s="943"/>
      <c r="HL108" s="943"/>
      <c r="HM108" s="943"/>
      <c r="HN108" s="943"/>
      <c r="HO108" s="943"/>
      <c r="HP108" s="943"/>
      <c r="HQ108" s="943"/>
      <c r="HR108" s="943"/>
      <c r="HS108" s="943"/>
      <c r="HT108" s="943"/>
      <c r="HU108" s="943"/>
      <c r="HV108" s="943"/>
      <c r="HW108" s="943"/>
      <c r="HX108" s="943"/>
      <c r="HY108" s="1364"/>
      <c r="HZ108" s="1364"/>
      <c r="IA108" s="1364"/>
      <c r="IB108" s="1364"/>
      <c r="IC108" s="1364"/>
      <c r="ID108" s="1364"/>
      <c r="IE108" s="1391"/>
      <c r="IF108" s="1391"/>
      <c r="IG108" s="1391"/>
      <c r="IH108" s="1391"/>
      <c r="II108" s="1391"/>
      <c r="IJ108" s="1391"/>
      <c r="IK108" s="943"/>
      <c r="IL108" s="943"/>
      <c r="IM108" s="943"/>
      <c r="IN108" s="943"/>
      <c r="IO108" s="943"/>
      <c r="IP108" s="943"/>
      <c r="IQ108" s="943"/>
      <c r="IR108" s="943"/>
      <c r="IS108" s="943"/>
      <c r="IT108" s="943"/>
      <c r="IU108" s="943"/>
      <c r="IV108" s="943"/>
      <c r="IW108" s="943"/>
      <c r="IX108" s="943"/>
      <c r="IY108" s="943"/>
      <c r="IZ108" s="943"/>
      <c r="JA108" s="943"/>
      <c r="JB108" s="943"/>
      <c r="JC108" s="943"/>
      <c r="JD108" s="943"/>
      <c r="JE108" s="943"/>
      <c r="JF108" s="943"/>
      <c r="JG108" s="943"/>
      <c r="JH108" s="943"/>
      <c r="JI108" s="943"/>
      <c r="JJ108" s="1364"/>
      <c r="JK108" s="1364"/>
      <c r="JL108" s="1364"/>
      <c r="JM108" s="1364"/>
      <c r="JN108" s="1364"/>
      <c r="JO108" s="1383"/>
      <c r="JP108" s="1383"/>
      <c r="JQ108" s="1383"/>
      <c r="JR108" s="1383"/>
      <c r="JS108" s="1383"/>
      <c r="JT108" s="1383"/>
      <c r="JU108" s="943"/>
      <c r="JV108" s="943"/>
      <c r="JW108" s="943"/>
      <c r="JX108" s="943"/>
      <c r="JY108" s="943"/>
      <c r="JZ108" s="943"/>
      <c r="KA108" s="943"/>
      <c r="KB108" s="943"/>
      <c r="KC108" s="943"/>
      <c r="KD108" s="943"/>
      <c r="KE108" s="943"/>
      <c r="KF108" s="943"/>
      <c r="KG108" s="943"/>
      <c r="KH108" s="943"/>
      <c r="KI108" s="943"/>
      <c r="KJ108" s="943"/>
      <c r="KK108" s="943"/>
      <c r="KL108" s="943"/>
      <c r="KM108" s="943"/>
      <c r="KN108" s="943"/>
      <c r="KO108" s="943"/>
      <c r="KP108" s="943"/>
      <c r="KQ108" s="943"/>
      <c r="KR108" s="943"/>
      <c r="KS108" s="943"/>
      <c r="KT108" s="1364"/>
      <c r="KU108" s="1364"/>
      <c r="KV108" s="1364"/>
      <c r="KW108" s="1364"/>
      <c r="KX108" s="1364"/>
      <c r="KY108" s="1364"/>
      <c r="KZ108" s="1363"/>
      <c r="LA108" s="1363"/>
      <c r="LB108" s="1363"/>
      <c r="LC108" s="1363"/>
      <c r="LD108" s="1363"/>
      <c r="LE108" s="1363"/>
      <c r="LF108" s="943"/>
      <c r="LG108" s="943"/>
      <c r="LH108" s="943"/>
      <c r="LI108" s="943"/>
      <c r="LJ108" s="943"/>
      <c r="LK108" s="943"/>
      <c r="LL108" s="943"/>
      <c r="LM108" s="943"/>
      <c r="LN108" s="943"/>
      <c r="LO108" s="943"/>
      <c r="LP108" s="943"/>
      <c r="LQ108" s="943"/>
      <c r="LR108" s="943"/>
      <c r="LS108" s="943"/>
      <c r="LT108" s="943"/>
      <c r="LU108" s="943"/>
      <c r="LV108" s="943"/>
      <c r="LW108" s="943"/>
      <c r="LX108" s="943"/>
      <c r="LY108" s="943"/>
      <c r="LZ108" s="943"/>
      <c r="MA108" s="943"/>
      <c r="MB108" s="943"/>
      <c r="MC108" s="943"/>
      <c r="MD108" s="943"/>
      <c r="ME108" s="1364"/>
      <c r="MF108" s="1364"/>
      <c r="MG108" s="1364"/>
      <c r="MH108" s="1364"/>
      <c r="MI108" s="1364"/>
      <c r="MJ108" s="1364"/>
      <c r="MK108" s="1383"/>
      <c r="ML108" s="1383"/>
      <c r="MM108" s="1383"/>
      <c r="MN108" s="1383"/>
      <c r="MO108" s="1383"/>
      <c r="MP108" s="1383"/>
      <c r="MQ108" s="943"/>
      <c r="MR108" s="943"/>
      <c r="MS108" s="943"/>
      <c r="MT108" s="943"/>
      <c r="MU108" s="943"/>
      <c r="MV108" s="943"/>
      <c r="MW108" s="943"/>
      <c r="MX108" s="943"/>
      <c r="MY108" s="943"/>
      <c r="MZ108" s="943"/>
      <c r="NA108" s="943"/>
      <c r="NB108" s="943"/>
      <c r="NC108" s="943"/>
      <c r="ND108" s="943"/>
      <c r="NE108" s="943"/>
      <c r="NF108" s="943"/>
      <c r="NG108" s="943"/>
      <c r="NH108" s="943"/>
      <c r="NI108" s="943"/>
      <c r="NJ108" s="943"/>
      <c r="NK108" s="943"/>
      <c r="NL108" s="943"/>
      <c r="NM108" s="943"/>
      <c r="NN108" s="943"/>
      <c r="NO108" s="943"/>
      <c r="NP108" s="1364"/>
      <c r="NQ108" s="1364"/>
      <c r="NR108" s="1364"/>
      <c r="NS108" s="1364"/>
      <c r="NT108" s="1364"/>
      <c r="NU108" s="1363"/>
      <c r="NV108" s="1363"/>
      <c r="NW108" s="1363"/>
      <c r="NX108" s="1363"/>
      <c r="NY108" s="1363"/>
      <c r="NZ108" s="1363"/>
      <c r="OA108" s="943"/>
      <c r="OB108" s="943"/>
      <c r="OC108" s="943"/>
      <c r="OD108" s="943"/>
      <c r="OE108" s="943"/>
      <c r="OF108" s="943"/>
      <c r="OG108" s="943"/>
      <c r="OH108" s="943"/>
      <c r="OI108" s="943"/>
      <c r="OJ108" s="943"/>
      <c r="OK108" s="943"/>
      <c r="OL108" s="943"/>
      <c r="OM108" s="943"/>
      <c r="ON108" s="943"/>
      <c r="OO108" s="943"/>
      <c r="OP108" s="943"/>
      <c r="OQ108" s="943"/>
      <c r="OR108" s="943"/>
      <c r="OS108" s="943"/>
      <c r="OT108" s="943"/>
      <c r="OU108" s="943"/>
      <c r="OV108" s="943"/>
      <c r="OW108" s="943"/>
      <c r="OX108" s="943"/>
      <c r="OY108" s="943"/>
      <c r="OZ108" s="1364"/>
      <c r="PA108" s="1364"/>
      <c r="PB108" s="1364"/>
      <c r="PC108" s="1364"/>
      <c r="PD108" s="1364"/>
      <c r="PE108" s="1383"/>
      <c r="PF108" s="1383"/>
      <c r="PG108" s="1383"/>
      <c r="PH108" s="1383"/>
      <c r="PI108" s="1383"/>
      <c r="PJ108" s="1383"/>
      <c r="PK108" s="943"/>
      <c r="PL108" s="943"/>
      <c r="PM108" s="943"/>
      <c r="PN108" s="943"/>
      <c r="PO108" s="943"/>
      <c r="PP108" s="943"/>
      <c r="PQ108" s="943"/>
      <c r="PR108" s="943"/>
      <c r="PS108" s="943"/>
      <c r="PT108" s="943"/>
      <c r="PU108" s="943"/>
      <c r="PV108" s="943"/>
      <c r="PW108" s="943"/>
      <c r="PX108" s="943"/>
      <c r="PY108" s="943"/>
      <c r="PZ108" s="943"/>
      <c r="QA108" s="943"/>
      <c r="QB108" s="943"/>
      <c r="QC108" s="943"/>
      <c r="QD108" s="943"/>
      <c r="QE108" s="943"/>
      <c r="QF108" s="943"/>
      <c r="QG108" s="943"/>
      <c r="QH108" s="943"/>
      <c r="QI108" s="943"/>
      <c r="QJ108" s="1364"/>
      <c r="QK108" s="1364"/>
      <c r="QL108" s="1364"/>
      <c r="QM108" s="1364"/>
      <c r="QN108" s="1364"/>
      <c r="QO108" s="1363"/>
      <c r="QP108" s="1363"/>
      <c r="QQ108" s="1363"/>
      <c r="QR108" s="1363"/>
      <c r="QS108" s="1363"/>
      <c r="QT108" s="1363"/>
      <c r="QU108" s="1363"/>
      <c r="QV108" s="1363"/>
      <c r="QW108" s="1363"/>
      <c r="QX108" s="1363"/>
      <c r="QY108" s="1363"/>
      <c r="QZ108" s="1363"/>
      <c r="RA108" s="1363"/>
    </row>
    <row r="109" ht="14.25" hidden="1" customHeight="1">
      <c r="A109" s="943">
        <v>12.0</v>
      </c>
      <c r="B109" s="943" t="s">
        <v>2826</v>
      </c>
      <c r="C109" s="943" t="s">
        <v>2826</v>
      </c>
      <c r="D109" s="33"/>
      <c r="E109" s="1440" t="s">
        <v>2367</v>
      </c>
      <c r="F109" s="1298"/>
      <c r="G109" s="1382">
        <v>2.1924E7</v>
      </c>
      <c r="H109" s="1382"/>
      <c r="I109" s="1383"/>
      <c r="J109" s="1383">
        <f t="shared" si="314"/>
        <v>0</v>
      </c>
      <c r="K109" s="1383"/>
      <c r="L109" s="1383">
        <f t="shared" si="315"/>
        <v>0</v>
      </c>
      <c r="M109" s="1383"/>
      <c r="N109" s="1383">
        <f t="shared" si="316"/>
        <v>0</v>
      </c>
      <c r="O109" s="1383"/>
      <c r="P109" s="1383">
        <f t="shared" si="317"/>
        <v>0</v>
      </c>
      <c r="Q109" s="1383"/>
      <c r="R109" s="1383"/>
      <c r="S109" s="1383"/>
      <c r="T109" s="1383">
        <f t="shared" si="318"/>
        <v>0</v>
      </c>
      <c r="U109" s="1383">
        <f t="shared" si="319"/>
        <v>0</v>
      </c>
      <c r="V109" s="1362"/>
      <c r="W109" s="1363">
        <f t="shared" si="320"/>
        <v>0</v>
      </c>
      <c r="X109" s="1362"/>
      <c r="Y109" s="1363">
        <f t="shared" si="321"/>
        <v>0</v>
      </c>
      <c r="Z109" s="1362"/>
      <c r="AA109" s="1363">
        <f t="shared" si="322"/>
        <v>0</v>
      </c>
      <c r="AB109" s="1362"/>
      <c r="AC109" s="1363">
        <f t="shared" si="323"/>
        <v>0</v>
      </c>
      <c r="AD109" s="1362"/>
      <c r="AE109" s="1362"/>
      <c r="AF109" s="1362"/>
      <c r="AG109" s="1363"/>
      <c r="AH109" s="1363">
        <f t="shared" si="324"/>
        <v>0</v>
      </c>
      <c r="AI109" s="1361"/>
      <c r="AJ109" s="1383">
        <f t="shared" si="335"/>
        <v>0</v>
      </c>
      <c r="AK109" s="1361"/>
      <c r="AL109" s="1361"/>
      <c r="AM109" s="1383">
        <f t="shared" si="325"/>
        <v>0</v>
      </c>
      <c r="AN109" s="1361"/>
      <c r="AO109" s="1383">
        <f t="shared" si="326"/>
        <v>0</v>
      </c>
      <c r="AP109" s="1361"/>
      <c r="AQ109" s="1383">
        <f t="shared" si="327"/>
        <v>0</v>
      </c>
      <c r="AR109" s="1361"/>
      <c r="AS109" s="1361"/>
      <c r="AT109" s="1383">
        <f t="shared" si="328"/>
        <v>0</v>
      </c>
      <c r="AU109" s="943"/>
      <c r="AV109" s="943"/>
      <c r="AW109" s="943"/>
      <c r="AX109" s="943"/>
      <c r="AY109" s="943"/>
      <c r="AZ109" s="943"/>
      <c r="BA109" s="943"/>
      <c r="BB109" s="943"/>
      <c r="BC109" s="943"/>
      <c r="BD109" s="943"/>
      <c r="BE109" s="943"/>
      <c r="BF109" s="943"/>
      <c r="BG109" s="943"/>
      <c r="BH109" s="943"/>
      <c r="BI109" s="943"/>
      <c r="BJ109" s="943"/>
      <c r="BK109" s="943"/>
      <c r="BL109" s="943"/>
      <c r="BM109" s="943"/>
      <c r="BN109" s="943"/>
      <c r="BO109" s="943"/>
      <c r="BP109" s="943"/>
      <c r="BQ109" s="943"/>
      <c r="BR109" s="943"/>
      <c r="BS109" s="943"/>
      <c r="BT109" s="1364"/>
      <c r="BU109" s="1364"/>
      <c r="BV109" s="1364"/>
      <c r="BW109" s="1364"/>
      <c r="BX109" s="1364"/>
      <c r="BY109" s="1364"/>
      <c r="BZ109" s="1363">
        <f t="shared" ref="BZ109:CJ109" si="366">COUNTIF($AU109:$BY109,BZ$4)*($F109/30)+COUNTIF($AU109:$BY109,BZ$5)*($F109/60)</f>
        <v>0</v>
      </c>
      <c r="CA109" s="1363">
        <f t="shared" si="366"/>
        <v>0</v>
      </c>
      <c r="CB109" s="1363">
        <f t="shared" si="366"/>
        <v>0</v>
      </c>
      <c r="CC109" s="1363">
        <f t="shared" si="366"/>
        <v>0</v>
      </c>
      <c r="CD109" s="1363">
        <f t="shared" si="366"/>
        <v>0</v>
      </c>
      <c r="CE109" s="1363">
        <f t="shared" si="366"/>
        <v>0</v>
      </c>
      <c r="CF109" s="1363">
        <f t="shared" si="366"/>
        <v>0</v>
      </c>
      <c r="CG109" s="1363">
        <f t="shared" si="366"/>
        <v>0</v>
      </c>
      <c r="CH109" s="1363">
        <f t="shared" si="366"/>
        <v>0</v>
      </c>
      <c r="CI109" s="1363">
        <f t="shared" si="366"/>
        <v>0</v>
      </c>
      <c r="CJ109" s="1363">
        <f t="shared" si="366"/>
        <v>0</v>
      </c>
      <c r="CK109" s="1363">
        <f t="shared" si="330"/>
        <v>0</v>
      </c>
      <c r="CL109" s="943"/>
      <c r="CM109" s="943"/>
      <c r="CN109" s="943"/>
      <c r="CO109" s="943"/>
      <c r="CP109" s="943"/>
      <c r="CQ109" s="943"/>
      <c r="CR109" s="943"/>
      <c r="CS109" s="943"/>
      <c r="CT109" s="943"/>
      <c r="CU109" s="943"/>
      <c r="CV109" s="943"/>
      <c r="CW109" s="943"/>
      <c r="CX109" s="943"/>
      <c r="CY109" s="943"/>
      <c r="CZ109" s="943"/>
      <c r="DA109" s="943"/>
      <c r="DB109" s="943"/>
      <c r="DC109" s="943"/>
      <c r="DD109" s="943"/>
      <c r="DE109" s="943"/>
      <c r="DF109" s="943"/>
      <c r="DG109" s="943"/>
      <c r="DH109" s="943"/>
      <c r="DI109" s="943"/>
      <c r="DJ109" s="943"/>
      <c r="DK109" s="943"/>
      <c r="DL109" s="943"/>
      <c r="DM109" s="943"/>
      <c r="DN109" s="1383">
        <f t="shared" ref="DN109:DW109" si="367">COUNTIF($CL109:$DM109,DN$4)*($F109/30)+COUNTIF($CL109:$DM109,DN$5)*($F109/60)</f>
        <v>0</v>
      </c>
      <c r="DO109" s="1383">
        <f t="shared" si="367"/>
        <v>0</v>
      </c>
      <c r="DP109" s="1383">
        <f t="shared" si="367"/>
        <v>0</v>
      </c>
      <c r="DQ109" s="1383">
        <f t="shared" si="367"/>
        <v>0</v>
      </c>
      <c r="DR109" s="1383">
        <f t="shared" si="367"/>
        <v>0</v>
      </c>
      <c r="DS109" s="1383">
        <f t="shared" si="367"/>
        <v>0</v>
      </c>
      <c r="DT109" s="1383">
        <f t="shared" si="367"/>
        <v>0</v>
      </c>
      <c r="DU109" s="1383">
        <f t="shared" si="367"/>
        <v>0</v>
      </c>
      <c r="DV109" s="1383">
        <f t="shared" si="367"/>
        <v>0</v>
      </c>
      <c r="DW109" s="1383">
        <f t="shared" si="367"/>
        <v>0</v>
      </c>
      <c r="DX109" s="1383">
        <f t="shared" si="332"/>
        <v>0</v>
      </c>
      <c r="DY109" s="943"/>
      <c r="DZ109" s="943"/>
      <c r="EA109" s="943"/>
      <c r="EB109" s="943"/>
      <c r="EC109" s="943"/>
      <c r="ED109" s="943"/>
      <c r="EE109" s="943"/>
      <c r="EF109" s="943"/>
      <c r="EG109" s="943"/>
      <c r="EH109" s="943"/>
      <c r="EI109" s="943"/>
      <c r="EJ109" s="943"/>
      <c r="EK109" s="943"/>
      <c r="EL109" s="943"/>
      <c r="EM109" s="943"/>
      <c r="EN109" s="943"/>
      <c r="EO109" s="943"/>
      <c r="EP109" s="943"/>
      <c r="EQ109" s="943"/>
      <c r="ER109" s="943"/>
      <c r="ES109" s="943"/>
      <c r="ET109" s="943"/>
      <c r="EU109" s="943"/>
      <c r="EV109" s="943"/>
      <c r="EW109" s="943"/>
      <c r="EX109" s="1364"/>
      <c r="EY109" s="1364"/>
      <c r="EZ109" s="1364"/>
      <c r="FA109" s="1364"/>
      <c r="FB109" s="1364"/>
      <c r="FC109" s="1364"/>
      <c r="FD109" s="1363">
        <f t="shared" ref="FD109:FO109" si="368">COUNTIF($AU109:$BY109,FD$4)*($F109/30)+COUNTIF($AU109:$BY109,FD$5)*($F109/60)</f>
        <v>0</v>
      </c>
      <c r="FE109" s="1363">
        <f t="shared" si="368"/>
        <v>0</v>
      </c>
      <c r="FF109" s="1363">
        <f t="shared" si="368"/>
        <v>0</v>
      </c>
      <c r="FG109" s="1363">
        <f t="shared" si="368"/>
        <v>0</v>
      </c>
      <c r="FH109" s="1363">
        <f t="shared" si="368"/>
        <v>0</v>
      </c>
      <c r="FI109" s="1363">
        <f t="shared" si="368"/>
        <v>0</v>
      </c>
      <c r="FJ109" s="1363">
        <f t="shared" si="368"/>
        <v>0</v>
      </c>
      <c r="FK109" s="1363">
        <f t="shared" si="368"/>
        <v>0</v>
      </c>
      <c r="FL109" s="1363">
        <f t="shared" si="368"/>
        <v>0</v>
      </c>
      <c r="FM109" s="1363">
        <f t="shared" si="368"/>
        <v>0</v>
      </c>
      <c r="FN109" s="1363">
        <f t="shared" si="368"/>
        <v>0</v>
      </c>
      <c r="FO109" s="1363">
        <f t="shared" si="368"/>
        <v>0</v>
      </c>
      <c r="FP109" s="1363">
        <f t="shared" si="334"/>
        <v>0</v>
      </c>
      <c r="FQ109" s="943"/>
      <c r="FR109" s="943"/>
      <c r="FS109" s="943"/>
      <c r="FT109" s="943"/>
      <c r="FU109" s="943"/>
      <c r="FV109" s="943"/>
      <c r="FW109" s="943"/>
      <c r="FX109" s="943"/>
      <c r="FY109" s="943"/>
      <c r="FZ109" s="943"/>
      <c r="GA109" s="943"/>
      <c r="GB109" s="943"/>
      <c r="GC109" s="943"/>
      <c r="GD109" s="943"/>
      <c r="GE109" s="943"/>
      <c r="GF109" s="943"/>
      <c r="GG109" s="943"/>
      <c r="GH109" s="943"/>
      <c r="GI109" s="943"/>
      <c r="GJ109" s="943"/>
      <c r="GK109" s="943"/>
      <c r="GL109" s="943"/>
      <c r="GM109" s="943"/>
      <c r="GN109" s="943"/>
      <c r="GO109" s="943"/>
      <c r="GP109" s="1364"/>
      <c r="GQ109" s="1364"/>
      <c r="GR109" s="1364"/>
      <c r="GS109" s="1364"/>
      <c r="GT109" s="1364"/>
      <c r="GU109" s="1383"/>
      <c r="GV109" s="1383"/>
      <c r="GW109" s="1383"/>
      <c r="GX109" s="1383"/>
      <c r="GY109" s="1383"/>
      <c r="GZ109" s="943"/>
      <c r="HA109" s="943"/>
      <c r="HB109" s="943"/>
      <c r="HC109" s="943"/>
      <c r="HD109" s="943"/>
      <c r="HE109" s="943"/>
      <c r="HF109" s="943"/>
      <c r="HG109" s="943"/>
      <c r="HH109" s="943"/>
      <c r="HI109" s="943"/>
      <c r="HJ109" s="943"/>
      <c r="HK109" s="943"/>
      <c r="HL109" s="943"/>
      <c r="HM109" s="943"/>
      <c r="HN109" s="943"/>
      <c r="HO109" s="943"/>
      <c r="HP109" s="943"/>
      <c r="HQ109" s="943"/>
      <c r="HR109" s="943"/>
      <c r="HS109" s="943"/>
      <c r="HT109" s="943"/>
      <c r="HU109" s="943"/>
      <c r="HV109" s="943"/>
      <c r="HW109" s="943"/>
      <c r="HX109" s="943"/>
      <c r="HY109" s="1364"/>
      <c r="HZ109" s="1364"/>
      <c r="IA109" s="1364"/>
      <c r="IB109" s="1364"/>
      <c r="IC109" s="1364"/>
      <c r="ID109" s="1364"/>
      <c r="IE109" s="1391"/>
      <c r="IF109" s="1391"/>
      <c r="IG109" s="1391"/>
      <c r="IH109" s="1391"/>
      <c r="II109" s="1391"/>
      <c r="IJ109" s="1391"/>
      <c r="IK109" s="943"/>
      <c r="IL109" s="943"/>
      <c r="IM109" s="943"/>
      <c r="IN109" s="943"/>
      <c r="IO109" s="943"/>
      <c r="IP109" s="943"/>
      <c r="IQ109" s="943"/>
      <c r="IR109" s="943"/>
      <c r="IS109" s="943"/>
      <c r="IT109" s="943"/>
      <c r="IU109" s="943"/>
      <c r="IV109" s="943"/>
      <c r="IW109" s="943"/>
      <c r="IX109" s="943"/>
      <c r="IY109" s="943"/>
      <c r="IZ109" s="943"/>
      <c r="JA109" s="943"/>
      <c r="JB109" s="943"/>
      <c r="JC109" s="943"/>
      <c r="JD109" s="943"/>
      <c r="JE109" s="943"/>
      <c r="JF109" s="943"/>
      <c r="JG109" s="943"/>
      <c r="JH109" s="943"/>
      <c r="JI109" s="943"/>
      <c r="JJ109" s="1364"/>
      <c r="JK109" s="1364"/>
      <c r="JL109" s="1364"/>
      <c r="JM109" s="1364"/>
      <c r="JN109" s="1364"/>
      <c r="JO109" s="1383"/>
      <c r="JP109" s="1383"/>
      <c r="JQ109" s="1383"/>
      <c r="JR109" s="1383"/>
      <c r="JS109" s="1383"/>
      <c r="JT109" s="1383"/>
      <c r="JU109" s="943"/>
      <c r="JV109" s="943"/>
      <c r="JW109" s="943"/>
      <c r="JX109" s="943"/>
      <c r="JY109" s="943"/>
      <c r="JZ109" s="943"/>
      <c r="KA109" s="943"/>
      <c r="KB109" s="943"/>
      <c r="KC109" s="943"/>
      <c r="KD109" s="943"/>
      <c r="KE109" s="943"/>
      <c r="KF109" s="943"/>
      <c r="KG109" s="943"/>
      <c r="KH109" s="943"/>
      <c r="KI109" s="943"/>
      <c r="KJ109" s="943"/>
      <c r="KK109" s="943"/>
      <c r="KL109" s="943"/>
      <c r="KM109" s="943"/>
      <c r="KN109" s="943"/>
      <c r="KO109" s="943"/>
      <c r="KP109" s="943"/>
      <c r="KQ109" s="943"/>
      <c r="KR109" s="943"/>
      <c r="KS109" s="943"/>
      <c r="KT109" s="1364"/>
      <c r="KU109" s="1364"/>
      <c r="KV109" s="1364"/>
      <c r="KW109" s="1364"/>
      <c r="KX109" s="1364"/>
      <c r="KY109" s="1364"/>
      <c r="KZ109" s="1363"/>
      <c r="LA109" s="1363"/>
      <c r="LB109" s="1363"/>
      <c r="LC109" s="1363"/>
      <c r="LD109" s="1363"/>
      <c r="LE109" s="1363"/>
      <c r="LF109" s="943"/>
      <c r="LG109" s="943"/>
      <c r="LH109" s="943"/>
      <c r="LI109" s="943"/>
      <c r="LJ109" s="943"/>
      <c r="LK109" s="943"/>
      <c r="LL109" s="943"/>
      <c r="LM109" s="943"/>
      <c r="LN109" s="943"/>
      <c r="LO109" s="943"/>
      <c r="LP109" s="943"/>
      <c r="LQ109" s="943"/>
      <c r="LR109" s="943"/>
      <c r="LS109" s="943"/>
      <c r="LT109" s="943"/>
      <c r="LU109" s="943"/>
      <c r="LV109" s="943"/>
      <c r="LW109" s="943"/>
      <c r="LX109" s="943"/>
      <c r="LY109" s="943"/>
      <c r="LZ109" s="943"/>
      <c r="MA109" s="943"/>
      <c r="MB109" s="943"/>
      <c r="MC109" s="943"/>
      <c r="MD109" s="943"/>
      <c r="ME109" s="1364"/>
      <c r="MF109" s="1364"/>
      <c r="MG109" s="1364"/>
      <c r="MH109" s="1364"/>
      <c r="MI109" s="1364"/>
      <c r="MJ109" s="1364"/>
      <c r="MK109" s="1383"/>
      <c r="ML109" s="1383"/>
      <c r="MM109" s="1383"/>
      <c r="MN109" s="1383"/>
      <c r="MO109" s="1383"/>
      <c r="MP109" s="1383"/>
      <c r="MQ109" s="943"/>
      <c r="MR109" s="943"/>
      <c r="MS109" s="943"/>
      <c r="MT109" s="943"/>
      <c r="MU109" s="943"/>
      <c r="MV109" s="943"/>
      <c r="MW109" s="943"/>
      <c r="MX109" s="943"/>
      <c r="MY109" s="943"/>
      <c r="MZ109" s="943"/>
      <c r="NA109" s="943"/>
      <c r="NB109" s="943"/>
      <c r="NC109" s="943"/>
      <c r="ND109" s="943"/>
      <c r="NE109" s="943"/>
      <c r="NF109" s="943"/>
      <c r="NG109" s="943"/>
      <c r="NH109" s="943"/>
      <c r="NI109" s="943"/>
      <c r="NJ109" s="943"/>
      <c r="NK109" s="943"/>
      <c r="NL109" s="943"/>
      <c r="NM109" s="943"/>
      <c r="NN109" s="943"/>
      <c r="NO109" s="943"/>
      <c r="NP109" s="1364"/>
      <c r="NQ109" s="1364"/>
      <c r="NR109" s="1364"/>
      <c r="NS109" s="1364"/>
      <c r="NT109" s="1364"/>
      <c r="NU109" s="1363"/>
      <c r="NV109" s="1363"/>
      <c r="NW109" s="1363"/>
      <c r="NX109" s="1363"/>
      <c r="NY109" s="1363"/>
      <c r="NZ109" s="1363"/>
      <c r="OA109" s="943"/>
      <c r="OB109" s="943"/>
      <c r="OC109" s="943"/>
      <c r="OD109" s="943"/>
      <c r="OE109" s="943"/>
      <c r="OF109" s="943"/>
      <c r="OG109" s="943"/>
      <c r="OH109" s="943"/>
      <c r="OI109" s="943"/>
      <c r="OJ109" s="943"/>
      <c r="OK109" s="943"/>
      <c r="OL109" s="943"/>
      <c r="OM109" s="943"/>
      <c r="ON109" s="943"/>
      <c r="OO109" s="943"/>
      <c r="OP109" s="943"/>
      <c r="OQ109" s="943"/>
      <c r="OR109" s="943"/>
      <c r="OS109" s="943"/>
      <c r="OT109" s="943"/>
      <c r="OU109" s="943"/>
      <c r="OV109" s="943"/>
      <c r="OW109" s="943"/>
      <c r="OX109" s="943"/>
      <c r="OY109" s="943"/>
      <c r="OZ109" s="1364"/>
      <c r="PA109" s="1364"/>
      <c r="PB109" s="1364"/>
      <c r="PC109" s="1364"/>
      <c r="PD109" s="1364"/>
      <c r="PE109" s="1383"/>
      <c r="PF109" s="1383"/>
      <c r="PG109" s="1383"/>
      <c r="PH109" s="1383"/>
      <c r="PI109" s="1383"/>
      <c r="PJ109" s="1383"/>
      <c r="PK109" s="943"/>
      <c r="PL109" s="943"/>
      <c r="PM109" s="943"/>
      <c r="PN109" s="943"/>
      <c r="PO109" s="943"/>
      <c r="PP109" s="943"/>
      <c r="PQ109" s="943"/>
      <c r="PR109" s="943"/>
      <c r="PS109" s="943"/>
      <c r="PT109" s="943"/>
      <c r="PU109" s="943"/>
      <c r="PV109" s="943"/>
      <c r="PW109" s="943"/>
      <c r="PX109" s="943"/>
      <c r="PY109" s="943"/>
      <c r="PZ109" s="943"/>
      <c r="QA109" s="943"/>
      <c r="QB109" s="943"/>
      <c r="QC109" s="943"/>
      <c r="QD109" s="943"/>
      <c r="QE109" s="943"/>
      <c r="QF109" s="943"/>
      <c r="QG109" s="943"/>
      <c r="QH109" s="943"/>
      <c r="QI109" s="943"/>
      <c r="QJ109" s="1364"/>
      <c r="QK109" s="1364"/>
      <c r="QL109" s="1364"/>
      <c r="QM109" s="1364"/>
      <c r="QN109" s="1364"/>
      <c r="QO109" s="1363"/>
      <c r="QP109" s="1363"/>
      <c r="QQ109" s="1363"/>
      <c r="QR109" s="1363"/>
      <c r="QS109" s="1363"/>
      <c r="QT109" s="1363"/>
      <c r="QU109" s="1363"/>
      <c r="QV109" s="1363"/>
      <c r="QW109" s="1363"/>
      <c r="QX109" s="1363"/>
      <c r="QY109" s="1363"/>
      <c r="QZ109" s="1363"/>
      <c r="RA109" s="1363"/>
    </row>
    <row r="110" ht="14.25" hidden="1" customHeight="1">
      <c r="A110" s="943">
        <v>13.0</v>
      </c>
      <c r="B110" s="943" t="s">
        <v>2826</v>
      </c>
      <c r="C110" s="943" t="s">
        <v>2826</v>
      </c>
      <c r="D110" s="33"/>
      <c r="E110" s="1440" t="s">
        <v>2376</v>
      </c>
      <c r="F110" s="1298"/>
      <c r="G110" s="1382">
        <v>2.1924E7</v>
      </c>
      <c r="H110" s="1382"/>
      <c r="I110" s="1383"/>
      <c r="J110" s="1383">
        <f t="shared" si="314"/>
        <v>0</v>
      </c>
      <c r="K110" s="1383"/>
      <c r="L110" s="1383">
        <f t="shared" si="315"/>
        <v>0</v>
      </c>
      <c r="M110" s="1383"/>
      <c r="N110" s="1383">
        <f t="shared" si="316"/>
        <v>0</v>
      </c>
      <c r="O110" s="1383"/>
      <c r="P110" s="1383">
        <f t="shared" si="317"/>
        <v>0</v>
      </c>
      <c r="Q110" s="1383"/>
      <c r="R110" s="1383"/>
      <c r="S110" s="1383"/>
      <c r="T110" s="1383">
        <f t="shared" si="318"/>
        <v>0</v>
      </c>
      <c r="U110" s="1383">
        <f t="shared" si="319"/>
        <v>0</v>
      </c>
      <c r="V110" s="1362"/>
      <c r="W110" s="1363">
        <f t="shared" si="320"/>
        <v>0</v>
      </c>
      <c r="X110" s="1362"/>
      <c r="Y110" s="1363">
        <f t="shared" si="321"/>
        <v>0</v>
      </c>
      <c r="Z110" s="1362"/>
      <c r="AA110" s="1363">
        <f t="shared" si="322"/>
        <v>0</v>
      </c>
      <c r="AB110" s="1362"/>
      <c r="AC110" s="1363">
        <f t="shared" si="323"/>
        <v>0</v>
      </c>
      <c r="AD110" s="1362"/>
      <c r="AE110" s="1362"/>
      <c r="AF110" s="1362"/>
      <c r="AG110" s="1363"/>
      <c r="AH110" s="1363">
        <f t="shared" si="324"/>
        <v>0</v>
      </c>
      <c r="AI110" s="1361"/>
      <c r="AJ110" s="1383">
        <f t="shared" si="335"/>
        <v>0</v>
      </c>
      <c r="AK110" s="1361"/>
      <c r="AL110" s="1361"/>
      <c r="AM110" s="1383">
        <f t="shared" si="325"/>
        <v>0</v>
      </c>
      <c r="AN110" s="1361"/>
      <c r="AO110" s="1383">
        <f t="shared" si="326"/>
        <v>0</v>
      </c>
      <c r="AP110" s="1361"/>
      <c r="AQ110" s="1383">
        <f t="shared" si="327"/>
        <v>0</v>
      </c>
      <c r="AR110" s="1361"/>
      <c r="AS110" s="1361"/>
      <c r="AT110" s="1383">
        <f t="shared" si="328"/>
        <v>0</v>
      </c>
      <c r="AU110" s="943"/>
      <c r="AV110" s="943"/>
      <c r="AW110" s="943"/>
      <c r="AX110" s="943"/>
      <c r="AY110" s="943"/>
      <c r="AZ110" s="943"/>
      <c r="BA110" s="943"/>
      <c r="BB110" s="943"/>
      <c r="BC110" s="943"/>
      <c r="BD110" s="943"/>
      <c r="BE110" s="943"/>
      <c r="BF110" s="943"/>
      <c r="BG110" s="943"/>
      <c r="BH110" s="943"/>
      <c r="BI110" s="943"/>
      <c r="BJ110" s="943"/>
      <c r="BK110" s="943"/>
      <c r="BL110" s="943"/>
      <c r="BM110" s="943"/>
      <c r="BN110" s="943"/>
      <c r="BO110" s="943"/>
      <c r="BP110" s="943"/>
      <c r="BQ110" s="943"/>
      <c r="BR110" s="943"/>
      <c r="BS110" s="943"/>
      <c r="BT110" s="1364"/>
      <c r="BU110" s="1364"/>
      <c r="BV110" s="1364"/>
      <c r="BW110" s="1364"/>
      <c r="BX110" s="1364"/>
      <c r="BY110" s="1364"/>
      <c r="BZ110" s="1363">
        <f t="shared" ref="BZ110:CJ110" si="369">COUNTIF($AU110:$BY110,BZ$4)*($F110/30)+COUNTIF($AU110:$BY110,BZ$5)*($F110/60)</f>
        <v>0</v>
      </c>
      <c r="CA110" s="1363">
        <f t="shared" si="369"/>
        <v>0</v>
      </c>
      <c r="CB110" s="1363">
        <f t="shared" si="369"/>
        <v>0</v>
      </c>
      <c r="CC110" s="1363">
        <f t="shared" si="369"/>
        <v>0</v>
      </c>
      <c r="CD110" s="1363">
        <f t="shared" si="369"/>
        <v>0</v>
      </c>
      <c r="CE110" s="1363">
        <f t="shared" si="369"/>
        <v>0</v>
      </c>
      <c r="CF110" s="1363">
        <f t="shared" si="369"/>
        <v>0</v>
      </c>
      <c r="CG110" s="1363">
        <f t="shared" si="369"/>
        <v>0</v>
      </c>
      <c r="CH110" s="1363">
        <f t="shared" si="369"/>
        <v>0</v>
      </c>
      <c r="CI110" s="1363">
        <f t="shared" si="369"/>
        <v>0</v>
      </c>
      <c r="CJ110" s="1363">
        <f t="shared" si="369"/>
        <v>0</v>
      </c>
      <c r="CK110" s="1363">
        <f t="shared" si="330"/>
        <v>0</v>
      </c>
      <c r="CL110" s="943"/>
      <c r="CM110" s="943"/>
      <c r="CN110" s="943"/>
      <c r="CO110" s="943"/>
      <c r="CP110" s="943"/>
      <c r="CQ110" s="943"/>
      <c r="CR110" s="943"/>
      <c r="CS110" s="943"/>
      <c r="CT110" s="943"/>
      <c r="CU110" s="943"/>
      <c r="CV110" s="943"/>
      <c r="CW110" s="943"/>
      <c r="CX110" s="943"/>
      <c r="CY110" s="943"/>
      <c r="CZ110" s="943"/>
      <c r="DA110" s="943"/>
      <c r="DB110" s="943"/>
      <c r="DC110" s="943"/>
      <c r="DD110" s="943"/>
      <c r="DE110" s="943"/>
      <c r="DF110" s="943"/>
      <c r="DG110" s="943"/>
      <c r="DH110" s="943"/>
      <c r="DI110" s="943"/>
      <c r="DJ110" s="943"/>
      <c r="DK110" s="943"/>
      <c r="DL110" s="943"/>
      <c r="DM110" s="943"/>
      <c r="DN110" s="1383">
        <f t="shared" ref="DN110:DW110" si="370">COUNTIF($CL110:$DM110,DN$4)*($F110/30)+COUNTIF($CL110:$DM110,DN$5)*($F110/60)</f>
        <v>0</v>
      </c>
      <c r="DO110" s="1383">
        <f t="shared" si="370"/>
        <v>0</v>
      </c>
      <c r="DP110" s="1383">
        <f t="shared" si="370"/>
        <v>0</v>
      </c>
      <c r="DQ110" s="1383">
        <f t="shared" si="370"/>
        <v>0</v>
      </c>
      <c r="DR110" s="1383">
        <f t="shared" si="370"/>
        <v>0</v>
      </c>
      <c r="DS110" s="1383">
        <f t="shared" si="370"/>
        <v>0</v>
      </c>
      <c r="DT110" s="1383">
        <f t="shared" si="370"/>
        <v>0</v>
      </c>
      <c r="DU110" s="1383">
        <f t="shared" si="370"/>
        <v>0</v>
      </c>
      <c r="DV110" s="1383">
        <f t="shared" si="370"/>
        <v>0</v>
      </c>
      <c r="DW110" s="1383">
        <f t="shared" si="370"/>
        <v>0</v>
      </c>
      <c r="DX110" s="1383">
        <f t="shared" si="332"/>
        <v>0</v>
      </c>
      <c r="DY110" s="943"/>
      <c r="DZ110" s="943"/>
      <c r="EA110" s="943"/>
      <c r="EB110" s="943"/>
      <c r="EC110" s="943"/>
      <c r="ED110" s="943"/>
      <c r="EE110" s="943"/>
      <c r="EF110" s="943"/>
      <c r="EG110" s="943"/>
      <c r="EH110" s="943"/>
      <c r="EI110" s="943"/>
      <c r="EJ110" s="943"/>
      <c r="EK110" s="943"/>
      <c r="EL110" s="943"/>
      <c r="EM110" s="943"/>
      <c r="EN110" s="943"/>
      <c r="EO110" s="943"/>
      <c r="EP110" s="943"/>
      <c r="EQ110" s="943"/>
      <c r="ER110" s="943"/>
      <c r="ES110" s="943"/>
      <c r="ET110" s="943"/>
      <c r="EU110" s="943"/>
      <c r="EV110" s="943"/>
      <c r="EW110" s="943"/>
      <c r="EX110" s="1364"/>
      <c r="EY110" s="1364"/>
      <c r="EZ110" s="1364"/>
      <c r="FA110" s="1364"/>
      <c r="FB110" s="1364"/>
      <c r="FC110" s="1364"/>
      <c r="FD110" s="1363">
        <f t="shared" ref="FD110:FO110" si="371">COUNTIF($AU110:$BY110,FD$4)*($F110/30)+COUNTIF($AU110:$BY110,FD$5)*($F110/60)</f>
        <v>0</v>
      </c>
      <c r="FE110" s="1363">
        <f t="shared" si="371"/>
        <v>0</v>
      </c>
      <c r="FF110" s="1363">
        <f t="shared" si="371"/>
        <v>0</v>
      </c>
      <c r="FG110" s="1363">
        <f t="shared" si="371"/>
        <v>0</v>
      </c>
      <c r="FH110" s="1363">
        <f t="shared" si="371"/>
        <v>0</v>
      </c>
      <c r="FI110" s="1363">
        <f t="shared" si="371"/>
        <v>0</v>
      </c>
      <c r="FJ110" s="1363">
        <f t="shared" si="371"/>
        <v>0</v>
      </c>
      <c r="FK110" s="1363">
        <f t="shared" si="371"/>
        <v>0</v>
      </c>
      <c r="FL110" s="1363">
        <f t="shared" si="371"/>
        <v>0</v>
      </c>
      <c r="FM110" s="1363">
        <f t="shared" si="371"/>
        <v>0</v>
      </c>
      <c r="FN110" s="1363">
        <f t="shared" si="371"/>
        <v>0</v>
      </c>
      <c r="FO110" s="1363">
        <f t="shared" si="371"/>
        <v>0</v>
      </c>
      <c r="FP110" s="1363">
        <f t="shared" si="334"/>
        <v>0</v>
      </c>
      <c r="FQ110" s="943"/>
      <c r="FR110" s="943"/>
      <c r="FS110" s="943"/>
      <c r="FT110" s="943"/>
      <c r="FU110" s="943"/>
      <c r="FV110" s="943"/>
      <c r="FW110" s="943"/>
      <c r="FX110" s="943"/>
      <c r="FY110" s="943"/>
      <c r="FZ110" s="943"/>
      <c r="GA110" s="943"/>
      <c r="GB110" s="943"/>
      <c r="GC110" s="943"/>
      <c r="GD110" s="943"/>
      <c r="GE110" s="943"/>
      <c r="GF110" s="943"/>
      <c r="GG110" s="943"/>
      <c r="GH110" s="943"/>
      <c r="GI110" s="943"/>
      <c r="GJ110" s="943"/>
      <c r="GK110" s="943"/>
      <c r="GL110" s="943"/>
      <c r="GM110" s="943"/>
      <c r="GN110" s="943"/>
      <c r="GO110" s="943"/>
      <c r="GP110" s="1364"/>
      <c r="GQ110" s="1364"/>
      <c r="GR110" s="1364"/>
      <c r="GS110" s="1364"/>
      <c r="GT110" s="1364"/>
      <c r="GU110" s="1383"/>
      <c r="GV110" s="1383"/>
      <c r="GW110" s="1383"/>
      <c r="GX110" s="1383"/>
      <c r="GY110" s="1383"/>
      <c r="GZ110" s="943"/>
      <c r="HA110" s="943"/>
      <c r="HB110" s="943"/>
      <c r="HC110" s="943"/>
      <c r="HD110" s="943"/>
      <c r="HE110" s="943"/>
      <c r="HF110" s="943"/>
      <c r="HG110" s="943"/>
      <c r="HH110" s="943"/>
      <c r="HI110" s="943"/>
      <c r="HJ110" s="943"/>
      <c r="HK110" s="943"/>
      <c r="HL110" s="943"/>
      <c r="HM110" s="943"/>
      <c r="HN110" s="943"/>
      <c r="HO110" s="943"/>
      <c r="HP110" s="943"/>
      <c r="HQ110" s="943"/>
      <c r="HR110" s="943"/>
      <c r="HS110" s="943"/>
      <c r="HT110" s="943"/>
      <c r="HU110" s="943"/>
      <c r="HV110" s="943"/>
      <c r="HW110" s="943"/>
      <c r="HX110" s="943"/>
      <c r="HY110" s="1364"/>
      <c r="HZ110" s="1364"/>
      <c r="IA110" s="1364"/>
      <c r="IB110" s="1364"/>
      <c r="IC110" s="1364"/>
      <c r="ID110" s="1364"/>
      <c r="IE110" s="1391"/>
      <c r="IF110" s="1391"/>
      <c r="IG110" s="1391"/>
      <c r="IH110" s="1391"/>
      <c r="II110" s="1391"/>
      <c r="IJ110" s="1391"/>
      <c r="IK110" s="943"/>
      <c r="IL110" s="943"/>
      <c r="IM110" s="943"/>
      <c r="IN110" s="943"/>
      <c r="IO110" s="943"/>
      <c r="IP110" s="943"/>
      <c r="IQ110" s="943"/>
      <c r="IR110" s="943"/>
      <c r="IS110" s="943"/>
      <c r="IT110" s="943"/>
      <c r="IU110" s="943"/>
      <c r="IV110" s="943"/>
      <c r="IW110" s="943"/>
      <c r="IX110" s="943"/>
      <c r="IY110" s="943"/>
      <c r="IZ110" s="943"/>
      <c r="JA110" s="943"/>
      <c r="JB110" s="943"/>
      <c r="JC110" s="943"/>
      <c r="JD110" s="943"/>
      <c r="JE110" s="943"/>
      <c r="JF110" s="943"/>
      <c r="JG110" s="943"/>
      <c r="JH110" s="943"/>
      <c r="JI110" s="943"/>
      <c r="JJ110" s="1364"/>
      <c r="JK110" s="1364"/>
      <c r="JL110" s="1364"/>
      <c r="JM110" s="1364"/>
      <c r="JN110" s="1364"/>
      <c r="JO110" s="1383"/>
      <c r="JP110" s="1383"/>
      <c r="JQ110" s="1383"/>
      <c r="JR110" s="1383"/>
      <c r="JS110" s="1383"/>
      <c r="JT110" s="1383"/>
      <c r="JU110" s="943"/>
      <c r="JV110" s="943"/>
      <c r="JW110" s="943"/>
      <c r="JX110" s="943"/>
      <c r="JY110" s="943"/>
      <c r="JZ110" s="943"/>
      <c r="KA110" s="943"/>
      <c r="KB110" s="943"/>
      <c r="KC110" s="943"/>
      <c r="KD110" s="943"/>
      <c r="KE110" s="943"/>
      <c r="KF110" s="943"/>
      <c r="KG110" s="943"/>
      <c r="KH110" s="943"/>
      <c r="KI110" s="943"/>
      <c r="KJ110" s="943"/>
      <c r="KK110" s="943"/>
      <c r="KL110" s="943"/>
      <c r="KM110" s="943"/>
      <c r="KN110" s="943"/>
      <c r="KO110" s="943"/>
      <c r="KP110" s="943"/>
      <c r="KQ110" s="943"/>
      <c r="KR110" s="943"/>
      <c r="KS110" s="943"/>
      <c r="KT110" s="1364"/>
      <c r="KU110" s="1364"/>
      <c r="KV110" s="1364"/>
      <c r="KW110" s="1364"/>
      <c r="KX110" s="1364"/>
      <c r="KY110" s="1364"/>
      <c r="KZ110" s="1363"/>
      <c r="LA110" s="1363"/>
      <c r="LB110" s="1363"/>
      <c r="LC110" s="1363"/>
      <c r="LD110" s="1363"/>
      <c r="LE110" s="1363"/>
      <c r="LF110" s="943"/>
      <c r="LG110" s="943"/>
      <c r="LH110" s="943"/>
      <c r="LI110" s="943"/>
      <c r="LJ110" s="943"/>
      <c r="LK110" s="943"/>
      <c r="LL110" s="943"/>
      <c r="LM110" s="943"/>
      <c r="LN110" s="943"/>
      <c r="LO110" s="943"/>
      <c r="LP110" s="943"/>
      <c r="LQ110" s="943"/>
      <c r="LR110" s="943"/>
      <c r="LS110" s="943"/>
      <c r="LT110" s="943"/>
      <c r="LU110" s="943"/>
      <c r="LV110" s="943"/>
      <c r="LW110" s="943"/>
      <c r="LX110" s="943"/>
      <c r="LY110" s="943"/>
      <c r="LZ110" s="943"/>
      <c r="MA110" s="943"/>
      <c r="MB110" s="943"/>
      <c r="MC110" s="943"/>
      <c r="MD110" s="943"/>
      <c r="ME110" s="1364"/>
      <c r="MF110" s="1364"/>
      <c r="MG110" s="1364"/>
      <c r="MH110" s="1364"/>
      <c r="MI110" s="1364"/>
      <c r="MJ110" s="1364"/>
      <c r="MK110" s="1383"/>
      <c r="ML110" s="1383"/>
      <c r="MM110" s="1383"/>
      <c r="MN110" s="1383"/>
      <c r="MO110" s="1383"/>
      <c r="MP110" s="1383"/>
      <c r="MQ110" s="943"/>
      <c r="MR110" s="943"/>
      <c r="MS110" s="943"/>
      <c r="MT110" s="943"/>
      <c r="MU110" s="943"/>
      <c r="MV110" s="943"/>
      <c r="MW110" s="943"/>
      <c r="MX110" s="943"/>
      <c r="MY110" s="943"/>
      <c r="MZ110" s="943"/>
      <c r="NA110" s="943"/>
      <c r="NB110" s="943"/>
      <c r="NC110" s="943"/>
      <c r="ND110" s="943"/>
      <c r="NE110" s="943"/>
      <c r="NF110" s="943"/>
      <c r="NG110" s="943"/>
      <c r="NH110" s="943"/>
      <c r="NI110" s="943"/>
      <c r="NJ110" s="943"/>
      <c r="NK110" s="943"/>
      <c r="NL110" s="943"/>
      <c r="NM110" s="943"/>
      <c r="NN110" s="943"/>
      <c r="NO110" s="943"/>
      <c r="NP110" s="1364"/>
      <c r="NQ110" s="1364"/>
      <c r="NR110" s="1364"/>
      <c r="NS110" s="1364"/>
      <c r="NT110" s="1364"/>
      <c r="NU110" s="1363"/>
      <c r="NV110" s="1363"/>
      <c r="NW110" s="1363"/>
      <c r="NX110" s="1363"/>
      <c r="NY110" s="1363"/>
      <c r="NZ110" s="1363"/>
      <c r="OA110" s="943"/>
      <c r="OB110" s="943"/>
      <c r="OC110" s="943"/>
      <c r="OD110" s="943"/>
      <c r="OE110" s="943"/>
      <c r="OF110" s="943"/>
      <c r="OG110" s="943"/>
      <c r="OH110" s="943"/>
      <c r="OI110" s="943"/>
      <c r="OJ110" s="943"/>
      <c r="OK110" s="943"/>
      <c r="OL110" s="943"/>
      <c r="OM110" s="943"/>
      <c r="ON110" s="943"/>
      <c r="OO110" s="943"/>
      <c r="OP110" s="943"/>
      <c r="OQ110" s="943"/>
      <c r="OR110" s="943"/>
      <c r="OS110" s="943"/>
      <c r="OT110" s="943"/>
      <c r="OU110" s="943"/>
      <c r="OV110" s="943"/>
      <c r="OW110" s="943"/>
      <c r="OX110" s="943"/>
      <c r="OY110" s="943"/>
      <c r="OZ110" s="1364"/>
      <c r="PA110" s="1364"/>
      <c r="PB110" s="1364"/>
      <c r="PC110" s="1364"/>
      <c r="PD110" s="1364"/>
      <c r="PE110" s="1383"/>
      <c r="PF110" s="1383"/>
      <c r="PG110" s="1383"/>
      <c r="PH110" s="1383"/>
      <c r="PI110" s="1383"/>
      <c r="PJ110" s="1383"/>
      <c r="PK110" s="943"/>
      <c r="PL110" s="943"/>
      <c r="PM110" s="943"/>
      <c r="PN110" s="943"/>
      <c r="PO110" s="943"/>
      <c r="PP110" s="943"/>
      <c r="PQ110" s="943"/>
      <c r="PR110" s="943"/>
      <c r="PS110" s="943"/>
      <c r="PT110" s="943"/>
      <c r="PU110" s="943"/>
      <c r="PV110" s="943"/>
      <c r="PW110" s="943"/>
      <c r="PX110" s="943"/>
      <c r="PY110" s="943"/>
      <c r="PZ110" s="943"/>
      <c r="QA110" s="943"/>
      <c r="QB110" s="943"/>
      <c r="QC110" s="943"/>
      <c r="QD110" s="943"/>
      <c r="QE110" s="943"/>
      <c r="QF110" s="943"/>
      <c r="QG110" s="943"/>
      <c r="QH110" s="943"/>
      <c r="QI110" s="943"/>
      <c r="QJ110" s="1364"/>
      <c r="QK110" s="1364"/>
      <c r="QL110" s="1364"/>
      <c r="QM110" s="1364"/>
      <c r="QN110" s="1364"/>
      <c r="QO110" s="1363"/>
      <c r="QP110" s="1363"/>
      <c r="QQ110" s="1363"/>
      <c r="QR110" s="1363"/>
      <c r="QS110" s="1363"/>
      <c r="QT110" s="1363"/>
      <c r="QU110" s="1363"/>
      <c r="QV110" s="1363"/>
      <c r="QW110" s="1363"/>
      <c r="QX110" s="1363"/>
      <c r="QY110" s="1363"/>
      <c r="QZ110" s="1363"/>
      <c r="RA110" s="1363"/>
    </row>
    <row r="111" ht="14.25" hidden="1" customHeight="1">
      <c r="A111" s="943">
        <v>14.0</v>
      </c>
      <c r="B111" s="943" t="s">
        <v>2826</v>
      </c>
      <c r="C111" s="943" t="s">
        <v>2826</v>
      </c>
      <c r="D111" s="33"/>
      <c r="E111" s="1440" t="s">
        <v>2382</v>
      </c>
      <c r="F111" s="1298"/>
      <c r="G111" s="1382">
        <v>2.1924E7</v>
      </c>
      <c r="H111" s="1382"/>
      <c r="I111" s="1383"/>
      <c r="J111" s="1383">
        <f t="shared" si="314"/>
        <v>0</v>
      </c>
      <c r="K111" s="1383"/>
      <c r="L111" s="1383">
        <f t="shared" si="315"/>
        <v>0</v>
      </c>
      <c r="M111" s="1383"/>
      <c r="N111" s="1383">
        <f t="shared" si="316"/>
        <v>0</v>
      </c>
      <c r="O111" s="1383"/>
      <c r="P111" s="1383">
        <f t="shared" si="317"/>
        <v>0</v>
      </c>
      <c r="Q111" s="1383"/>
      <c r="R111" s="1383"/>
      <c r="S111" s="1383"/>
      <c r="T111" s="1383">
        <f t="shared" si="318"/>
        <v>0</v>
      </c>
      <c r="U111" s="1383">
        <f t="shared" si="319"/>
        <v>0</v>
      </c>
      <c r="V111" s="1362"/>
      <c r="W111" s="1363">
        <f t="shared" si="320"/>
        <v>0</v>
      </c>
      <c r="X111" s="1362"/>
      <c r="Y111" s="1363">
        <f t="shared" si="321"/>
        <v>0</v>
      </c>
      <c r="Z111" s="1362"/>
      <c r="AA111" s="1363">
        <f t="shared" si="322"/>
        <v>0</v>
      </c>
      <c r="AB111" s="1362"/>
      <c r="AC111" s="1363">
        <f t="shared" si="323"/>
        <v>0</v>
      </c>
      <c r="AD111" s="1362"/>
      <c r="AE111" s="1362"/>
      <c r="AF111" s="1362"/>
      <c r="AG111" s="1363"/>
      <c r="AH111" s="1363">
        <f t="shared" si="324"/>
        <v>0</v>
      </c>
      <c r="AI111" s="1361"/>
      <c r="AJ111" s="1383">
        <f t="shared" si="335"/>
        <v>0</v>
      </c>
      <c r="AK111" s="1361"/>
      <c r="AL111" s="1361"/>
      <c r="AM111" s="1383">
        <f t="shared" si="325"/>
        <v>0</v>
      </c>
      <c r="AN111" s="1361"/>
      <c r="AO111" s="1383">
        <f t="shared" si="326"/>
        <v>0</v>
      </c>
      <c r="AP111" s="1361"/>
      <c r="AQ111" s="1383">
        <f t="shared" si="327"/>
        <v>0</v>
      </c>
      <c r="AR111" s="1361"/>
      <c r="AS111" s="1361"/>
      <c r="AT111" s="1383">
        <f t="shared" si="328"/>
        <v>0</v>
      </c>
      <c r="AU111" s="943"/>
      <c r="AV111" s="943"/>
      <c r="AW111" s="943"/>
      <c r="AX111" s="943"/>
      <c r="AY111" s="943"/>
      <c r="AZ111" s="943"/>
      <c r="BA111" s="943"/>
      <c r="BB111" s="943"/>
      <c r="BC111" s="943"/>
      <c r="BD111" s="943"/>
      <c r="BE111" s="943"/>
      <c r="BF111" s="943"/>
      <c r="BG111" s="943"/>
      <c r="BH111" s="943"/>
      <c r="BI111" s="943"/>
      <c r="BJ111" s="943"/>
      <c r="BK111" s="943"/>
      <c r="BL111" s="943"/>
      <c r="BM111" s="943"/>
      <c r="BN111" s="943"/>
      <c r="BO111" s="943"/>
      <c r="BP111" s="943"/>
      <c r="BQ111" s="943"/>
      <c r="BR111" s="943"/>
      <c r="BS111" s="943"/>
      <c r="BT111" s="1364"/>
      <c r="BU111" s="1364"/>
      <c r="BV111" s="1364"/>
      <c r="BW111" s="1364"/>
      <c r="BX111" s="1364"/>
      <c r="BY111" s="1364"/>
      <c r="BZ111" s="1363">
        <f t="shared" ref="BZ111:CJ111" si="372">COUNTIF($AU111:$BY111,BZ$4)*($F111/30)+COUNTIF($AU111:$BY111,BZ$5)*($F111/60)</f>
        <v>0</v>
      </c>
      <c r="CA111" s="1363">
        <f t="shared" si="372"/>
        <v>0</v>
      </c>
      <c r="CB111" s="1363">
        <f t="shared" si="372"/>
        <v>0</v>
      </c>
      <c r="CC111" s="1363">
        <f t="shared" si="372"/>
        <v>0</v>
      </c>
      <c r="CD111" s="1363">
        <f t="shared" si="372"/>
        <v>0</v>
      </c>
      <c r="CE111" s="1363">
        <f t="shared" si="372"/>
        <v>0</v>
      </c>
      <c r="CF111" s="1363">
        <f t="shared" si="372"/>
        <v>0</v>
      </c>
      <c r="CG111" s="1363">
        <f t="shared" si="372"/>
        <v>0</v>
      </c>
      <c r="CH111" s="1363">
        <f t="shared" si="372"/>
        <v>0</v>
      </c>
      <c r="CI111" s="1363">
        <f t="shared" si="372"/>
        <v>0</v>
      </c>
      <c r="CJ111" s="1363">
        <f t="shared" si="372"/>
        <v>0</v>
      </c>
      <c r="CK111" s="1363">
        <f t="shared" si="330"/>
        <v>0</v>
      </c>
      <c r="CL111" s="943"/>
      <c r="CM111" s="943"/>
      <c r="CN111" s="943"/>
      <c r="CO111" s="943"/>
      <c r="CP111" s="943"/>
      <c r="CQ111" s="943"/>
      <c r="CR111" s="943"/>
      <c r="CS111" s="943"/>
      <c r="CT111" s="943"/>
      <c r="CU111" s="943"/>
      <c r="CV111" s="943"/>
      <c r="CW111" s="943"/>
      <c r="CX111" s="943"/>
      <c r="CY111" s="943"/>
      <c r="CZ111" s="943"/>
      <c r="DA111" s="943"/>
      <c r="DB111" s="943"/>
      <c r="DC111" s="943"/>
      <c r="DD111" s="943"/>
      <c r="DE111" s="943"/>
      <c r="DF111" s="943"/>
      <c r="DG111" s="943"/>
      <c r="DH111" s="943"/>
      <c r="DI111" s="943"/>
      <c r="DJ111" s="943"/>
      <c r="DK111" s="943"/>
      <c r="DL111" s="943"/>
      <c r="DM111" s="943"/>
      <c r="DN111" s="1383">
        <f t="shared" ref="DN111:DW111" si="373">COUNTIF($CL111:$DM111,DN$4)*($F111/30)+COUNTIF($CL111:$DM111,DN$5)*($F111/60)</f>
        <v>0</v>
      </c>
      <c r="DO111" s="1383">
        <f t="shared" si="373"/>
        <v>0</v>
      </c>
      <c r="DP111" s="1383">
        <f t="shared" si="373"/>
        <v>0</v>
      </c>
      <c r="DQ111" s="1383">
        <f t="shared" si="373"/>
        <v>0</v>
      </c>
      <c r="DR111" s="1383">
        <f t="shared" si="373"/>
        <v>0</v>
      </c>
      <c r="DS111" s="1383">
        <f t="shared" si="373"/>
        <v>0</v>
      </c>
      <c r="DT111" s="1383">
        <f t="shared" si="373"/>
        <v>0</v>
      </c>
      <c r="DU111" s="1383">
        <f t="shared" si="373"/>
        <v>0</v>
      </c>
      <c r="DV111" s="1383">
        <f t="shared" si="373"/>
        <v>0</v>
      </c>
      <c r="DW111" s="1383">
        <f t="shared" si="373"/>
        <v>0</v>
      </c>
      <c r="DX111" s="1383">
        <f t="shared" si="332"/>
        <v>0</v>
      </c>
      <c r="DY111" s="943"/>
      <c r="DZ111" s="943"/>
      <c r="EA111" s="943"/>
      <c r="EB111" s="943"/>
      <c r="EC111" s="943"/>
      <c r="ED111" s="943"/>
      <c r="EE111" s="943"/>
      <c r="EF111" s="943"/>
      <c r="EG111" s="943"/>
      <c r="EH111" s="943"/>
      <c r="EI111" s="943"/>
      <c r="EJ111" s="943"/>
      <c r="EK111" s="943"/>
      <c r="EL111" s="943"/>
      <c r="EM111" s="943"/>
      <c r="EN111" s="943"/>
      <c r="EO111" s="943"/>
      <c r="EP111" s="943"/>
      <c r="EQ111" s="943"/>
      <c r="ER111" s="943"/>
      <c r="ES111" s="943"/>
      <c r="ET111" s="943"/>
      <c r="EU111" s="943"/>
      <c r="EV111" s="943"/>
      <c r="EW111" s="943"/>
      <c r="EX111" s="1364"/>
      <c r="EY111" s="1364"/>
      <c r="EZ111" s="1364"/>
      <c r="FA111" s="1364"/>
      <c r="FB111" s="1364"/>
      <c r="FC111" s="1364"/>
      <c r="FD111" s="1363">
        <f t="shared" ref="FD111:FO111" si="374">COUNTIF($AU111:$BY111,FD$4)*($F111/30)+COUNTIF($AU111:$BY111,FD$5)*($F111/60)</f>
        <v>0</v>
      </c>
      <c r="FE111" s="1363">
        <f t="shared" si="374"/>
        <v>0</v>
      </c>
      <c r="FF111" s="1363">
        <f t="shared" si="374"/>
        <v>0</v>
      </c>
      <c r="FG111" s="1363">
        <f t="shared" si="374"/>
        <v>0</v>
      </c>
      <c r="FH111" s="1363">
        <f t="shared" si="374"/>
        <v>0</v>
      </c>
      <c r="FI111" s="1363">
        <f t="shared" si="374"/>
        <v>0</v>
      </c>
      <c r="FJ111" s="1363">
        <f t="shared" si="374"/>
        <v>0</v>
      </c>
      <c r="FK111" s="1363">
        <f t="shared" si="374"/>
        <v>0</v>
      </c>
      <c r="FL111" s="1363">
        <f t="shared" si="374"/>
        <v>0</v>
      </c>
      <c r="FM111" s="1363">
        <f t="shared" si="374"/>
        <v>0</v>
      </c>
      <c r="FN111" s="1363">
        <f t="shared" si="374"/>
        <v>0</v>
      </c>
      <c r="FO111" s="1363">
        <f t="shared" si="374"/>
        <v>0</v>
      </c>
      <c r="FP111" s="1363">
        <f t="shared" si="334"/>
        <v>0</v>
      </c>
      <c r="FQ111" s="943"/>
      <c r="FR111" s="943"/>
      <c r="FS111" s="943"/>
      <c r="FT111" s="943"/>
      <c r="FU111" s="943"/>
      <c r="FV111" s="943"/>
      <c r="FW111" s="943"/>
      <c r="FX111" s="943"/>
      <c r="FY111" s="943"/>
      <c r="FZ111" s="943"/>
      <c r="GA111" s="943"/>
      <c r="GB111" s="943"/>
      <c r="GC111" s="943"/>
      <c r="GD111" s="943"/>
      <c r="GE111" s="943"/>
      <c r="GF111" s="943"/>
      <c r="GG111" s="943"/>
      <c r="GH111" s="943"/>
      <c r="GI111" s="943"/>
      <c r="GJ111" s="943"/>
      <c r="GK111" s="943"/>
      <c r="GL111" s="943"/>
      <c r="GM111" s="943"/>
      <c r="GN111" s="943"/>
      <c r="GO111" s="943"/>
      <c r="GP111" s="1364"/>
      <c r="GQ111" s="1364"/>
      <c r="GR111" s="1364"/>
      <c r="GS111" s="1364"/>
      <c r="GT111" s="1364"/>
      <c r="GU111" s="1383"/>
      <c r="GV111" s="1383"/>
      <c r="GW111" s="1383"/>
      <c r="GX111" s="1383"/>
      <c r="GY111" s="1383"/>
      <c r="GZ111" s="943"/>
      <c r="HA111" s="943"/>
      <c r="HB111" s="943"/>
      <c r="HC111" s="943"/>
      <c r="HD111" s="943"/>
      <c r="HE111" s="943"/>
      <c r="HF111" s="943"/>
      <c r="HG111" s="943"/>
      <c r="HH111" s="943"/>
      <c r="HI111" s="943"/>
      <c r="HJ111" s="943"/>
      <c r="HK111" s="943"/>
      <c r="HL111" s="943"/>
      <c r="HM111" s="943"/>
      <c r="HN111" s="943"/>
      <c r="HO111" s="943"/>
      <c r="HP111" s="943"/>
      <c r="HQ111" s="943"/>
      <c r="HR111" s="943"/>
      <c r="HS111" s="943"/>
      <c r="HT111" s="943"/>
      <c r="HU111" s="943"/>
      <c r="HV111" s="943"/>
      <c r="HW111" s="943"/>
      <c r="HX111" s="943"/>
      <c r="HY111" s="1364"/>
      <c r="HZ111" s="1364"/>
      <c r="IA111" s="1364"/>
      <c r="IB111" s="1364"/>
      <c r="IC111" s="1364"/>
      <c r="ID111" s="1364"/>
      <c r="IE111" s="1391"/>
      <c r="IF111" s="1391"/>
      <c r="IG111" s="1391"/>
      <c r="IH111" s="1391"/>
      <c r="II111" s="1391"/>
      <c r="IJ111" s="1391"/>
      <c r="IK111" s="943"/>
      <c r="IL111" s="943"/>
      <c r="IM111" s="943"/>
      <c r="IN111" s="943"/>
      <c r="IO111" s="943"/>
      <c r="IP111" s="943"/>
      <c r="IQ111" s="943"/>
      <c r="IR111" s="943"/>
      <c r="IS111" s="943"/>
      <c r="IT111" s="943"/>
      <c r="IU111" s="943"/>
      <c r="IV111" s="943"/>
      <c r="IW111" s="943"/>
      <c r="IX111" s="943"/>
      <c r="IY111" s="943"/>
      <c r="IZ111" s="943"/>
      <c r="JA111" s="943"/>
      <c r="JB111" s="943"/>
      <c r="JC111" s="943"/>
      <c r="JD111" s="943"/>
      <c r="JE111" s="943"/>
      <c r="JF111" s="943"/>
      <c r="JG111" s="943"/>
      <c r="JH111" s="943"/>
      <c r="JI111" s="943"/>
      <c r="JJ111" s="1364"/>
      <c r="JK111" s="1364"/>
      <c r="JL111" s="1364"/>
      <c r="JM111" s="1364"/>
      <c r="JN111" s="1364"/>
      <c r="JO111" s="1383"/>
      <c r="JP111" s="1383"/>
      <c r="JQ111" s="1383"/>
      <c r="JR111" s="1383"/>
      <c r="JS111" s="1383"/>
      <c r="JT111" s="1383"/>
      <c r="JU111" s="943"/>
      <c r="JV111" s="943"/>
      <c r="JW111" s="943"/>
      <c r="JX111" s="943"/>
      <c r="JY111" s="943"/>
      <c r="JZ111" s="943"/>
      <c r="KA111" s="943"/>
      <c r="KB111" s="943"/>
      <c r="KC111" s="943"/>
      <c r="KD111" s="943"/>
      <c r="KE111" s="943"/>
      <c r="KF111" s="943"/>
      <c r="KG111" s="943"/>
      <c r="KH111" s="943"/>
      <c r="KI111" s="943"/>
      <c r="KJ111" s="943"/>
      <c r="KK111" s="943"/>
      <c r="KL111" s="943"/>
      <c r="KM111" s="943"/>
      <c r="KN111" s="943"/>
      <c r="KO111" s="943"/>
      <c r="KP111" s="943"/>
      <c r="KQ111" s="943"/>
      <c r="KR111" s="943"/>
      <c r="KS111" s="943"/>
      <c r="KT111" s="1364"/>
      <c r="KU111" s="1364"/>
      <c r="KV111" s="1364"/>
      <c r="KW111" s="1364"/>
      <c r="KX111" s="1364"/>
      <c r="KY111" s="1364"/>
      <c r="KZ111" s="1363"/>
      <c r="LA111" s="1363"/>
      <c r="LB111" s="1363"/>
      <c r="LC111" s="1363"/>
      <c r="LD111" s="1363"/>
      <c r="LE111" s="1363"/>
      <c r="LF111" s="943"/>
      <c r="LG111" s="943"/>
      <c r="LH111" s="943"/>
      <c r="LI111" s="943"/>
      <c r="LJ111" s="943"/>
      <c r="LK111" s="943"/>
      <c r="LL111" s="943"/>
      <c r="LM111" s="943"/>
      <c r="LN111" s="943"/>
      <c r="LO111" s="943"/>
      <c r="LP111" s="943"/>
      <c r="LQ111" s="943"/>
      <c r="LR111" s="943"/>
      <c r="LS111" s="943"/>
      <c r="LT111" s="943"/>
      <c r="LU111" s="943"/>
      <c r="LV111" s="943"/>
      <c r="LW111" s="943"/>
      <c r="LX111" s="943"/>
      <c r="LY111" s="943"/>
      <c r="LZ111" s="943"/>
      <c r="MA111" s="943"/>
      <c r="MB111" s="943"/>
      <c r="MC111" s="943"/>
      <c r="MD111" s="943"/>
      <c r="ME111" s="1364"/>
      <c r="MF111" s="1364"/>
      <c r="MG111" s="1364"/>
      <c r="MH111" s="1364"/>
      <c r="MI111" s="1364"/>
      <c r="MJ111" s="1364"/>
      <c r="MK111" s="1383"/>
      <c r="ML111" s="1383"/>
      <c r="MM111" s="1383"/>
      <c r="MN111" s="1383"/>
      <c r="MO111" s="1383"/>
      <c r="MP111" s="1383"/>
      <c r="MQ111" s="943"/>
      <c r="MR111" s="943"/>
      <c r="MS111" s="943"/>
      <c r="MT111" s="943"/>
      <c r="MU111" s="943"/>
      <c r="MV111" s="943"/>
      <c r="MW111" s="943"/>
      <c r="MX111" s="943"/>
      <c r="MY111" s="943"/>
      <c r="MZ111" s="943"/>
      <c r="NA111" s="943"/>
      <c r="NB111" s="943"/>
      <c r="NC111" s="943"/>
      <c r="ND111" s="943"/>
      <c r="NE111" s="943"/>
      <c r="NF111" s="943"/>
      <c r="NG111" s="943"/>
      <c r="NH111" s="943"/>
      <c r="NI111" s="943"/>
      <c r="NJ111" s="943"/>
      <c r="NK111" s="943"/>
      <c r="NL111" s="943"/>
      <c r="NM111" s="943"/>
      <c r="NN111" s="943"/>
      <c r="NO111" s="943"/>
      <c r="NP111" s="1364"/>
      <c r="NQ111" s="1364"/>
      <c r="NR111" s="1364"/>
      <c r="NS111" s="1364"/>
      <c r="NT111" s="1364"/>
      <c r="NU111" s="1363"/>
      <c r="NV111" s="1363"/>
      <c r="NW111" s="1363"/>
      <c r="NX111" s="1363"/>
      <c r="NY111" s="1363"/>
      <c r="NZ111" s="1363"/>
      <c r="OA111" s="943"/>
      <c r="OB111" s="943"/>
      <c r="OC111" s="943"/>
      <c r="OD111" s="943"/>
      <c r="OE111" s="943"/>
      <c r="OF111" s="943"/>
      <c r="OG111" s="943"/>
      <c r="OH111" s="943"/>
      <c r="OI111" s="943"/>
      <c r="OJ111" s="943"/>
      <c r="OK111" s="943"/>
      <c r="OL111" s="943"/>
      <c r="OM111" s="943"/>
      <c r="ON111" s="943"/>
      <c r="OO111" s="943"/>
      <c r="OP111" s="943"/>
      <c r="OQ111" s="943"/>
      <c r="OR111" s="943"/>
      <c r="OS111" s="943"/>
      <c r="OT111" s="943"/>
      <c r="OU111" s="943"/>
      <c r="OV111" s="943"/>
      <c r="OW111" s="943"/>
      <c r="OX111" s="943"/>
      <c r="OY111" s="943"/>
      <c r="OZ111" s="1364"/>
      <c r="PA111" s="1364"/>
      <c r="PB111" s="1364"/>
      <c r="PC111" s="1364"/>
      <c r="PD111" s="1364"/>
      <c r="PE111" s="1383"/>
      <c r="PF111" s="1383"/>
      <c r="PG111" s="1383"/>
      <c r="PH111" s="1383"/>
      <c r="PI111" s="1383"/>
      <c r="PJ111" s="1383"/>
      <c r="PK111" s="943"/>
      <c r="PL111" s="943"/>
      <c r="PM111" s="943"/>
      <c r="PN111" s="943"/>
      <c r="PO111" s="943"/>
      <c r="PP111" s="943"/>
      <c r="PQ111" s="943"/>
      <c r="PR111" s="943"/>
      <c r="PS111" s="943"/>
      <c r="PT111" s="943"/>
      <c r="PU111" s="943"/>
      <c r="PV111" s="943"/>
      <c r="PW111" s="943"/>
      <c r="PX111" s="943"/>
      <c r="PY111" s="943"/>
      <c r="PZ111" s="943"/>
      <c r="QA111" s="943"/>
      <c r="QB111" s="943"/>
      <c r="QC111" s="943"/>
      <c r="QD111" s="943"/>
      <c r="QE111" s="943"/>
      <c r="QF111" s="943"/>
      <c r="QG111" s="943"/>
      <c r="QH111" s="943"/>
      <c r="QI111" s="943"/>
      <c r="QJ111" s="1364"/>
      <c r="QK111" s="1364"/>
      <c r="QL111" s="1364"/>
      <c r="QM111" s="1364"/>
      <c r="QN111" s="1364"/>
      <c r="QO111" s="1363"/>
      <c r="QP111" s="1363"/>
      <c r="QQ111" s="1363"/>
      <c r="QR111" s="1363"/>
      <c r="QS111" s="1363"/>
      <c r="QT111" s="1363"/>
      <c r="QU111" s="1363"/>
      <c r="QV111" s="1363"/>
      <c r="QW111" s="1363"/>
      <c r="QX111" s="1363"/>
      <c r="QY111" s="1363"/>
      <c r="QZ111" s="1363"/>
      <c r="RA111" s="1363"/>
    </row>
    <row r="112" ht="14.25" hidden="1" customHeight="1">
      <c r="A112" s="943">
        <v>15.0</v>
      </c>
      <c r="B112" s="943" t="s">
        <v>2826</v>
      </c>
      <c r="C112" s="943" t="s">
        <v>2826</v>
      </c>
      <c r="D112" s="33"/>
      <c r="E112" s="1440" t="s">
        <v>2393</v>
      </c>
      <c r="F112" s="1298"/>
      <c r="G112" s="1382">
        <v>2.1924E7</v>
      </c>
      <c r="H112" s="1382"/>
      <c r="I112" s="1383"/>
      <c r="J112" s="1383">
        <f t="shared" si="314"/>
        <v>0</v>
      </c>
      <c r="K112" s="1383"/>
      <c r="L112" s="1383">
        <f t="shared" si="315"/>
        <v>0</v>
      </c>
      <c r="M112" s="1383"/>
      <c r="N112" s="1383">
        <f t="shared" si="316"/>
        <v>0</v>
      </c>
      <c r="O112" s="1383"/>
      <c r="P112" s="1383">
        <f t="shared" si="317"/>
        <v>0</v>
      </c>
      <c r="Q112" s="1383"/>
      <c r="R112" s="1383"/>
      <c r="S112" s="1383"/>
      <c r="T112" s="1383">
        <f t="shared" si="318"/>
        <v>0</v>
      </c>
      <c r="U112" s="1383">
        <f t="shared" si="319"/>
        <v>0</v>
      </c>
      <c r="V112" s="1362"/>
      <c r="W112" s="1363">
        <f t="shared" si="320"/>
        <v>0</v>
      </c>
      <c r="X112" s="1362"/>
      <c r="Y112" s="1363">
        <f t="shared" si="321"/>
        <v>0</v>
      </c>
      <c r="Z112" s="1362"/>
      <c r="AA112" s="1363">
        <f t="shared" si="322"/>
        <v>0</v>
      </c>
      <c r="AB112" s="1362"/>
      <c r="AC112" s="1363">
        <f t="shared" si="323"/>
        <v>0</v>
      </c>
      <c r="AD112" s="1362"/>
      <c r="AE112" s="1362"/>
      <c r="AF112" s="1362"/>
      <c r="AG112" s="1363"/>
      <c r="AH112" s="1363">
        <f t="shared" si="324"/>
        <v>0</v>
      </c>
      <c r="AI112" s="1361"/>
      <c r="AJ112" s="1383">
        <f t="shared" si="335"/>
        <v>0</v>
      </c>
      <c r="AK112" s="1361"/>
      <c r="AL112" s="1361"/>
      <c r="AM112" s="1383">
        <f t="shared" si="325"/>
        <v>0</v>
      </c>
      <c r="AN112" s="1361"/>
      <c r="AO112" s="1383">
        <f t="shared" si="326"/>
        <v>0</v>
      </c>
      <c r="AP112" s="1361"/>
      <c r="AQ112" s="1383">
        <f t="shared" si="327"/>
        <v>0</v>
      </c>
      <c r="AR112" s="1361"/>
      <c r="AS112" s="1361"/>
      <c r="AT112" s="1383">
        <f t="shared" si="328"/>
        <v>0</v>
      </c>
      <c r="AU112" s="943"/>
      <c r="AV112" s="943"/>
      <c r="AW112" s="943"/>
      <c r="AX112" s="943"/>
      <c r="AY112" s="943"/>
      <c r="AZ112" s="943"/>
      <c r="BA112" s="943"/>
      <c r="BB112" s="943"/>
      <c r="BC112" s="943"/>
      <c r="BD112" s="943"/>
      <c r="BE112" s="943"/>
      <c r="BF112" s="943"/>
      <c r="BG112" s="943"/>
      <c r="BH112" s="943"/>
      <c r="BI112" s="943"/>
      <c r="BJ112" s="943"/>
      <c r="BK112" s="943"/>
      <c r="BL112" s="943"/>
      <c r="BM112" s="943"/>
      <c r="BN112" s="943"/>
      <c r="BO112" s="943"/>
      <c r="BP112" s="943"/>
      <c r="BQ112" s="943"/>
      <c r="BR112" s="943"/>
      <c r="BS112" s="943"/>
      <c r="BT112" s="1364"/>
      <c r="BU112" s="1364"/>
      <c r="BV112" s="1364"/>
      <c r="BW112" s="1364"/>
      <c r="BX112" s="1364"/>
      <c r="BY112" s="1364"/>
      <c r="BZ112" s="1363">
        <f t="shared" ref="BZ112:CJ112" si="375">COUNTIF($AU112:$BY112,BZ$4)*($F112/30)+COUNTIF($AU112:$BY112,BZ$5)*($F112/60)</f>
        <v>0</v>
      </c>
      <c r="CA112" s="1363">
        <f t="shared" si="375"/>
        <v>0</v>
      </c>
      <c r="CB112" s="1363">
        <f t="shared" si="375"/>
        <v>0</v>
      </c>
      <c r="CC112" s="1363">
        <f t="shared" si="375"/>
        <v>0</v>
      </c>
      <c r="CD112" s="1363">
        <f t="shared" si="375"/>
        <v>0</v>
      </c>
      <c r="CE112" s="1363">
        <f t="shared" si="375"/>
        <v>0</v>
      </c>
      <c r="CF112" s="1363">
        <f t="shared" si="375"/>
        <v>0</v>
      </c>
      <c r="CG112" s="1363">
        <f t="shared" si="375"/>
        <v>0</v>
      </c>
      <c r="CH112" s="1363">
        <f t="shared" si="375"/>
        <v>0</v>
      </c>
      <c r="CI112" s="1363">
        <f t="shared" si="375"/>
        <v>0</v>
      </c>
      <c r="CJ112" s="1363">
        <f t="shared" si="375"/>
        <v>0</v>
      </c>
      <c r="CK112" s="1363">
        <f t="shared" si="330"/>
        <v>0</v>
      </c>
      <c r="CL112" s="943"/>
      <c r="CM112" s="943"/>
      <c r="CN112" s="943"/>
      <c r="CO112" s="943"/>
      <c r="CP112" s="943"/>
      <c r="CQ112" s="943"/>
      <c r="CR112" s="943"/>
      <c r="CS112" s="943"/>
      <c r="CT112" s="943"/>
      <c r="CU112" s="943"/>
      <c r="CV112" s="943"/>
      <c r="CW112" s="943"/>
      <c r="CX112" s="943"/>
      <c r="CY112" s="943"/>
      <c r="CZ112" s="943"/>
      <c r="DA112" s="943"/>
      <c r="DB112" s="943"/>
      <c r="DC112" s="943"/>
      <c r="DD112" s="943"/>
      <c r="DE112" s="943"/>
      <c r="DF112" s="943"/>
      <c r="DG112" s="943"/>
      <c r="DH112" s="943"/>
      <c r="DI112" s="943"/>
      <c r="DJ112" s="943"/>
      <c r="DK112" s="943"/>
      <c r="DL112" s="943"/>
      <c r="DM112" s="943"/>
      <c r="DN112" s="1383">
        <f t="shared" ref="DN112:DW112" si="376">COUNTIF($CL112:$DM112,DN$4)*($F112/30)+COUNTIF($CL112:$DM112,DN$5)*($F112/60)</f>
        <v>0</v>
      </c>
      <c r="DO112" s="1383">
        <f t="shared" si="376"/>
        <v>0</v>
      </c>
      <c r="DP112" s="1383">
        <f t="shared" si="376"/>
        <v>0</v>
      </c>
      <c r="DQ112" s="1383">
        <f t="shared" si="376"/>
        <v>0</v>
      </c>
      <c r="DR112" s="1383">
        <f t="shared" si="376"/>
        <v>0</v>
      </c>
      <c r="DS112" s="1383">
        <f t="shared" si="376"/>
        <v>0</v>
      </c>
      <c r="DT112" s="1383">
        <f t="shared" si="376"/>
        <v>0</v>
      </c>
      <c r="DU112" s="1383">
        <f t="shared" si="376"/>
        <v>0</v>
      </c>
      <c r="DV112" s="1383">
        <f t="shared" si="376"/>
        <v>0</v>
      </c>
      <c r="DW112" s="1383">
        <f t="shared" si="376"/>
        <v>0</v>
      </c>
      <c r="DX112" s="1383">
        <f t="shared" si="332"/>
        <v>0</v>
      </c>
      <c r="DY112" s="943"/>
      <c r="DZ112" s="943"/>
      <c r="EA112" s="943"/>
      <c r="EB112" s="943"/>
      <c r="EC112" s="943"/>
      <c r="ED112" s="943"/>
      <c r="EE112" s="943"/>
      <c r="EF112" s="943"/>
      <c r="EG112" s="943"/>
      <c r="EH112" s="943"/>
      <c r="EI112" s="943"/>
      <c r="EJ112" s="943"/>
      <c r="EK112" s="943"/>
      <c r="EL112" s="943"/>
      <c r="EM112" s="943"/>
      <c r="EN112" s="943"/>
      <c r="EO112" s="943"/>
      <c r="EP112" s="943"/>
      <c r="EQ112" s="943"/>
      <c r="ER112" s="943"/>
      <c r="ES112" s="943"/>
      <c r="ET112" s="943"/>
      <c r="EU112" s="943"/>
      <c r="EV112" s="943"/>
      <c r="EW112" s="943"/>
      <c r="EX112" s="1364"/>
      <c r="EY112" s="1364"/>
      <c r="EZ112" s="1364"/>
      <c r="FA112" s="1364"/>
      <c r="FB112" s="1364"/>
      <c r="FC112" s="1364"/>
      <c r="FD112" s="1363">
        <f t="shared" ref="FD112:FO112" si="377">COUNTIF($AU112:$BY112,FD$4)*($F112/30)+COUNTIF($AU112:$BY112,FD$5)*($F112/60)</f>
        <v>0</v>
      </c>
      <c r="FE112" s="1363">
        <f t="shared" si="377"/>
        <v>0</v>
      </c>
      <c r="FF112" s="1363">
        <f t="shared" si="377"/>
        <v>0</v>
      </c>
      <c r="FG112" s="1363">
        <f t="shared" si="377"/>
        <v>0</v>
      </c>
      <c r="FH112" s="1363">
        <f t="shared" si="377"/>
        <v>0</v>
      </c>
      <c r="FI112" s="1363">
        <f t="shared" si="377"/>
        <v>0</v>
      </c>
      <c r="FJ112" s="1363">
        <f t="shared" si="377"/>
        <v>0</v>
      </c>
      <c r="FK112" s="1363">
        <f t="shared" si="377"/>
        <v>0</v>
      </c>
      <c r="FL112" s="1363">
        <f t="shared" si="377"/>
        <v>0</v>
      </c>
      <c r="FM112" s="1363">
        <f t="shared" si="377"/>
        <v>0</v>
      </c>
      <c r="FN112" s="1363">
        <f t="shared" si="377"/>
        <v>0</v>
      </c>
      <c r="FO112" s="1363">
        <f t="shared" si="377"/>
        <v>0</v>
      </c>
      <c r="FP112" s="1363">
        <f t="shared" si="334"/>
        <v>0</v>
      </c>
      <c r="FQ112" s="943"/>
      <c r="FR112" s="943"/>
      <c r="FS112" s="943"/>
      <c r="FT112" s="943"/>
      <c r="FU112" s="943"/>
      <c r="FV112" s="943"/>
      <c r="FW112" s="943"/>
      <c r="FX112" s="943"/>
      <c r="FY112" s="943"/>
      <c r="FZ112" s="943"/>
      <c r="GA112" s="943"/>
      <c r="GB112" s="943"/>
      <c r="GC112" s="943"/>
      <c r="GD112" s="943"/>
      <c r="GE112" s="943"/>
      <c r="GF112" s="943"/>
      <c r="GG112" s="943"/>
      <c r="GH112" s="943"/>
      <c r="GI112" s="943"/>
      <c r="GJ112" s="943"/>
      <c r="GK112" s="943"/>
      <c r="GL112" s="943"/>
      <c r="GM112" s="943"/>
      <c r="GN112" s="943"/>
      <c r="GO112" s="943"/>
      <c r="GP112" s="1364"/>
      <c r="GQ112" s="1364"/>
      <c r="GR112" s="1364"/>
      <c r="GS112" s="1364"/>
      <c r="GT112" s="1364"/>
      <c r="GU112" s="1383"/>
      <c r="GV112" s="1383"/>
      <c r="GW112" s="1383"/>
      <c r="GX112" s="1383"/>
      <c r="GY112" s="1383"/>
      <c r="GZ112" s="943"/>
      <c r="HA112" s="943"/>
      <c r="HB112" s="943"/>
      <c r="HC112" s="943"/>
      <c r="HD112" s="943"/>
      <c r="HE112" s="943"/>
      <c r="HF112" s="943"/>
      <c r="HG112" s="943"/>
      <c r="HH112" s="943"/>
      <c r="HI112" s="943"/>
      <c r="HJ112" s="943"/>
      <c r="HK112" s="943"/>
      <c r="HL112" s="943"/>
      <c r="HM112" s="943"/>
      <c r="HN112" s="943"/>
      <c r="HO112" s="943"/>
      <c r="HP112" s="943"/>
      <c r="HQ112" s="943"/>
      <c r="HR112" s="943"/>
      <c r="HS112" s="943"/>
      <c r="HT112" s="943"/>
      <c r="HU112" s="943"/>
      <c r="HV112" s="943"/>
      <c r="HW112" s="943"/>
      <c r="HX112" s="943"/>
      <c r="HY112" s="1364"/>
      <c r="HZ112" s="1364"/>
      <c r="IA112" s="1364"/>
      <c r="IB112" s="1364"/>
      <c r="IC112" s="1364"/>
      <c r="ID112" s="1364"/>
      <c r="IE112" s="1391"/>
      <c r="IF112" s="1391"/>
      <c r="IG112" s="1391"/>
      <c r="IH112" s="1391"/>
      <c r="II112" s="1391"/>
      <c r="IJ112" s="1391"/>
      <c r="IK112" s="943"/>
      <c r="IL112" s="943"/>
      <c r="IM112" s="943"/>
      <c r="IN112" s="943"/>
      <c r="IO112" s="943"/>
      <c r="IP112" s="943"/>
      <c r="IQ112" s="943"/>
      <c r="IR112" s="943"/>
      <c r="IS112" s="943"/>
      <c r="IT112" s="943"/>
      <c r="IU112" s="943"/>
      <c r="IV112" s="943"/>
      <c r="IW112" s="943"/>
      <c r="IX112" s="943"/>
      <c r="IY112" s="943"/>
      <c r="IZ112" s="943"/>
      <c r="JA112" s="943"/>
      <c r="JB112" s="943"/>
      <c r="JC112" s="943"/>
      <c r="JD112" s="943"/>
      <c r="JE112" s="943"/>
      <c r="JF112" s="943"/>
      <c r="JG112" s="943"/>
      <c r="JH112" s="943"/>
      <c r="JI112" s="943"/>
      <c r="JJ112" s="1364"/>
      <c r="JK112" s="1364"/>
      <c r="JL112" s="1364"/>
      <c r="JM112" s="1364"/>
      <c r="JN112" s="1364"/>
      <c r="JO112" s="1383"/>
      <c r="JP112" s="1383"/>
      <c r="JQ112" s="1383"/>
      <c r="JR112" s="1383"/>
      <c r="JS112" s="1383"/>
      <c r="JT112" s="1383"/>
      <c r="JU112" s="943"/>
      <c r="JV112" s="943"/>
      <c r="JW112" s="943"/>
      <c r="JX112" s="943"/>
      <c r="JY112" s="943"/>
      <c r="JZ112" s="943"/>
      <c r="KA112" s="943"/>
      <c r="KB112" s="943"/>
      <c r="KC112" s="943"/>
      <c r="KD112" s="943"/>
      <c r="KE112" s="943"/>
      <c r="KF112" s="943"/>
      <c r="KG112" s="943"/>
      <c r="KH112" s="943"/>
      <c r="KI112" s="943"/>
      <c r="KJ112" s="943"/>
      <c r="KK112" s="943"/>
      <c r="KL112" s="943"/>
      <c r="KM112" s="943"/>
      <c r="KN112" s="943"/>
      <c r="KO112" s="943"/>
      <c r="KP112" s="943"/>
      <c r="KQ112" s="943"/>
      <c r="KR112" s="943"/>
      <c r="KS112" s="943"/>
      <c r="KT112" s="1364"/>
      <c r="KU112" s="1364"/>
      <c r="KV112" s="1364"/>
      <c r="KW112" s="1364"/>
      <c r="KX112" s="1364"/>
      <c r="KY112" s="1364"/>
      <c r="KZ112" s="1363"/>
      <c r="LA112" s="1363"/>
      <c r="LB112" s="1363"/>
      <c r="LC112" s="1363"/>
      <c r="LD112" s="1363"/>
      <c r="LE112" s="1363"/>
      <c r="LF112" s="943"/>
      <c r="LG112" s="943"/>
      <c r="LH112" s="943"/>
      <c r="LI112" s="943"/>
      <c r="LJ112" s="943"/>
      <c r="LK112" s="943"/>
      <c r="LL112" s="943"/>
      <c r="LM112" s="943"/>
      <c r="LN112" s="943"/>
      <c r="LO112" s="943"/>
      <c r="LP112" s="943"/>
      <c r="LQ112" s="943"/>
      <c r="LR112" s="943"/>
      <c r="LS112" s="943"/>
      <c r="LT112" s="943"/>
      <c r="LU112" s="943"/>
      <c r="LV112" s="943"/>
      <c r="LW112" s="943"/>
      <c r="LX112" s="943"/>
      <c r="LY112" s="943"/>
      <c r="LZ112" s="943"/>
      <c r="MA112" s="943"/>
      <c r="MB112" s="943"/>
      <c r="MC112" s="943"/>
      <c r="MD112" s="943"/>
      <c r="ME112" s="1364"/>
      <c r="MF112" s="1364"/>
      <c r="MG112" s="1364"/>
      <c r="MH112" s="1364"/>
      <c r="MI112" s="1364"/>
      <c r="MJ112" s="1364"/>
      <c r="MK112" s="1383"/>
      <c r="ML112" s="1383"/>
      <c r="MM112" s="1383"/>
      <c r="MN112" s="1383"/>
      <c r="MO112" s="1383"/>
      <c r="MP112" s="1383"/>
      <c r="MQ112" s="943"/>
      <c r="MR112" s="943"/>
      <c r="MS112" s="943"/>
      <c r="MT112" s="943"/>
      <c r="MU112" s="943"/>
      <c r="MV112" s="943"/>
      <c r="MW112" s="943"/>
      <c r="MX112" s="943"/>
      <c r="MY112" s="943"/>
      <c r="MZ112" s="943"/>
      <c r="NA112" s="943"/>
      <c r="NB112" s="943"/>
      <c r="NC112" s="943"/>
      <c r="ND112" s="943"/>
      <c r="NE112" s="943"/>
      <c r="NF112" s="943"/>
      <c r="NG112" s="943"/>
      <c r="NH112" s="943"/>
      <c r="NI112" s="943"/>
      <c r="NJ112" s="943"/>
      <c r="NK112" s="943"/>
      <c r="NL112" s="943"/>
      <c r="NM112" s="943"/>
      <c r="NN112" s="943"/>
      <c r="NO112" s="943"/>
      <c r="NP112" s="1364"/>
      <c r="NQ112" s="1364"/>
      <c r="NR112" s="1364"/>
      <c r="NS112" s="1364"/>
      <c r="NT112" s="1364"/>
      <c r="NU112" s="1363"/>
      <c r="NV112" s="1363"/>
      <c r="NW112" s="1363"/>
      <c r="NX112" s="1363"/>
      <c r="NY112" s="1363"/>
      <c r="NZ112" s="1363"/>
      <c r="OA112" s="943"/>
      <c r="OB112" s="943"/>
      <c r="OC112" s="943"/>
      <c r="OD112" s="943"/>
      <c r="OE112" s="943"/>
      <c r="OF112" s="943"/>
      <c r="OG112" s="943"/>
      <c r="OH112" s="943"/>
      <c r="OI112" s="943"/>
      <c r="OJ112" s="943"/>
      <c r="OK112" s="943"/>
      <c r="OL112" s="943"/>
      <c r="OM112" s="943"/>
      <c r="ON112" s="943"/>
      <c r="OO112" s="943"/>
      <c r="OP112" s="943"/>
      <c r="OQ112" s="943"/>
      <c r="OR112" s="943"/>
      <c r="OS112" s="943"/>
      <c r="OT112" s="943"/>
      <c r="OU112" s="943"/>
      <c r="OV112" s="943"/>
      <c r="OW112" s="943"/>
      <c r="OX112" s="943"/>
      <c r="OY112" s="943"/>
      <c r="OZ112" s="1364"/>
      <c r="PA112" s="1364"/>
      <c r="PB112" s="1364"/>
      <c r="PC112" s="1364"/>
      <c r="PD112" s="1364"/>
      <c r="PE112" s="1383"/>
      <c r="PF112" s="1383"/>
      <c r="PG112" s="1383"/>
      <c r="PH112" s="1383"/>
      <c r="PI112" s="1383"/>
      <c r="PJ112" s="1383"/>
      <c r="PK112" s="943"/>
      <c r="PL112" s="943"/>
      <c r="PM112" s="943"/>
      <c r="PN112" s="943"/>
      <c r="PO112" s="943"/>
      <c r="PP112" s="943"/>
      <c r="PQ112" s="943"/>
      <c r="PR112" s="943"/>
      <c r="PS112" s="943"/>
      <c r="PT112" s="943"/>
      <c r="PU112" s="943"/>
      <c r="PV112" s="943"/>
      <c r="PW112" s="943"/>
      <c r="PX112" s="943"/>
      <c r="PY112" s="943"/>
      <c r="PZ112" s="943"/>
      <c r="QA112" s="943"/>
      <c r="QB112" s="943"/>
      <c r="QC112" s="943"/>
      <c r="QD112" s="943"/>
      <c r="QE112" s="943"/>
      <c r="QF112" s="943"/>
      <c r="QG112" s="943"/>
      <c r="QH112" s="943"/>
      <c r="QI112" s="943"/>
      <c r="QJ112" s="1364"/>
      <c r="QK112" s="1364"/>
      <c r="QL112" s="1364"/>
      <c r="QM112" s="1364"/>
      <c r="QN112" s="1364"/>
      <c r="QO112" s="1363"/>
      <c r="QP112" s="1363"/>
      <c r="QQ112" s="1363"/>
      <c r="QR112" s="1363"/>
      <c r="QS112" s="1363"/>
      <c r="QT112" s="1363"/>
      <c r="QU112" s="1363"/>
      <c r="QV112" s="1363"/>
      <c r="QW112" s="1363"/>
      <c r="QX112" s="1363"/>
      <c r="QY112" s="1363"/>
      <c r="QZ112" s="1363"/>
      <c r="RA112" s="1363"/>
    </row>
    <row r="113" ht="14.25" hidden="1" customHeight="1">
      <c r="A113" s="943">
        <v>16.0</v>
      </c>
      <c r="B113" s="943" t="s">
        <v>2826</v>
      </c>
      <c r="C113" s="943" t="s">
        <v>2826</v>
      </c>
      <c r="D113" s="33"/>
      <c r="E113" s="1440" t="s">
        <v>982</v>
      </c>
      <c r="F113" s="1298"/>
      <c r="G113" s="1382">
        <v>2.1924E7</v>
      </c>
      <c r="H113" s="1382"/>
      <c r="I113" s="1383"/>
      <c r="J113" s="1383">
        <f t="shared" si="314"/>
        <v>0</v>
      </c>
      <c r="K113" s="1383"/>
      <c r="L113" s="1383">
        <f t="shared" si="315"/>
        <v>0</v>
      </c>
      <c r="M113" s="1383"/>
      <c r="N113" s="1383">
        <f t="shared" si="316"/>
        <v>0</v>
      </c>
      <c r="O113" s="1383"/>
      <c r="P113" s="1383">
        <f t="shared" si="317"/>
        <v>0</v>
      </c>
      <c r="Q113" s="1383"/>
      <c r="R113" s="1383"/>
      <c r="S113" s="1383"/>
      <c r="T113" s="1383">
        <f t="shared" si="318"/>
        <v>0</v>
      </c>
      <c r="U113" s="1383">
        <f t="shared" si="319"/>
        <v>0</v>
      </c>
      <c r="V113" s="1362"/>
      <c r="W113" s="1363">
        <f t="shared" si="320"/>
        <v>0</v>
      </c>
      <c r="X113" s="1362"/>
      <c r="Y113" s="1363">
        <f t="shared" si="321"/>
        <v>0</v>
      </c>
      <c r="Z113" s="1362"/>
      <c r="AA113" s="1363">
        <f t="shared" si="322"/>
        <v>0</v>
      </c>
      <c r="AB113" s="1362"/>
      <c r="AC113" s="1363">
        <f t="shared" si="323"/>
        <v>0</v>
      </c>
      <c r="AD113" s="1362"/>
      <c r="AE113" s="1362"/>
      <c r="AF113" s="1362"/>
      <c r="AG113" s="1363"/>
      <c r="AH113" s="1363">
        <f t="shared" si="324"/>
        <v>0</v>
      </c>
      <c r="AI113" s="1361"/>
      <c r="AJ113" s="1383">
        <f t="shared" si="335"/>
        <v>0</v>
      </c>
      <c r="AK113" s="1361"/>
      <c r="AL113" s="1361"/>
      <c r="AM113" s="1383">
        <f t="shared" si="325"/>
        <v>0</v>
      </c>
      <c r="AN113" s="1361"/>
      <c r="AO113" s="1383">
        <f t="shared" si="326"/>
        <v>0</v>
      </c>
      <c r="AP113" s="1361"/>
      <c r="AQ113" s="1383">
        <f t="shared" si="327"/>
        <v>0</v>
      </c>
      <c r="AR113" s="1361"/>
      <c r="AS113" s="1361"/>
      <c r="AT113" s="1383">
        <f t="shared" si="328"/>
        <v>0</v>
      </c>
      <c r="AU113" s="943"/>
      <c r="AV113" s="943"/>
      <c r="AW113" s="943"/>
      <c r="AX113" s="943"/>
      <c r="AY113" s="943"/>
      <c r="AZ113" s="943"/>
      <c r="BA113" s="943"/>
      <c r="BB113" s="943"/>
      <c r="BC113" s="943"/>
      <c r="BD113" s="943"/>
      <c r="BE113" s="943"/>
      <c r="BF113" s="943"/>
      <c r="BG113" s="943"/>
      <c r="BH113" s="943"/>
      <c r="BI113" s="943"/>
      <c r="BJ113" s="943"/>
      <c r="BK113" s="943"/>
      <c r="BL113" s="943"/>
      <c r="BM113" s="943"/>
      <c r="BN113" s="943"/>
      <c r="BO113" s="943"/>
      <c r="BP113" s="943"/>
      <c r="BQ113" s="943"/>
      <c r="BR113" s="943"/>
      <c r="BS113" s="943"/>
      <c r="BT113" s="1364"/>
      <c r="BU113" s="1364"/>
      <c r="BV113" s="1364"/>
      <c r="BW113" s="1364"/>
      <c r="BX113" s="1364"/>
      <c r="BY113" s="1364"/>
      <c r="BZ113" s="1363">
        <f t="shared" ref="BZ113:CJ113" si="378">COUNTIF($AU113:$BY113,BZ$4)*($F113/30)+COUNTIF($AU113:$BY113,BZ$5)*($F113/60)</f>
        <v>0</v>
      </c>
      <c r="CA113" s="1363">
        <f t="shared" si="378"/>
        <v>0</v>
      </c>
      <c r="CB113" s="1363">
        <f t="shared" si="378"/>
        <v>0</v>
      </c>
      <c r="CC113" s="1363">
        <f t="shared" si="378"/>
        <v>0</v>
      </c>
      <c r="CD113" s="1363">
        <f t="shared" si="378"/>
        <v>0</v>
      </c>
      <c r="CE113" s="1363">
        <f t="shared" si="378"/>
        <v>0</v>
      </c>
      <c r="CF113" s="1363">
        <f t="shared" si="378"/>
        <v>0</v>
      </c>
      <c r="CG113" s="1363">
        <f t="shared" si="378"/>
        <v>0</v>
      </c>
      <c r="CH113" s="1363">
        <f t="shared" si="378"/>
        <v>0</v>
      </c>
      <c r="CI113" s="1363">
        <f t="shared" si="378"/>
        <v>0</v>
      </c>
      <c r="CJ113" s="1363">
        <f t="shared" si="378"/>
        <v>0</v>
      </c>
      <c r="CK113" s="1363">
        <f t="shared" si="330"/>
        <v>0</v>
      </c>
      <c r="CL113" s="943"/>
      <c r="CM113" s="943"/>
      <c r="CN113" s="943"/>
      <c r="CO113" s="943"/>
      <c r="CP113" s="943"/>
      <c r="CQ113" s="943"/>
      <c r="CR113" s="943"/>
      <c r="CS113" s="943"/>
      <c r="CT113" s="943"/>
      <c r="CU113" s="943"/>
      <c r="CV113" s="943"/>
      <c r="CW113" s="943"/>
      <c r="CX113" s="943"/>
      <c r="CY113" s="943"/>
      <c r="CZ113" s="943"/>
      <c r="DA113" s="943"/>
      <c r="DB113" s="943"/>
      <c r="DC113" s="943"/>
      <c r="DD113" s="943"/>
      <c r="DE113" s="943"/>
      <c r="DF113" s="943"/>
      <c r="DG113" s="943"/>
      <c r="DH113" s="943"/>
      <c r="DI113" s="943"/>
      <c r="DJ113" s="943"/>
      <c r="DK113" s="943"/>
      <c r="DL113" s="943"/>
      <c r="DM113" s="943"/>
      <c r="DN113" s="1383">
        <f t="shared" ref="DN113:DW113" si="379">COUNTIF($CL113:$DM113,DN$4)*($F113/30)+COUNTIF($CL113:$DM113,DN$5)*($F113/60)</f>
        <v>0</v>
      </c>
      <c r="DO113" s="1383">
        <f t="shared" si="379"/>
        <v>0</v>
      </c>
      <c r="DP113" s="1383">
        <f t="shared" si="379"/>
        <v>0</v>
      </c>
      <c r="DQ113" s="1383">
        <f t="shared" si="379"/>
        <v>0</v>
      </c>
      <c r="DR113" s="1383">
        <f t="shared" si="379"/>
        <v>0</v>
      </c>
      <c r="DS113" s="1383">
        <f t="shared" si="379"/>
        <v>0</v>
      </c>
      <c r="DT113" s="1383">
        <f t="shared" si="379"/>
        <v>0</v>
      </c>
      <c r="DU113" s="1383">
        <f t="shared" si="379"/>
        <v>0</v>
      </c>
      <c r="DV113" s="1383">
        <f t="shared" si="379"/>
        <v>0</v>
      </c>
      <c r="DW113" s="1383">
        <f t="shared" si="379"/>
        <v>0</v>
      </c>
      <c r="DX113" s="1383">
        <f t="shared" si="332"/>
        <v>0</v>
      </c>
      <c r="DY113" s="943"/>
      <c r="DZ113" s="943"/>
      <c r="EA113" s="943"/>
      <c r="EB113" s="943"/>
      <c r="EC113" s="943"/>
      <c r="ED113" s="943"/>
      <c r="EE113" s="943"/>
      <c r="EF113" s="943"/>
      <c r="EG113" s="943"/>
      <c r="EH113" s="943"/>
      <c r="EI113" s="943"/>
      <c r="EJ113" s="943"/>
      <c r="EK113" s="943"/>
      <c r="EL113" s="943"/>
      <c r="EM113" s="943"/>
      <c r="EN113" s="943"/>
      <c r="EO113" s="943"/>
      <c r="EP113" s="943"/>
      <c r="EQ113" s="943"/>
      <c r="ER113" s="943"/>
      <c r="ES113" s="943"/>
      <c r="ET113" s="943"/>
      <c r="EU113" s="943"/>
      <c r="EV113" s="943"/>
      <c r="EW113" s="943"/>
      <c r="EX113" s="1364"/>
      <c r="EY113" s="1364"/>
      <c r="EZ113" s="1364"/>
      <c r="FA113" s="1364"/>
      <c r="FB113" s="1364"/>
      <c r="FC113" s="1364"/>
      <c r="FD113" s="1363">
        <f t="shared" ref="FD113:FO113" si="380">COUNTIF($AU113:$BY113,FD$4)*($F113/30)+COUNTIF($AU113:$BY113,FD$5)*($F113/60)</f>
        <v>0</v>
      </c>
      <c r="FE113" s="1363">
        <f t="shared" si="380"/>
        <v>0</v>
      </c>
      <c r="FF113" s="1363">
        <f t="shared" si="380"/>
        <v>0</v>
      </c>
      <c r="FG113" s="1363">
        <f t="shared" si="380"/>
        <v>0</v>
      </c>
      <c r="FH113" s="1363">
        <f t="shared" si="380"/>
        <v>0</v>
      </c>
      <c r="FI113" s="1363">
        <f t="shared" si="380"/>
        <v>0</v>
      </c>
      <c r="FJ113" s="1363">
        <f t="shared" si="380"/>
        <v>0</v>
      </c>
      <c r="FK113" s="1363">
        <f t="shared" si="380"/>
        <v>0</v>
      </c>
      <c r="FL113" s="1363">
        <f t="shared" si="380"/>
        <v>0</v>
      </c>
      <c r="FM113" s="1363">
        <f t="shared" si="380"/>
        <v>0</v>
      </c>
      <c r="FN113" s="1363">
        <f t="shared" si="380"/>
        <v>0</v>
      </c>
      <c r="FO113" s="1363">
        <f t="shared" si="380"/>
        <v>0</v>
      </c>
      <c r="FP113" s="1363">
        <f t="shared" si="334"/>
        <v>0</v>
      </c>
      <c r="FQ113" s="943"/>
      <c r="FR113" s="943"/>
      <c r="FS113" s="943"/>
      <c r="FT113" s="943"/>
      <c r="FU113" s="943"/>
      <c r="FV113" s="943"/>
      <c r="FW113" s="943"/>
      <c r="FX113" s="943"/>
      <c r="FY113" s="943"/>
      <c r="FZ113" s="943"/>
      <c r="GA113" s="943"/>
      <c r="GB113" s="943"/>
      <c r="GC113" s="943"/>
      <c r="GD113" s="943"/>
      <c r="GE113" s="943"/>
      <c r="GF113" s="943"/>
      <c r="GG113" s="943"/>
      <c r="GH113" s="943"/>
      <c r="GI113" s="943"/>
      <c r="GJ113" s="943"/>
      <c r="GK113" s="943"/>
      <c r="GL113" s="943"/>
      <c r="GM113" s="943"/>
      <c r="GN113" s="943"/>
      <c r="GO113" s="943"/>
      <c r="GP113" s="1364"/>
      <c r="GQ113" s="1364"/>
      <c r="GR113" s="1364"/>
      <c r="GS113" s="1364"/>
      <c r="GT113" s="1364"/>
      <c r="GU113" s="1383"/>
      <c r="GV113" s="1383"/>
      <c r="GW113" s="1383"/>
      <c r="GX113" s="1383"/>
      <c r="GY113" s="1383"/>
      <c r="GZ113" s="943"/>
      <c r="HA113" s="943"/>
      <c r="HB113" s="943"/>
      <c r="HC113" s="943"/>
      <c r="HD113" s="943"/>
      <c r="HE113" s="943"/>
      <c r="HF113" s="943"/>
      <c r="HG113" s="943"/>
      <c r="HH113" s="943"/>
      <c r="HI113" s="943"/>
      <c r="HJ113" s="943"/>
      <c r="HK113" s="943"/>
      <c r="HL113" s="943"/>
      <c r="HM113" s="943"/>
      <c r="HN113" s="943"/>
      <c r="HO113" s="943"/>
      <c r="HP113" s="943"/>
      <c r="HQ113" s="943"/>
      <c r="HR113" s="943"/>
      <c r="HS113" s="943"/>
      <c r="HT113" s="943"/>
      <c r="HU113" s="943"/>
      <c r="HV113" s="943"/>
      <c r="HW113" s="943"/>
      <c r="HX113" s="943"/>
      <c r="HY113" s="1364"/>
      <c r="HZ113" s="1364"/>
      <c r="IA113" s="1364"/>
      <c r="IB113" s="1364"/>
      <c r="IC113" s="1364"/>
      <c r="ID113" s="1364"/>
      <c r="IE113" s="1391"/>
      <c r="IF113" s="1391"/>
      <c r="IG113" s="1391"/>
      <c r="IH113" s="1391"/>
      <c r="II113" s="1391"/>
      <c r="IJ113" s="1391"/>
      <c r="IK113" s="943"/>
      <c r="IL113" s="943"/>
      <c r="IM113" s="943"/>
      <c r="IN113" s="943"/>
      <c r="IO113" s="943"/>
      <c r="IP113" s="943"/>
      <c r="IQ113" s="943"/>
      <c r="IR113" s="943"/>
      <c r="IS113" s="943"/>
      <c r="IT113" s="943"/>
      <c r="IU113" s="943"/>
      <c r="IV113" s="943"/>
      <c r="IW113" s="943"/>
      <c r="IX113" s="943"/>
      <c r="IY113" s="943"/>
      <c r="IZ113" s="943"/>
      <c r="JA113" s="943"/>
      <c r="JB113" s="943"/>
      <c r="JC113" s="943"/>
      <c r="JD113" s="943"/>
      <c r="JE113" s="943"/>
      <c r="JF113" s="943"/>
      <c r="JG113" s="943"/>
      <c r="JH113" s="943"/>
      <c r="JI113" s="943"/>
      <c r="JJ113" s="1364"/>
      <c r="JK113" s="1364"/>
      <c r="JL113" s="1364"/>
      <c r="JM113" s="1364"/>
      <c r="JN113" s="1364"/>
      <c r="JO113" s="1383"/>
      <c r="JP113" s="1383"/>
      <c r="JQ113" s="1383"/>
      <c r="JR113" s="1383"/>
      <c r="JS113" s="1383"/>
      <c r="JT113" s="1383"/>
      <c r="JU113" s="943"/>
      <c r="JV113" s="943"/>
      <c r="JW113" s="943"/>
      <c r="JX113" s="943"/>
      <c r="JY113" s="943"/>
      <c r="JZ113" s="943"/>
      <c r="KA113" s="943"/>
      <c r="KB113" s="943"/>
      <c r="KC113" s="943"/>
      <c r="KD113" s="943"/>
      <c r="KE113" s="943"/>
      <c r="KF113" s="943"/>
      <c r="KG113" s="943"/>
      <c r="KH113" s="943"/>
      <c r="KI113" s="943"/>
      <c r="KJ113" s="943"/>
      <c r="KK113" s="943"/>
      <c r="KL113" s="943"/>
      <c r="KM113" s="943"/>
      <c r="KN113" s="943"/>
      <c r="KO113" s="943"/>
      <c r="KP113" s="943"/>
      <c r="KQ113" s="943"/>
      <c r="KR113" s="943"/>
      <c r="KS113" s="943"/>
      <c r="KT113" s="1364"/>
      <c r="KU113" s="1364"/>
      <c r="KV113" s="1364"/>
      <c r="KW113" s="1364"/>
      <c r="KX113" s="1364"/>
      <c r="KY113" s="1364"/>
      <c r="KZ113" s="1363"/>
      <c r="LA113" s="1363"/>
      <c r="LB113" s="1363"/>
      <c r="LC113" s="1363"/>
      <c r="LD113" s="1363"/>
      <c r="LE113" s="1363"/>
      <c r="LF113" s="943"/>
      <c r="LG113" s="943"/>
      <c r="LH113" s="943"/>
      <c r="LI113" s="943"/>
      <c r="LJ113" s="943"/>
      <c r="LK113" s="943"/>
      <c r="LL113" s="943"/>
      <c r="LM113" s="943"/>
      <c r="LN113" s="943"/>
      <c r="LO113" s="943"/>
      <c r="LP113" s="943"/>
      <c r="LQ113" s="943"/>
      <c r="LR113" s="943"/>
      <c r="LS113" s="943"/>
      <c r="LT113" s="943"/>
      <c r="LU113" s="943"/>
      <c r="LV113" s="943"/>
      <c r="LW113" s="943"/>
      <c r="LX113" s="943"/>
      <c r="LY113" s="943"/>
      <c r="LZ113" s="943"/>
      <c r="MA113" s="943"/>
      <c r="MB113" s="943"/>
      <c r="MC113" s="943"/>
      <c r="MD113" s="943"/>
      <c r="ME113" s="1364"/>
      <c r="MF113" s="1364"/>
      <c r="MG113" s="1364"/>
      <c r="MH113" s="1364"/>
      <c r="MI113" s="1364"/>
      <c r="MJ113" s="1364"/>
      <c r="MK113" s="1383"/>
      <c r="ML113" s="1383"/>
      <c r="MM113" s="1383"/>
      <c r="MN113" s="1383"/>
      <c r="MO113" s="1383"/>
      <c r="MP113" s="1383"/>
      <c r="MQ113" s="943"/>
      <c r="MR113" s="943"/>
      <c r="MS113" s="943"/>
      <c r="MT113" s="943"/>
      <c r="MU113" s="943"/>
      <c r="MV113" s="943"/>
      <c r="MW113" s="943"/>
      <c r="MX113" s="943"/>
      <c r="MY113" s="943"/>
      <c r="MZ113" s="943"/>
      <c r="NA113" s="943"/>
      <c r="NB113" s="943"/>
      <c r="NC113" s="943"/>
      <c r="ND113" s="943"/>
      <c r="NE113" s="943"/>
      <c r="NF113" s="943"/>
      <c r="NG113" s="943"/>
      <c r="NH113" s="943"/>
      <c r="NI113" s="943"/>
      <c r="NJ113" s="943"/>
      <c r="NK113" s="943"/>
      <c r="NL113" s="943"/>
      <c r="NM113" s="943"/>
      <c r="NN113" s="943"/>
      <c r="NO113" s="943"/>
      <c r="NP113" s="1364"/>
      <c r="NQ113" s="1364"/>
      <c r="NR113" s="1364"/>
      <c r="NS113" s="1364"/>
      <c r="NT113" s="1364"/>
      <c r="NU113" s="1363"/>
      <c r="NV113" s="1363"/>
      <c r="NW113" s="1363"/>
      <c r="NX113" s="1363"/>
      <c r="NY113" s="1363"/>
      <c r="NZ113" s="1363"/>
      <c r="OA113" s="943"/>
      <c r="OB113" s="943"/>
      <c r="OC113" s="943"/>
      <c r="OD113" s="943"/>
      <c r="OE113" s="943"/>
      <c r="OF113" s="943"/>
      <c r="OG113" s="943"/>
      <c r="OH113" s="943"/>
      <c r="OI113" s="943"/>
      <c r="OJ113" s="943"/>
      <c r="OK113" s="943"/>
      <c r="OL113" s="943"/>
      <c r="OM113" s="943"/>
      <c r="ON113" s="943"/>
      <c r="OO113" s="943"/>
      <c r="OP113" s="943"/>
      <c r="OQ113" s="943"/>
      <c r="OR113" s="943"/>
      <c r="OS113" s="943"/>
      <c r="OT113" s="943"/>
      <c r="OU113" s="943"/>
      <c r="OV113" s="943"/>
      <c r="OW113" s="943"/>
      <c r="OX113" s="943"/>
      <c r="OY113" s="943"/>
      <c r="OZ113" s="1364"/>
      <c r="PA113" s="1364"/>
      <c r="PB113" s="1364"/>
      <c r="PC113" s="1364"/>
      <c r="PD113" s="1364"/>
      <c r="PE113" s="1383"/>
      <c r="PF113" s="1383"/>
      <c r="PG113" s="1383"/>
      <c r="PH113" s="1383"/>
      <c r="PI113" s="1383"/>
      <c r="PJ113" s="1383"/>
      <c r="PK113" s="943"/>
      <c r="PL113" s="943"/>
      <c r="PM113" s="943"/>
      <c r="PN113" s="943"/>
      <c r="PO113" s="943"/>
      <c r="PP113" s="943"/>
      <c r="PQ113" s="943"/>
      <c r="PR113" s="943"/>
      <c r="PS113" s="943"/>
      <c r="PT113" s="943"/>
      <c r="PU113" s="943"/>
      <c r="PV113" s="943"/>
      <c r="PW113" s="943"/>
      <c r="PX113" s="943"/>
      <c r="PY113" s="943"/>
      <c r="PZ113" s="943"/>
      <c r="QA113" s="943"/>
      <c r="QB113" s="943"/>
      <c r="QC113" s="943"/>
      <c r="QD113" s="943"/>
      <c r="QE113" s="943"/>
      <c r="QF113" s="943"/>
      <c r="QG113" s="943"/>
      <c r="QH113" s="943"/>
      <c r="QI113" s="943"/>
      <c r="QJ113" s="1364"/>
      <c r="QK113" s="1364"/>
      <c r="QL113" s="1364"/>
      <c r="QM113" s="1364"/>
      <c r="QN113" s="1364"/>
      <c r="QO113" s="1363"/>
      <c r="QP113" s="1363"/>
      <c r="QQ113" s="1363"/>
      <c r="QR113" s="1363"/>
      <c r="QS113" s="1363"/>
      <c r="QT113" s="1363"/>
      <c r="QU113" s="1363"/>
      <c r="QV113" s="1363"/>
      <c r="QW113" s="1363"/>
      <c r="QX113" s="1363"/>
      <c r="QY113" s="1363"/>
      <c r="QZ113" s="1363"/>
      <c r="RA113" s="1363"/>
    </row>
    <row r="114" ht="14.25" hidden="1" customHeight="1">
      <c r="A114" s="943">
        <v>17.0</v>
      </c>
      <c r="B114" s="943" t="s">
        <v>2826</v>
      </c>
      <c r="C114" s="943" t="s">
        <v>2826</v>
      </c>
      <c r="D114" s="33"/>
      <c r="E114" s="1440" t="s">
        <v>2440</v>
      </c>
      <c r="F114" s="1298"/>
      <c r="G114" s="1382">
        <v>2.1924E7</v>
      </c>
      <c r="H114" s="1382"/>
      <c r="I114" s="1383"/>
      <c r="J114" s="1383">
        <f t="shared" si="314"/>
        <v>0</v>
      </c>
      <c r="K114" s="1383"/>
      <c r="L114" s="1383">
        <f t="shared" si="315"/>
        <v>0</v>
      </c>
      <c r="M114" s="1383"/>
      <c r="N114" s="1383">
        <f t="shared" si="316"/>
        <v>0</v>
      </c>
      <c r="O114" s="1383"/>
      <c r="P114" s="1383">
        <f t="shared" si="317"/>
        <v>0</v>
      </c>
      <c r="Q114" s="1383"/>
      <c r="R114" s="1383"/>
      <c r="S114" s="1383"/>
      <c r="T114" s="1383">
        <f t="shared" si="318"/>
        <v>0</v>
      </c>
      <c r="U114" s="1383">
        <f t="shared" si="319"/>
        <v>0</v>
      </c>
      <c r="V114" s="1362"/>
      <c r="W114" s="1363">
        <f t="shared" si="320"/>
        <v>0</v>
      </c>
      <c r="X114" s="1362"/>
      <c r="Y114" s="1363">
        <f t="shared" si="321"/>
        <v>0</v>
      </c>
      <c r="Z114" s="1362"/>
      <c r="AA114" s="1363">
        <f t="shared" si="322"/>
        <v>0</v>
      </c>
      <c r="AB114" s="1362"/>
      <c r="AC114" s="1363">
        <f t="shared" si="323"/>
        <v>0</v>
      </c>
      <c r="AD114" s="1362"/>
      <c r="AE114" s="1362"/>
      <c r="AF114" s="1362"/>
      <c r="AG114" s="1363"/>
      <c r="AH114" s="1363">
        <f t="shared" si="324"/>
        <v>0</v>
      </c>
      <c r="AI114" s="1361"/>
      <c r="AJ114" s="1383">
        <f t="shared" si="335"/>
        <v>0</v>
      </c>
      <c r="AK114" s="1361"/>
      <c r="AL114" s="1361"/>
      <c r="AM114" s="1383">
        <f t="shared" si="325"/>
        <v>0</v>
      </c>
      <c r="AN114" s="1361"/>
      <c r="AO114" s="1383">
        <f t="shared" si="326"/>
        <v>0</v>
      </c>
      <c r="AP114" s="1361"/>
      <c r="AQ114" s="1383">
        <f t="shared" si="327"/>
        <v>0</v>
      </c>
      <c r="AR114" s="1361"/>
      <c r="AS114" s="1361"/>
      <c r="AT114" s="1383">
        <f t="shared" si="328"/>
        <v>0</v>
      </c>
      <c r="AU114" s="943"/>
      <c r="AV114" s="943"/>
      <c r="AW114" s="943"/>
      <c r="AX114" s="943"/>
      <c r="AY114" s="943"/>
      <c r="AZ114" s="943"/>
      <c r="BA114" s="943"/>
      <c r="BB114" s="943"/>
      <c r="BC114" s="943"/>
      <c r="BD114" s="943"/>
      <c r="BE114" s="943"/>
      <c r="BF114" s="943"/>
      <c r="BG114" s="943"/>
      <c r="BH114" s="943"/>
      <c r="BI114" s="943"/>
      <c r="BJ114" s="943"/>
      <c r="BK114" s="943"/>
      <c r="BL114" s="943"/>
      <c r="BM114" s="943"/>
      <c r="BN114" s="943"/>
      <c r="BO114" s="943"/>
      <c r="BP114" s="943"/>
      <c r="BQ114" s="943"/>
      <c r="BR114" s="943"/>
      <c r="BS114" s="943"/>
      <c r="BT114" s="1364"/>
      <c r="BU114" s="1364"/>
      <c r="BV114" s="1364"/>
      <c r="BW114" s="1364"/>
      <c r="BX114" s="1364"/>
      <c r="BY114" s="1364"/>
      <c r="BZ114" s="1363">
        <f t="shared" ref="BZ114:CJ114" si="381">COUNTIF($AU114:$BY114,BZ$4)*($F114/30)+COUNTIF($AU114:$BY114,BZ$5)*($F114/60)</f>
        <v>0</v>
      </c>
      <c r="CA114" s="1363">
        <f t="shared" si="381"/>
        <v>0</v>
      </c>
      <c r="CB114" s="1363">
        <f t="shared" si="381"/>
        <v>0</v>
      </c>
      <c r="CC114" s="1363">
        <f t="shared" si="381"/>
        <v>0</v>
      </c>
      <c r="CD114" s="1363">
        <f t="shared" si="381"/>
        <v>0</v>
      </c>
      <c r="CE114" s="1363">
        <f t="shared" si="381"/>
        <v>0</v>
      </c>
      <c r="CF114" s="1363">
        <f t="shared" si="381"/>
        <v>0</v>
      </c>
      <c r="CG114" s="1363">
        <f t="shared" si="381"/>
        <v>0</v>
      </c>
      <c r="CH114" s="1363">
        <f t="shared" si="381"/>
        <v>0</v>
      </c>
      <c r="CI114" s="1363">
        <f t="shared" si="381"/>
        <v>0</v>
      </c>
      <c r="CJ114" s="1363">
        <f t="shared" si="381"/>
        <v>0</v>
      </c>
      <c r="CK114" s="1363">
        <f t="shared" si="330"/>
        <v>0</v>
      </c>
      <c r="CL114" s="943"/>
      <c r="CM114" s="943"/>
      <c r="CN114" s="943"/>
      <c r="CO114" s="943"/>
      <c r="CP114" s="943"/>
      <c r="CQ114" s="943"/>
      <c r="CR114" s="943"/>
      <c r="CS114" s="943"/>
      <c r="CT114" s="943"/>
      <c r="CU114" s="943"/>
      <c r="CV114" s="943"/>
      <c r="CW114" s="943"/>
      <c r="CX114" s="943"/>
      <c r="CY114" s="943"/>
      <c r="CZ114" s="943"/>
      <c r="DA114" s="943"/>
      <c r="DB114" s="943"/>
      <c r="DC114" s="943"/>
      <c r="DD114" s="943"/>
      <c r="DE114" s="943"/>
      <c r="DF114" s="943"/>
      <c r="DG114" s="943"/>
      <c r="DH114" s="943"/>
      <c r="DI114" s="943"/>
      <c r="DJ114" s="943"/>
      <c r="DK114" s="943"/>
      <c r="DL114" s="943"/>
      <c r="DM114" s="943"/>
      <c r="DN114" s="1383">
        <f t="shared" ref="DN114:DW114" si="382">COUNTIF($CL114:$DM114,DN$4)*($F114/30)+COUNTIF($CL114:$DM114,DN$5)*($F114/60)</f>
        <v>0</v>
      </c>
      <c r="DO114" s="1383">
        <f t="shared" si="382"/>
        <v>0</v>
      </c>
      <c r="DP114" s="1383">
        <f t="shared" si="382"/>
        <v>0</v>
      </c>
      <c r="DQ114" s="1383">
        <f t="shared" si="382"/>
        <v>0</v>
      </c>
      <c r="DR114" s="1383">
        <f t="shared" si="382"/>
        <v>0</v>
      </c>
      <c r="DS114" s="1383">
        <f t="shared" si="382"/>
        <v>0</v>
      </c>
      <c r="DT114" s="1383">
        <f t="shared" si="382"/>
        <v>0</v>
      </c>
      <c r="DU114" s="1383">
        <f t="shared" si="382"/>
        <v>0</v>
      </c>
      <c r="DV114" s="1383">
        <f t="shared" si="382"/>
        <v>0</v>
      </c>
      <c r="DW114" s="1383">
        <f t="shared" si="382"/>
        <v>0</v>
      </c>
      <c r="DX114" s="1383">
        <f t="shared" si="332"/>
        <v>0</v>
      </c>
      <c r="DY114" s="943"/>
      <c r="DZ114" s="943"/>
      <c r="EA114" s="943"/>
      <c r="EB114" s="943"/>
      <c r="EC114" s="943"/>
      <c r="ED114" s="943"/>
      <c r="EE114" s="943"/>
      <c r="EF114" s="943"/>
      <c r="EG114" s="943"/>
      <c r="EH114" s="943"/>
      <c r="EI114" s="943"/>
      <c r="EJ114" s="943"/>
      <c r="EK114" s="943"/>
      <c r="EL114" s="943"/>
      <c r="EM114" s="943"/>
      <c r="EN114" s="943"/>
      <c r="EO114" s="943"/>
      <c r="EP114" s="943"/>
      <c r="EQ114" s="943"/>
      <c r="ER114" s="943"/>
      <c r="ES114" s="943"/>
      <c r="ET114" s="943"/>
      <c r="EU114" s="943"/>
      <c r="EV114" s="943"/>
      <c r="EW114" s="943"/>
      <c r="EX114" s="1364"/>
      <c r="EY114" s="1364"/>
      <c r="EZ114" s="1364"/>
      <c r="FA114" s="1364"/>
      <c r="FB114" s="1364"/>
      <c r="FC114" s="1364"/>
      <c r="FD114" s="1363">
        <f t="shared" ref="FD114:FO114" si="383">COUNTIF($AU114:$BY114,FD$4)*($F114/30)+COUNTIF($AU114:$BY114,FD$5)*($F114/60)</f>
        <v>0</v>
      </c>
      <c r="FE114" s="1363">
        <f t="shared" si="383"/>
        <v>0</v>
      </c>
      <c r="FF114" s="1363">
        <f t="shared" si="383"/>
        <v>0</v>
      </c>
      <c r="FG114" s="1363">
        <f t="shared" si="383"/>
        <v>0</v>
      </c>
      <c r="FH114" s="1363">
        <f t="shared" si="383"/>
        <v>0</v>
      </c>
      <c r="FI114" s="1363">
        <f t="shared" si="383"/>
        <v>0</v>
      </c>
      <c r="FJ114" s="1363">
        <f t="shared" si="383"/>
        <v>0</v>
      </c>
      <c r="FK114" s="1363">
        <f t="shared" si="383"/>
        <v>0</v>
      </c>
      <c r="FL114" s="1363">
        <f t="shared" si="383"/>
        <v>0</v>
      </c>
      <c r="FM114" s="1363">
        <f t="shared" si="383"/>
        <v>0</v>
      </c>
      <c r="FN114" s="1363">
        <f t="shared" si="383"/>
        <v>0</v>
      </c>
      <c r="FO114" s="1363">
        <f t="shared" si="383"/>
        <v>0</v>
      </c>
      <c r="FP114" s="1363">
        <f t="shared" si="334"/>
        <v>0</v>
      </c>
      <c r="FQ114" s="943"/>
      <c r="FR114" s="943"/>
      <c r="FS114" s="943"/>
      <c r="FT114" s="943"/>
      <c r="FU114" s="943"/>
      <c r="FV114" s="943"/>
      <c r="FW114" s="943"/>
      <c r="FX114" s="943"/>
      <c r="FY114" s="943"/>
      <c r="FZ114" s="943"/>
      <c r="GA114" s="943"/>
      <c r="GB114" s="943"/>
      <c r="GC114" s="943"/>
      <c r="GD114" s="943"/>
      <c r="GE114" s="943"/>
      <c r="GF114" s="943"/>
      <c r="GG114" s="943"/>
      <c r="GH114" s="943"/>
      <c r="GI114" s="943"/>
      <c r="GJ114" s="943"/>
      <c r="GK114" s="943"/>
      <c r="GL114" s="943"/>
      <c r="GM114" s="943"/>
      <c r="GN114" s="943"/>
      <c r="GO114" s="943"/>
      <c r="GP114" s="1364"/>
      <c r="GQ114" s="1364"/>
      <c r="GR114" s="1364"/>
      <c r="GS114" s="1364"/>
      <c r="GT114" s="1364"/>
      <c r="GU114" s="1383"/>
      <c r="GV114" s="1383"/>
      <c r="GW114" s="1383"/>
      <c r="GX114" s="1383"/>
      <c r="GY114" s="1383"/>
      <c r="GZ114" s="943"/>
      <c r="HA114" s="943"/>
      <c r="HB114" s="943"/>
      <c r="HC114" s="943"/>
      <c r="HD114" s="943"/>
      <c r="HE114" s="943"/>
      <c r="HF114" s="943"/>
      <c r="HG114" s="943"/>
      <c r="HH114" s="943"/>
      <c r="HI114" s="943"/>
      <c r="HJ114" s="943"/>
      <c r="HK114" s="943"/>
      <c r="HL114" s="943"/>
      <c r="HM114" s="943"/>
      <c r="HN114" s="943"/>
      <c r="HO114" s="943"/>
      <c r="HP114" s="943"/>
      <c r="HQ114" s="943"/>
      <c r="HR114" s="943"/>
      <c r="HS114" s="943"/>
      <c r="HT114" s="943"/>
      <c r="HU114" s="943"/>
      <c r="HV114" s="943"/>
      <c r="HW114" s="943"/>
      <c r="HX114" s="943"/>
      <c r="HY114" s="1364"/>
      <c r="HZ114" s="1364"/>
      <c r="IA114" s="1364"/>
      <c r="IB114" s="1364"/>
      <c r="IC114" s="1364"/>
      <c r="ID114" s="1364"/>
      <c r="IE114" s="1391"/>
      <c r="IF114" s="1391"/>
      <c r="IG114" s="1391"/>
      <c r="IH114" s="1391"/>
      <c r="II114" s="1391"/>
      <c r="IJ114" s="1391"/>
      <c r="IK114" s="943"/>
      <c r="IL114" s="943"/>
      <c r="IM114" s="943"/>
      <c r="IN114" s="943"/>
      <c r="IO114" s="943"/>
      <c r="IP114" s="943"/>
      <c r="IQ114" s="943"/>
      <c r="IR114" s="943"/>
      <c r="IS114" s="943"/>
      <c r="IT114" s="943"/>
      <c r="IU114" s="943"/>
      <c r="IV114" s="943"/>
      <c r="IW114" s="943"/>
      <c r="IX114" s="943"/>
      <c r="IY114" s="943"/>
      <c r="IZ114" s="943"/>
      <c r="JA114" s="943"/>
      <c r="JB114" s="943"/>
      <c r="JC114" s="943"/>
      <c r="JD114" s="943"/>
      <c r="JE114" s="943"/>
      <c r="JF114" s="943"/>
      <c r="JG114" s="943"/>
      <c r="JH114" s="943"/>
      <c r="JI114" s="943"/>
      <c r="JJ114" s="1364"/>
      <c r="JK114" s="1364"/>
      <c r="JL114" s="1364"/>
      <c r="JM114" s="1364"/>
      <c r="JN114" s="1364"/>
      <c r="JO114" s="1383"/>
      <c r="JP114" s="1383"/>
      <c r="JQ114" s="1383"/>
      <c r="JR114" s="1383"/>
      <c r="JS114" s="1383"/>
      <c r="JT114" s="1383"/>
      <c r="JU114" s="943"/>
      <c r="JV114" s="943"/>
      <c r="JW114" s="943"/>
      <c r="JX114" s="943"/>
      <c r="JY114" s="943"/>
      <c r="JZ114" s="943"/>
      <c r="KA114" s="943"/>
      <c r="KB114" s="943"/>
      <c r="KC114" s="943"/>
      <c r="KD114" s="943"/>
      <c r="KE114" s="943"/>
      <c r="KF114" s="943"/>
      <c r="KG114" s="943"/>
      <c r="KH114" s="943"/>
      <c r="KI114" s="943"/>
      <c r="KJ114" s="943"/>
      <c r="KK114" s="943"/>
      <c r="KL114" s="943"/>
      <c r="KM114" s="943"/>
      <c r="KN114" s="943"/>
      <c r="KO114" s="943"/>
      <c r="KP114" s="943"/>
      <c r="KQ114" s="943"/>
      <c r="KR114" s="943"/>
      <c r="KS114" s="943"/>
      <c r="KT114" s="1364"/>
      <c r="KU114" s="1364"/>
      <c r="KV114" s="1364"/>
      <c r="KW114" s="1364"/>
      <c r="KX114" s="1364"/>
      <c r="KY114" s="1364"/>
      <c r="KZ114" s="1363"/>
      <c r="LA114" s="1363"/>
      <c r="LB114" s="1363"/>
      <c r="LC114" s="1363"/>
      <c r="LD114" s="1363"/>
      <c r="LE114" s="1363"/>
      <c r="LF114" s="943"/>
      <c r="LG114" s="943"/>
      <c r="LH114" s="943"/>
      <c r="LI114" s="943"/>
      <c r="LJ114" s="943"/>
      <c r="LK114" s="943"/>
      <c r="LL114" s="943"/>
      <c r="LM114" s="943"/>
      <c r="LN114" s="943"/>
      <c r="LO114" s="943"/>
      <c r="LP114" s="943"/>
      <c r="LQ114" s="943"/>
      <c r="LR114" s="943"/>
      <c r="LS114" s="943"/>
      <c r="LT114" s="943"/>
      <c r="LU114" s="943"/>
      <c r="LV114" s="943"/>
      <c r="LW114" s="943"/>
      <c r="LX114" s="943"/>
      <c r="LY114" s="943"/>
      <c r="LZ114" s="943"/>
      <c r="MA114" s="943"/>
      <c r="MB114" s="943"/>
      <c r="MC114" s="943"/>
      <c r="MD114" s="943"/>
      <c r="ME114" s="1364"/>
      <c r="MF114" s="1364"/>
      <c r="MG114" s="1364"/>
      <c r="MH114" s="1364"/>
      <c r="MI114" s="1364"/>
      <c r="MJ114" s="1364"/>
      <c r="MK114" s="1383"/>
      <c r="ML114" s="1383"/>
      <c r="MM114" s="1383"/>
      <c r="MN114" s="1383"/>
      <c r="MO114" s="1383"/>
      <c r="MP114" s="1383"/>
      <c r="MQ114" s="943"/>
      <c r="MR114" s="943"/>
      <c r="MS114" s="943"/>
      <c r="MT114" s="943"/>
      <c r="MU114" s="943"/>
      <c r="MV114" s="943"/>
      <c r="MW114" s="943"/>
      <c r="MX114" s="943"/>
      <c r="MY114" s="943"/>
      <c r="MZ114" s="943"/>
      <c r="NA114" s="943"/>
      <c r="NB114" s="943"/>
      <c r="NC114" s="943"/>
      <c r="ND114" s="943"/>
      <c r="NE114" s="943"/>
      <c r="NF114" s="943"/>
      <c r="NG114" s="943"/>
      <c r="NH114" s="943"/>
      <c r="NI114" s="943"/>
      <c r="NJ114" s="943"/>
      <c r="NK114" s="943"/>
      <c r="NL114" s="943"/>
      <c r="NM114" s="943"/>
      <c r="NN114" s="943"/>
      <c r="NO114" s="943"/>
      <c r="NP114" s="1364"/>
      <c r="NQ114" s="1364"/>
      <c r="NR114" s="1364"/>
      <c r="NS114" s="1364"/>
      <c r="NT114" s="1364"/>
      <c r="NU114" s="1363"/>
      <c r="NV114" s="1363"/>
      <c r="NW114" s="1363"/>
      <c r="NX114" s="1363"/>
      <c r="NY114" s="1363"/>
      <c r="NZ114" s="1363"/>
      <c r="OA114" s="943"/>
      <c r="OB114" s="943"/>
      <c r="OC114" s="943"/>
      <c r="OD114" s="943"/>
      <c r="OE114" s="943"/>
      <c r="OF114" s="943"/>
      <c r="OG114" s="943"/>
      <c r="OH114" s="943"/>
      <c r="OI114" s="943"/>
      <c r="OJ114" s="943"/>
      <c r="OK114" s="943"/>
      <c r="OL114" s="943"/>
      <c r="OM114" s="943"/>
      <c r="ON114" s="943"/>
      <c r="OO114" s="943"/>
      <c r="OP114" s="943"/>
      <c r="OQ114" s="943"/>
      <c r="OR114" s="943"/>
      <c r="OS114" s="943"/>
      <c r="OT114" s="943"/>
      <c r="OU114" s="943"/>
      <c r="OV114" s="943"/>
      <c r="OW114" s="943"/>
      <c r="OX114" s="943"/>
      <c r="OY114" s="943"/>
      <c r="OZ114" s="1364"/>
      <c r="PA114" s="1364"/>
      <c r="PB114" s="1364"/>
      <c r="PC114" s="1364"/>
      <c r="PD114" s="1364"/>
      <c r="PE114" s="1383"/>
      <c r="PF114" s="1383"/>
      <c r="PG114" s="1383"/>
      <c r="PH114" s="1383"/>
      <c r="PI114" s="1383"/>
      <c r="PJ114" s="1383"/>
      <c r="PK114" s="943"/>
      <c r="PL114" s="943"/>
      <c r="PM114" s="943"/>
      <c r="PN114" s="943"/>
      <c r="PO114" s="943"/>
      <c r="PP114" s="943"/>
      <c r="PQ114" s="943"/>
      <c r="PR114" s="943"/>
      <c r="PS114" s="943"/>
      <c r="PT114" s="943"/>
      <c r="PU114" s="943"/>
      <c r="PV114" s="943"/>
      <c r="PW114" s="943"/>
      <c r="PX114" s="943"/>
      <c r="PY114" s="943"/>
      <c r="PZ114" s="943"/>
      <c r="QA114" s="943"/>
      <c r="QB114" s="943"/>
      <c r="QC114" s="943"/>
      <c r="QD114" s="943"/>
      <c r="QE114" s="943"/>
      <c r="QF114" s="943"/>
      <c r="QG114" s="943"/>
      <c r="QH114" s="943"/>
      <c r="QI114" s="943"/>
      <c r="QJ114" s="1364"/>
      <c r="QK114" s="1364"/>
      <c r="QL114" s="1364"/>
      <c r="QM114" s="1364"/>
      <c r="QN114" s="1364"/>
      <c r="QO114" s="1363"/>
      <c r="QP114" s="1363"/>
      <c r="QQ114" s="1363"/>
      <c r="QR114" s="1363"/>
      <c r="QS114" s="1363"/>
      <c r="QT114" s="1363"/>
      <c r="QU114" s="1363"/>
      <c r="QV114" s="1363"/>
      <c r="QW114" s="1363"/>
      <c r="QX114" s="1363"/>
      <c r="QY114" s="1363"/>
      <c r="QZ114" s="1363"/>
      <c r="RA114" s="1363"/>
    </row>
    <row r="115" ht="14.25" hidden="1" customHeight="1">
      <c r="A115" s="943">
        <v>18.0</v>
      </c>
      <c r="B115" s="943" t="s">
        <v>2826</v>
      </c>
      <c r="C115" s="943" t="s">
        <v>2826</v>
      </c>
      <c r="D115" s="33"/>
      <c r="E115" s="1440" t="s">
        <v>984</v>
      </c>
      <c r="F115" s="1298"/>
      <c r="G115" s="1382">
        <v>2.1924E7</v>
      </c>
      <c r="H115" s="1382"/>
      <c r="I115" s="1383"/>
      <c r="J115" s="1383">
        <f t="shared" si="314"/>
        <v>0</v>
      </c>
      <c r="K115" s="1383"/>
      <c r="L115" s="1383">
        <f t="shared" si="315"/>
        <v>0</v>
      </c>
      <c r="M115" s="1383"/>
      <c r="N115" s="1383">
        <f t="shared" si="316"/>
        <v>0</v>
      </c>
      <c r="O115" s="1383"/>
      <c r="P115" s="1383">
        <f t="shared" si="317"/>
        <v>0</v>
      </c>
      <c r="Q115" s="1383"/>
      <c r="R115" s="1383"/>
      <c r="S115" s="1383"/>
      <c r="T115" s="1383">
        <f t="shared" si="318"/>
        <v>0</v>
      </c>
      <c r="U115" s="1383">
        <f t="shared" si="319"/>
        <v>0</v>
      </c>
      <c r="V115" s="1362"/>
      <c r="W115" s="1363">
        <f t="shared" si="320"/>
        <v>0</v>
      </c>
      <c r="X115" s="1362"/>
      <c r="Y115" s="1363">
        <f t="shared" si="321"/>
        <v>0</v>
      </c>
      <c r="Z115" s="1362"/>
      <c r="AA115" s="1363">
        <f t="shared" si="322"/>
        <v>0</v>
      </c>
      <c r="AB115" s="1362"/>
      <c r="AC115" s="1363">
        <f t="shared" si="323"/>
        <v>0</v>
      </c>
      <c r="AD115" s="1362"/>
      <c r="AE115" s="1362"/>
      <c r="AF115" s="1362"/>
      <c r="AG115" s="1363"/>
      <c r="AH115" s="1363">
        <f t="shared" si="324"/>
        <v>0</v>
      </c>
      <c r="AI115" s="1361"/>
      <c r="AJ115" s="1383">
        <f t="shared" si="335"/>
        <v>0</v>
      </c>
      <c r="AK115" s="1361"/>
      <c r="AL115" s="1361"/>
      <c r="AM115" s="1383">
        <f t="shared" si="325"/>
        <v>0</v>
      </c>
      <c r="AN115" s="1361"/>
      <c r="AO115" s="1383">
        <f t="shared" si="326"/>
        <v>0</v>
      </c>
      <c r="AP115" s="1361"/>
      <c r="AQ115" s="1383">
        <f t="shared" si="327"/>
        <v>0</v>
      </c>
      <c r="AR115" s="1361"/>
      <c r="AS115" s="1361"/>
      <c r="AT115" s="1383">
        <f t="shared" si="328"/>
        <v>0</v>
      </c>
      <c r="AU115" s="943"/>
      <c r="AV115" s="943"/>
      <c r="AW115" s="943"/>
      <c r="AX115" s="943"/>
      <c r="AY115" s="943"/>
      <c r="AZ115" s="943"/>
      <c r="BA115" s="943"/>
      <c r="BB115" s="943"/>
      <c r="BC115" s="943"/>
      <c r="BD115" s="943"/>
      <c r="BE115" s="943"/>
      <c r="BF115" s="943"/>
      <c r="BG115" s="943"/>
      <c r="BH115" s="943"/>
      <c r="BI115" s="943"/>
      <c r="BJ115" s="943"/>
      <c r="BK115" s="943"/>
      <c r="BL115" s="943"/>
      <c r="BM115" s="943"/>
      <c r="BN115" s="943"/>
      <c r="BO115" s="943"/>
      <c r="BP115" s="943"/>
      <c r="BQ115" s="943"/>
      <c r="BR115" s="943"/>
      <c r="BS115" s="943"/>
      <c r="BT115" s="1364"/>
      <c r="BU115" s="1364"/>
      <c r="BV115" s="1364"/>
      <c r="BW115" s="1364"/>
      <c r="BX115" s="1364"/>
      <c r="BY115" s="1364"/>
      <c r="BZ115" s="1363">
        <f t="shared" ref="BZ115:CJ115" si="384">COUNTIF($AU115:$BY115,BZ$4)*($F115/30)+COUNTIF($AU115:$BY115,BZ$5)*($F115/60)</f>
        <v>0</v>
      </c>
      <c r="CA115" s="1363">
        <f t="shared" si="384"/>
        <v>0</v>
      </c>
      <c r="CB115" s="1363">
        <f t="shared" si="384"/>
        <v>0</v>
      </c>
      <c r="CC115" s="1363">
        <f t="shared" si="384"/>
        <v>0</v>
      </c>
      <c r="CD115" s="1363">
        <f t="shared" si="384"/>
        <v>0</v>
      </c>
      <c r="CE115" s="1363">
        <f t="shared" si="384"/>
        <v>0</v>
      </c>
      <c r="CF115" s="1363">
        <f t="shared" si="384"/>
        <v>0</v>
      </c>
      <c r="CG115" s="1363">
        <f t="shared" si="384"/>
        <v>0</v>
      </c>
      <c r="CH115" s="1363">
        <f t="shared" si="384"/>
        <v>0</v>
      </c>
      <c r="CI115" s="1363">
        <f t="shared" si="384"/>
        <v>0</v>
      </c>
      <c r="CJ115" s="1363">
        <f t="shared" si="384"/>
        <v>0</v>
      </c>
      <c r="CK115" s="1363">
        <f t="shared" si="330"/>
        <v>0</v>
      </c>
      <c r="CL115" s="943"/>
      <c r="CM115" s="943"/>
      <c r="CN115" s="943"/>
      <c r="CO115" s="943"/>
      <c r="CP115" s="943"/>
      <c r="CQ115" s="943"/>
      <c r="CR115" s="943"/>
      <c r="CS115" s="943"/>
      <c r="CT115" s="943"/>
      <c r="CU115" s="943"/>
      <c r="CV115" s="943"/>
      <c r="CW115" s="943"/>
      <c r="CX115" s="943"/>
      <c r="CY115" s="943"/>
      <c r="CZ115" s="943"/>
      <c r="DA115" s="943"/>
      <c r="DB115" s="943"/>
      <c r="DC115" s="943"/>
      <c r="DD115" s="943"/>
      <c r="DE115" s="943"/>
      <c r="DF115" s="943"/>
      <c r="DG115" s="943"/>
      <c r="DH115" s="943"/>
      <c r="DI115" s="943"/>
      <c r="DJ115" s="943"/>
      <c r="DK115" s="943"/>
      <c r="DL115" s="943"/>
      <c r="DM115" s="943"/>
      <c r="DN115" s="1383">
        <f t="shared" ref="DN115:DW115" si="385">COUNTIF($CL115:$DM115,DN$4)*($F115/30)+COUNTIF($CL115:$DM115,DN$5)*($F115/60)</f>
        <v>0</v>
      </c>
      <c r="DO115" s="1383">
        <f t="shared" si="385"/>
        <v>0</v>
      </c>
      <c r="DP115" s="1383">
        <f t="shared" si="385"/>
        <v>0</v>
      </c>
      <c r="DQ115" s="1383">
        <f t="shared" si="385"/>
        <v>0</v>
      </c>
      <c r="DR115" s="1383">
        <f t="shared" si="385"/>
        <v>0</v>
      </c>
      <c r="DS115" s="1383">
        <f t="shared" si="385"/>
        <v>0</v>
      </c>
      <c r="DT115" s="1383">
        <f t="shared" si="385"/>
        <v>0</v>
      </c>
      <c r="DU115" s="1383">
        <f t="shared" si="385"/>
        <v>0</v>
      </c>
      <c r="DV115" s="1383">
        <f t="shared" si="385"/>
        <v>0</v>
      </c>
      <c r="DW115" s="1383">
        <f t="shared" si="385"/>
        <v>0</v>
      </c>
      <c r="DX115" s="1383">
        <f t="shared" si="332"/>
        <v>0</v>
      </c>
      <c r="DY115" s="943"/>
      <c r="DZ115" s="943"/>
      <c r="EA115" s="943"/>
      <c r="EB115" s="943"/>
      <c r="EC115" s="943"/>
      <c r="ED115" s="943"/>
      <c r="EE115" s="943"/>
      <c r="EF115" s="943"/>
      <c r="EG115" s="943"/>
      <c r="EH115" s="943"/>
      <c r="EI115" s="943"/>
      <c r="EJ115" s="943"/>
      <c r="EK115" s="943"/>
      <c r="EL115" s="943"/>
      <c r="EM115" s="943"/>
      <c r="EN115" s="943"/>
      <c r="EO115" s="943"/>
      <c r="EP115" s="943"/>
      <c r="EQ115" s="943"/>
      <c r="ER115" s="943"/>
      <c r="ES115" s="943"/>
      <c r="ET115" s="943"/>
      <c r="EU115" s="943"/>
      <c r="EV115" s="943"/>
      <c r="EW115" s="943"/>
      <c r="EX115" s="1364"/>
      <c r="EY115" s="1364"/>
      <c r="EZ115" s="1364"/>
      <c r="FA115" s="1364"/>
      <c r="FB115" s="1364"/>
      <c r="FC115" s="1364"/>
      <c r="FD115" s="1363">
        <f t="shared" ref="FD115:FO115" si="386">COUNTIF($AU115:$BY115,FD$4)*($F115/30)+COUNTIF($AU115:$BY115,FD$5)*($F115/60)</f>
        <v>0</v>
      </c>
      <c r="FE115" s="1363">
        <f t="shared" si="386"/>
        <v>0</v>
      </c>
      <c r="FF115" s="1363">
        <f t="shared" si="386"/>
        <v>0</v>
      </c>
      <c r="FG115" s="1363">
        <f t="shared" si="386"/>
        <v>0</v>
      </c>
      <c r="FH115" s="1363">
        <f t="shared" si="386"/>
        <v>0</v>
      </c>
      <c r="FI115" s="1363">
        <f t="shared" si="386"/>
        <v>0</v>
      </c>
      <c r="FJ115" s="1363">
        <f t="shared" si="386"/>
        <v>0</v>
      </c>
      <c r="FK115" s="1363">
        <f t="shared" si="386"/>
        <v>0</v>
      </c>
      <c r="FL115" s="1363">
        <f t="shared" si="386"/>
        <v>0</v>
      </c>
      <c r="FM115" s="1363">
        <f t="shared" si="386"/>
        <v>0</v>
      </c>
      <c r="FN115" s="1363">
        <f t="shared" si="386"/>
        <v>0</v>
      </c>
      <c r="FO115" s="1363">
        <f t="shared" si="386"/>
        <v>0</v>
      </c>
      <c r="FP115" s="1363">
        <f t="shared" si="334"/>
        <v>0</v>
      </c>
      <c r="FQ115" s="943"/>
      <c r="FR115" s="943"/>
      <c r="FS115" s="943"/>
      <c r="FT115" s="943"/>
      <c r="FU115" s="943"/>
      <c r="FV115" s="943"/>
      <c r="FW115" s="943"/>
      <c r="FX115" s="943"/>
      <c r="FY115" s="943"/>
      <c r="FZ115" s="943"/>
      <c r="GA115" s="943"/>
      <c r="GB115" s="943"/>
      <c r="GC115" s="943"/>
      <c r="GD115" s="943"/>
      <c r="GE115" s="943"/>
      <c r="GF115" s="943"/>
      <c r="GG115" s="943"/>
      <c r="GH115" s="943"/>
      <c r="GI115" s="943"/>
      <c r="GJ115" s="943"/>
      <c r="GK115" s="943"/>
      <c r="GL115" s="943"/>
      <c r="GM115" s="943"/>
      <c r="GN115" s="943"/>
      <c r="GO115" s="943"/>
      <c r="GP115" s="1364"/>
      <c r="GQ115" s="1364"/>
      <c r="GR115" s="1364"/>
      <c r="GS115" s="1364"/>
      <c r="GT115" s="1364"/>
      <c r="GU115" s="1383"/>
      <c r="GV115" s="1383"/>
      <c r="GW115" s="1383"/>
      <c r="GX115" s="1383"/>
      <c r="GY115" s="1383"/>
      <c r="GZ115" s="943"/>
      <c r="HA115" s="943"/>
      <c r="HB115" s="943"/>
      <c r="HC115" s="943"/>
      <c r="HD115" s="943"/>
      <c r="HE115" s="943"/>
      <c r="HF115" s="943"/>
      <c r="HG115" s="943"/>
      <c r="HH115" s="943"/>
      <c r="HI115" s="943"/>
      <c r="HJ115" s="943"/>
      <c r="HK115" s="943"/>
      <c r="HL115" s="943"/>
      <c r="HM115" s="943"/>
      <c r="HN115" s="943"/>
      <c r="HO115" s="943"/>
      <c r="HP115" s="943"/>
      <c r="HQ115" s="943"/>
      <c r="HR115" s="943"/>
      <c r="HS115" s="943"/>
      <c r="HT115" s="943"/>
      <c r="HU115" s="943"/>
      <c r="HV115" s="943"/>
      <c r="HW115" s="943"/>
      <c r="HX115" s="943"/>
      <c r="HY115" s="1364"/>
      <c r="HZ115" s="1364"/>
      <c r="IA115" s="1364"/>
      <c r="IB115" s="1364"/>
      <c r="IC115" s="1364"/>
      <c r="ID115" s="1364"/>
      <c r="IE115" s="1391"/>
      <c r="IF115" s="1391"/>
      <c r="IG115" s="1391"/>
      <c r="IH115" s="1391"/>
      <c r="II115" s="1391"/>
      <c r="IJ115" s="1391"/>
      <c r="IK115" s="943"/>
      <c r="IL115" s="943"/>
      <c r="IM115" s="943"/>
      <c r="IN115" s="943"/>
      <c r="IO115" s="943"/>
      <c r="IP115" s="943"/>
      <c r="IQ115" s="943"/>
      <c r="IR115" s="943"/>
      <c r="IS115" s="943"/>
      <c r="IT115" s="943"/>
      <c r="IU115" s="943"/>
      <c r="IV115" s="943"/>
      <c r="IW115" s="943"/>
      <c r="IX115" s="943"/>
      <c r="IY115" s="943"/>
      <c r="IZ115" s="943"/>
      <c r="JA115" s="943"/>
      <c r="JB115" s="943"/>
      <c r="JC115" s="943"/>
      <c r="JD115" s="943"/>
      <c r="JE115" s="943"/>
      <c r="JF115" s="943"/>
      <c r="JG115" s="943"/>
      <c r="JH115" s="943"/>
      <c r="JI115" s="943"/>
      <c r="JJ115" s="1364"/>
      <c r="JK115" s="1364"/>
      <c r="JL115" s="1364"/>
      <c r="JM115" s="1364"/>
      <c r="JN115" s="1364"/>
      <c r="JO115" s="1383"/>
      <c r="JP115" s="1383"/>
      <c r="JQ115" s="1383"/>
      <c r="JR115" s="1383"/>
      <c r="JS115" s="1383"/>
      <c r="JT115" s="1383"/>
      <c r="JU115" s="943"/>
      <c r="JV115" s="943"/>
      <c r="JW115" s="943"/>
      <c r="JX115" s="943"/>
      <c r="JY115" s="943"/>
      <c r="JZ115" s="943"/>
      <c r="KA115" s="943"/>
      <c r="KB115" s="943"/>
      <c r="KC115" s="943"/>
      <c r="KD115" s="943"/>
      <c r="KE115" s="943"/>
      <c r="KF115" s="943"/>
      <c r="KG115" s="943"/>
      <c r="KH115" s="943"/>
      <c r="KI115" s="943"/>
      <c r="KJ115" s="943"/>
      <c r="KK115" s="943"/>
      <c r="KL115" s="943"/>
      <c r="KM115" s="943"/>
      <c r="KN115" s="943"/>
      <c r="KO115" s="943"/>
      <c r="KP115" s="943"/>
      <c r="KQ115" s="943"/>
      <c r="KR115" s="943"/>
      <c r="KS115" s="943"/>
      <c r="KT115" s="1364"/>
      <c r="KU115" s="1364"/>
      <c r="KV115" s="1364"/>
      <c r="KW115" s="1364"/>
      <c r="KX115" s="1364"/>
      <c r="KY115" s="1364"/>
      <c r="KZ115" s="1363"/>
      <c r="LA115" s="1363"/>
      <c r="LB115" s="1363"/>
      <c r="LC115" s="1363"/>
      <c r="LD115" s="1363"/>
      <c r="LE115" s="1363"/>
      <c r="LF115" s="943"/>
      <c r="LG115" s="943"/>
      <c r="LH115" s="943"/>
      <c r="LI115" s="943"/>
      <c r="LJ115" s="943"/>
      <c r="LK115" s="943"/>
      <c r="LL115" s="943"/>
      <c r="LM115" s="943"/>
      <c r="LN115" s="943"/>
      <c r="LO115" s="943"/>
      <c r="LP115" s="943"/>
      <c r="LQ115" s="943"/>
      <c r="LR115" s="943"/>
      <c r="LS115" s="943"/>
      <c r="LT115" s="943"/>
      <c r="LU115" s="943"/>
      <c r="LV115" s="943"/>
      <c r="LW115" s="943"/>
      <c r="LX115" s="943"/>
      <c r="LY115" s="943"/>
      <c r="LZ115" s="943"/>
      <c r="MA115" s="943"/>
      <c r="MB115" s="943"/>
      <c r="MC115" s="943"/>
      <c r="MD115" s="943"/>
      <c r="ME115" s="1364"/>
      <c r="MF115" s="1364"/>
      <c r="MG115" s="1364"/>
      <c r="MH115" s="1364"/>
      <c r="MI115" s="1364"/>
      <c r="MJ115" s="1364"/>
      <c r="MK115" s="1383"/>
      <c r="ML115" s="1383"/>
      <c r="MM115" s="1383"/>
      <c r="MN115" s="1383"/>
      <c r="MO115" s="1383"/>
      <c r="MP115" s="1383"/>
      <c r="MQ115" s="943"/>
      <c r="MR115" s="943"/>
      <c r="MS115" s="943"/>
      <c r="MT115" s="943"/>
      <c r="MU115" s="943"/>
      <c r="MV115" s="943"/>
      <c r="MW115" s="943"/>
      <c r="MX115" s="943"/>
      <c r="MY115" s="943"/>
      <c r="MZ115" s="943"/>
      <c r="NA115" s="943"/>
      <c r="NB115" s="943"/>
      <c r="NC115" s="943"/>
      <c r="ND115" s="943"/>
      <c r="NE115" s="943"/>
      <c r="NF115" s="943"/>
      <c r="NG115" s="943"/>
      <c r="NH115" s="943"/>
      <c r="NI115" s="943"/>
      <c r="NJ115" s="943"/>
      <c r="NK115" s="943"/>
      <c r="NL115" s="943"/>
      <c r="NM115" s="943"/>
      <c r="NN115" s="943"/>
      <c r="NO115" s="943"/>
      <c r="NP115" s="1364"/>
      <c r="NQ115" s="1364"/>
      <c r="NR115" s="1364"/>
      <c r="NS115" s="1364"/>
      <c r="NT115" s="1364"/>
      <c r="NU115" s="1363"/>
      <c r="NV115" s="1363"/>
      <c r="NW115" s="1363"/>
      <c r="NX115" s="1363"/>
      <c r="NY115" s="1363"/>
      <c r="NZ115" s="1363"/>
      <c r="OA115" s="943"/>
      <c r="OB115" s="943"/>
      <c r="OC115" s="943"/>
      <c r="OD115" s="943"/>
      <c r="OE115" s="943"/>
      <c r="OF115" s="943"/>
      <c r="OG115" s="943"/>
      <c r="OH115" s="943"/>
      <c r="OI115" s="943"/>
      <c r="OJ115" s="943"/>
      <c r="OK115" s="943"/>
      <c r="OL115" s="943"/>
      <c r="OM115" s="943"/>
      <c r="ON115" s="943"/>
      <c r="OO115" s="943"/>
      <c r="OP115" s="943"/>
      <c r="OQ115" s="943"/>
      <c r="OR115" s="943"/>
      <c r="OS115" s="943"/>
      <c r="OT115" s="943"/>
      <c r="OU115" s="943"/>
      <c r="OV115" s="943"/>
      <c r="OW115" s="943"/>
      <c r="OX115" s="943"/>
      <c r="OY115" s="943"/>
      <c r="OZ115" s="1364"/>
      <c r="PA115" s="1364"/>
      <c r="PB115" s="1364"/>
      <c r="PC115" s="1364"/>
      <c r="PD115" s="1364"/>
      <c r="PE115" s="1383"/>
      <c r="PF115" s="1383"/>
      <c r="PG115" s="1383"/>
      <c r="PH115" s="1383"/>
      <c r="PI115" s="1383"/>
      <c r="PJ115" s="1383"/>
      <c r="PK115" s="943"/>
      <c r="PL115" s="943"/>
      <c r="PM115" s="943"/>
      <c r="PN115" s="943"/>
      <c r="PO115" s="943"/>
      <c r="PP115" s="943"/>
      <c r="PQ115" s="943"/>
      <c r="PR115" s="943"/>
      <c r="PS115" s="943"/>
      <c r="PT115" s="943"/>
      <c r="PU115" s="943"/>
      <c r="PV115" s="943"/>
      <c r="PW115" s="943"/>
      <c r="PX115" s="943"/>
      <c r="PY115" s="943"/>
      <c r="PZ115" s="943"/>
      <c r="QA115" s="943"/>
      <c r="QB115" s="943"/>
      <c r="QC115" s="943"/>
      <c r="QD115" s="943"/>
      <c r="QE115" s="943"/>
      <c r="QF115" s="943"/>
      <c r="QG115" s="943"/>
      <c r="QH115" s="943"/>
      <c r="QI115" s="943"/>
      <c r="QJ115" s="1364"/>
      <c r="QK115" s="1364"/>
      <c r="QL115" s="1364"/>
      <c r="QM115" s="1364"/>
      <c r="QN115" s="1364"/>
      <c r="QO115" s="1363"/>
      <c r="QP115" s="1363"/>
      <c r="QQ115" s="1363"/>
      <c r="QR115" s="1363"/>
      <c r="QS115" s="1363"/>
      <c r="QT115" s="1363"/>
      <c r="QU115" s="1363"/>
      <c r="QV115" s="1363"/>
      <c r="QW115" s="1363"/>
      <c r="QX115" s="1363"/>
      <c r="QY115" s="1363"/>
      <c r="QZ115" s="1363"/>
      <c r="RA115" s="1363"/>
    </row>
    <row r="116" ht="14.25" hidden="1" customHeight="1">
      <c r="A116" s="943">
        <v>19.0</v>
      </c>
      <c r="B116" s="943" t="s">
        <v>2828</v>
      </c>
      <c r="C116" s="943" t="s">
        <v>2828</v>
      </c>
      <c r="D116" s="33"/>
      <c r="E116" s="1440" t="s">
        <v>976</v>
      </c>
      <c r="F116" s="1298"/>
      <c r="G116" s="1382">
        <v>5870000.0</v>
      </c>
      <c r="H116" s="1382"/>
      <c r="I116" s="1383"/>
      <c r="J116" s="1383">
        <f t="shared" si="314"/>
        <v>0</v>
      </c>
      <c r="K116" s="1383"/>
      <c r="L116" s="1383">
        <f t="shared" si="315"/>
        <v>0</v>
      </c>
      <c r="M116" s="1383"/>
      <c r="N116" s="1383">
        <f t="shared" si="316"/>
        <v>0</v>
      </c>
      <c r="O116" s="1383"/>
      <c r="P116" s="1383">
        <f t="shared" si="317"/>
        <v>0</v>
      </c>
      <c r="Q116" s="1383"/>
      <c r="R116" s="1383"/>
      <c r="S116" s="1383"/>
      <c r="T116" s="1383">
        <f t="shared" si="318"/>
        <v>0</v>
      </c>
      <c r="U116" s="1383">
        <f t="shared" si="319"/>
        <v>0</v>
      </c>
      <c r="V116" s="1362"/>
      <c r="W116" s="1363">
        <f t="shared" si="320"/>
        <v>0</v>
      </c>
      <c r="X116" s="1362"/>
      <c r="Y116" s="1363">
        <f t="shared" si="321"/>
        <v>0</v>
      </c>
      <c r="Z116" s="1362"/>
      <c r="AA116" s="1363">
        <f t="shared" si="322"/>
        <v>0</v>
      </c>
      <c r="AB116" s="1362"/>
      <c r="AC116" s="1363">
        <f t="shared" si="323"/>
        <v>0</v>
      </c>
      <c r="AD116" s="1362"/>
      <c r="AE116" s="1362"/>
      <c r="AF116" s="1362"/>
      <c r="AG116" s="1363"/>
      <c r="AH116" s="1363">
        <f t="shared" si="324"/>
        <v>0</v>
      </c>
      <c r="AI116" s="1361"/>
      <c r="AJ116" s="1383">
        <f t="shared" si="335"/>
        <v>0</v>
      </c>
      <c r="AK116" s="1361"/>
      <c r="AL116" s="1361"/>
      <c r="AM116" s="1383">
        <f t="shared" si="325"/>
        <v>0</v>
      </c>
      <c r="AN116" s="1361"/>
      <c r="AO116" s="1383">
        <f t="shared" si="326"/>
        <v>0</v>
      </c>
      <c r="AP116" s="1361"/>
      <c r="AQ116" s="1383">
        <f t="shared" si="327"/>
        <v>0</v>
      </c>
      <c r="AR116" s="1361"/>
      <c r="AS116" s="1361"/>
      <c r="AT116" s="1383">
        <f t="shared" si="328"/>
        <v>0</v>
      </c>
      <c r="AU116" s="943"/>
      <c r="AV116" s="943"/>
      <c r="AW116" s="943"/>
      <c r="AX116" s="943"/>
      <c r="AY116" s="943"/>
      <c r="AZ116" s="943"/>
      <c r="BA116" s="943"/>
      <c r="BB116" s="943"/>
      <c r="BC116" s="943"/>
      <c r="BD116" s="943"/>
      <c r="BE116" s="943"/>
      <c r="BF116" s="943"/>
      <c r="BG116" s="943"/>
      <c r="BH116" s="943"/>
      <c r="BI116" s="943"/>
      <c r="BJ116" s="943"/>
      <c r="BK116" s="943"/>
      <c r="BL116" s="943"/>
      <c r="BM116" s="943"/>
      <c r="BN116" s="943"/>
      <c r="BO116" s="943"/>
      <c r="BP116" s="943"/>
      <c r="BQ116" s="943"/>
      <c r="BR116" s="943"/>
      <c r="BS116" s="943"/>
      <c r="BT116" s="1364"/>
      <c r="BU116" s="1364"/>
      <c r="BV116" s="1364"/>
      <c r="BW116" s="1364"/>
      <c r="BX116" s="1364"/>
      <c r="BY116" s="1364"/>
      <c r="BZ116" s="1363">
        <f t="shared" ref="BZ116:CJ116" si="387">COUNTIF($AU116:$BY116,BZ$4)*($F116/30)+COUNTIF($AU116:$BY116,BZ$5)*($F116/60)</f>
        <v>0</v>
      </c>
      <c r="CA116" s="1363">
        <f t="shared" si="387"/>
        <v>0</v>
      </c>
      <c r="CB116" s="1363">
        <f t="shared" si="387"/>
        <v>0</v>
      </c>
      <c r="CC116" s="1363">
        <f t="shared" si="387"/>
        <v>0</v>
      </c>
      <c r="CD116" s="1363">
        <f t="shared" si="387"/>
        <v>0</v>
      </c>
      <c r="CE116" s="1363">
        <f t="shared" si="387"/>
        <v>0</v>
      </c>
      <c r="CF116" s="1363">
        <f t="shared" si="387"/>
        <v>0</v>
      </c>
      <c r="CG116" s="1363">
        <f t="shared" si="387"/>
        <v>0</v>
      </c>
      <c r="CH116" s="1363">
        <f t="shared" si="387"/>
        <v>0</v>
      </c>
      <c r="CI116" s="1363">
        <f t="shared" si="387"/>
        <v>0</v>
      </c>
      <c r="CJ116" s="1363">
        <f t="shared" si="387"/>
        <v>0</v>
      </c>
      <c r="CK116" s="1363">
        <f t="shared" si="330"/>
        <v>0</v>
      </c>
      <c r="CL116" s="943"/>
      <c r="CM116" s="943"/>
      <c r="CN116" s="943"/>
      <c r="CO116" s="943"/>
      <c r="CP116" s="943"/>
      <c r="CQ116" s="943"/>
      <c r="CR116" s="943"/>
      <c r="CS116" s="943"/>
      <c r="CT116" s="943"/>
      <c r="CU116" s="943"/>
      <c r="CV116" s="943"/>
      <c r="CW116" s="943"/>
      <c r="CX116" s="943"/>
      <c r="CY116" s="943"/>
      <c r="CZ116" s="943"/>
      <c r="DA116" s="943"/>
      <c r="DB116" s="943"/>
      <c r="DC116" s="943"/>
      <c r="DD116" s="943"/>
      <c r="DE116" s="943"/>
      <c r="DF116" s="943"/>
      <c r="DG116" s="943"/>
      <c r="DH116" s="943"/>
      <c r="DI116" s="943"/>
      <c r="DJ116" s="943"/>
      <c r="DK116" s="943"/>
      <c r="DL116" s="943"/>
      <c r="DM116" s="943"/>
      <c r="DN116" s="1383">
        <f t="shared" ref="DN116:DW116" si="388">COUNTIF($CL116:$DM116,DN$4)*($F116/30)+COUNTIF($CL116:$DM116,DN$5)*($F116/60)</f>
        <v>0</v>
      </c>
      <c r="DO116" s="1383">
        <f t="shared" si="388"/>
        <v>0</v>
      </c>
      <c r="DP116" s="1383">
        <f t="shared" si="388"/>
        <v>0</v>
      </c>
      <c r="DQ116" s="1383">
        <f t="shared" si="388"/>
        <v>0</v>
      </c>
      <c r="DR116" s="1383">
        <f t="shared" si="388"/>
        <v>0</v>
      </c>
      <c r="DS116" s="1383">
        <f t="shared" si="388"/>
        <v>0</v>
      </c>
      <c r="DT116" s="1383">
        <f t="shared" si="388"/>
        <v>0</v>
      </c>
      <c r="DU116" s="1383">
        <f t="shared" si="388"/>
        <v>0</v>
      </c>
      <c r="DV116" s="1383">
        <f t="shared" si="388"/>
        <v>0</v>
      </c>
      <c r="DW116" s="1383">
        <f t="shared" si="388"/>
        <v>0</v>
      </c>
      <c r="DX116" s="1383">
        <f t="shared" si="332"/>
        <v>0</v>
      </c>
      <c r="DY116" s="943"/>
      <c r="DZ116" s="943"/>
      <c r="EA116" s="943"/>
      <c r="EB116" s="943"/>
      <c r="EC116" s="943"/>
      <c r="ED116" s="943"/>
      <c r="EE116" s="943"/>
      <c r="EF116" s="943"/>
      <c r="EG116" s="943"/>
      <c r="EH116" s="943"/>
      <c r="EI116" s="943"/>
      <c r="EJ116" s="943"/>
      <c r="EK116" s="943"/>
      <c r="EL116" s="943"/>
      <c r="EM116" s="943"/>
      <c r="EN116" s="943"/>
      <c r="EO116" s="943"/>
      <c r="EP116" s="943"/>
      <c r="EQ116" s="943"/>
      <c r="ER116" s="943"/>
      <c r="ES116" s="943"/>
      <c r="ET116" s="943"/>
      <c r="EU116" s="943"/>
      <c r="EV116" s="943"/>
      <c r="EW116" s="943"/>
      <c r="EX116" s="1364"/>
      <c r="EY116" s="1364"/>
      <c r="EZ116" s="1364"/>
      <c r="FA116" s="1364"/>
      <c r="FB116" s="1364"/>
      <c r="FC116" s="1364"/>
      <c r="FD116" s="1363">
        <f t="shared" ref="FD116:FO116" si="389">COUNTIF($AU116:$BY116,FD$4)*($F116/30)+COUNTIF($AU116:$BY116,FD$5)*($F116/60)</f>
        <v>0</v>
      </c>
      <c r="FE116" s="1363">
        <f t="shared" si="389"/>
        <v>0</v>
      </c>
      <c r="FF116" s="1363">
        <f t="shared" si="389"/>
        <v>0</v>
      </c>
      <c r="FG116" s="1363">
        <f t="shared" si="389"/>
        <v>0</v>
      </c>
      <c r="FH116" s="1363">
        <f t="shared" si="389"/>
        <v>0</v>
      </c>
      <c r="FI116" s="1363">
        <f t="shared" si="389"/>
        <v>0</v>
      </c>
      <c r="FJ116" s="1363">
        <f t="shared" si="389"/>
        <v>0</v>
      </c>
      <c r="FK116" s="1363">
        <f t="shared" si="389"/>
        <v>0</v>
      </c>
      <c r="FL116" s="1363">
        <f t="shared" si="389"/>
        <v>0</v>
      </c>
      <c r="FM116" s="1363">
        <f t="shared" si="389"/>
        <v>0</v>
      </c>
      <c r="FN116" s="1363">
        <f t="shared" si="389"/>
        <v>0</v>
      </c>
      <c r="FO116" s="1363">
        <f t="shared" si="389"/>
        <v>0</v>
      </c>
      <c r="FP116" s="1363">
        <f t="shared" si="334"/>
        <v>0</v>
      </c>
      <c r="FQ116" s="943"/>
      <c r="FR116" s="943"/>
      <c r="FS116" s="943"/>
      <c r="FT116" s="943"/>
      <c r="FU116" s="943"/>
      <c r="FV116" s="943"/>
      <c r="FW116" s="943"/>
      <c r="FX116" s="943"/>
      <c r="FY116" s="943"/>
      <c r="FZ116" s="943"/>
      <c r="GA116" s="943"/>
      <c r="GB116" s="943"/>
      <c r="GC116" s="943"/>
      <c r="GD116" s="943"/>
      <c r="GE116" s="943"/>
      <c r="GF116" s="943"/>
      <c r="GG116" s="943"/>
      <c r="GH116" s="943"/>
      <c r="GI116" s="943"/>
      <c r="GJ116" s="943"/>
      <c r="GK116" s="943"/>
      <c r="GL116" s="943"/>
      <c r="GM116" s="943"/>
      <c r="GN116" s="943"/>
      <c r="GO116" s="943"/>
      <c r="GP116" s="1364"/>
      <c r="GQ116" s="1364"/>
      <c r="GR116" s="1364"/>
      <c r="GS116" s="1364"/>
      <c r="GT116" s="1364"/>
      <c r="GU116" s="1383"/>
      <c r="GV116" s="1383"/>
      <c r="GW116" s="1383"/>
      <c r="GX116" s="1383"/>
      <c r="GY116" s="1383"/>
      <c r="GZ116" s="943"/>
      <c r="HA116" s="943"/>
      <c r="HB116" s="943"/>
      <c r="HC116" s="943"/>
      <c r="HD116" s="943"/>
      <c r="HE116" s="943"/>
      <c r="HF116" s="943"/>
      <c r="HG116" s="943"/>
      <c r="HH116" s="943"/>
      <c r="HI116" s="943"/>
      <c r="HJ116" s="943"/>
      <c r="HK116" s="943"/>
      <c r="HL116" s="943"/>
      <c r="HM116" s="943"/>
      <c r="HN116" s="943"/>
      <c r="HO116" s="943"/>
      <c r="HP116" s="943"/>
      <c r="HQ116" s="943"/>
      <c r="HR116" s="943"/>
      <c r="HS116" s="943"/>
      <c r="HT116" s="943"/>
      <c r="HU116" s="943"/>
      <c r="HV116" s="943"/>
      <c r="HW116" s="943"/>
      <c r="HX116" s="943"/>
      <c r="HY116" s="1364"/>
      <c r="HZ116" s="1364"/>
      <c r="IA116" s="1364"/>
      <c r="IB116" s="1364"/>
      <c r="IC116" s="1364"/>
      <c r="ID116" s="1364"/>
      <c r="IE116" s="1391"/>
      <c r="IF116" s="1391"/>
      <c r="IG116" s="1391"/>
      <c r="IH116" s="1391"/>
      <c r="II116" s="1391"/>
      <c r="IJ116" s="1391"/>
      <c r="IK116" s="943"/>
      <c r="IL116" s="943"/>
      <c r="IM116" s="943"/>
      <c r="IN116" s="943"/>
      <c r="IO116" s="943"/>
      <c r="IP116" s="943"/>
      <c r="IQ116" s="943"/>
      <c r="IR116" s="943"/>
      <c r="IS116" s="943"/>
      <c r="IT116" s="943"/>
      <c r="IU116" s="943"/>
      <c r="IV116" s="943"/>
      <c r="IW116" s="943"/>
      <c r="IX116" s="943"/>
      <c r="IY116" s="943"/>
      <c r="IZ116" s="943"/>
      <c r="JA116" s="943"/>
      <c r="JB116" s="943"/>
      <c r="JC116" s="943"/>
      <c r="JD116" s="943"/>
      <c r="JE116" s="943"/>
      <c r="JF116" s="943"/>
      <c r="JG116" s="943"/>
      <c r="JH116" s="943"/>
      <c r="JI116" s="943"/>
      <c r="JJ116" s="1364"/>
      <c r="JK116" s="1364"/>
      <c r="JL116" s="1364"/>
      <c r="JM116" s="1364"/>
      <c r="JN116" s="1364"/>
      <c r="JO116" s="1383"/>
      <c r="JP116" s="1383"/>
      <c r="JQ116" s="1383"/>
      <c r="JR116" s="1383"/>
      <c r="JS116" s="1383"/>
      <c r="JT116" s="1383"/>
      <c r="JU116" s="943"/>
      <c r="JV116" s="943"/>
      <c r="JW116" s="943"/>
      <c r="JX116" s="943"/>
      <c r="JY116" s="943"/>
      <c r="JZ116" s="943"/>
      <c r="KA116" s="943"/>
      <c r="KB116" s="943"/>
      <c r="KC116" s="943"/>
      <c r="KD116" s="943"/>
      <c r="KE116" s="943"/>
      <c r="KF116" s="943"/>
      <c r="KG116" s="943"/>
      <c r="KH116" s="943"/>
      <c r="KI116" s="943"/>
      <c r="KJ116" s="943"/>
      <c r="KK116" s="943"/>
      <c r="KL116" s="943"/>
      <c r="KM116" s="943"/>
      <c r="KN116" s="943"/>
      <c r="KO116" s="943"/>
      <c r="KP116" s="943"/>
      <c r="KQ116" s="943"/>
      <c r="KR116" s="943"/>
      <c r="KS116" s="943"/>
      <c r="KT116" s="1364"/>
      <c r="KU116" s="1364"/>
      <c r="KV116" s="1364"/>
      <c r="KW116" s="1364"/>
      <c r="KX116" s="1364"/>
      <c r="KY116" s="1364"/>
      <c r="KZ116" s="1363"/>
      <c r="LA116" s="1363"/>
      <c r="LB116" s="1363"/>
      <c r="LC116" s="1363"/>
      <c r="LD116" s="1363"/>
      <c r="LE116" s="1363"/>
      <c r="LF116" s="943"/>
      <c r="LG116" s="943"/>
      <c r="LH116" s="943"/>
      <c r="LI116" s="943"/>
      <c r="LJ116" s="943"/>
      <c r="LK116" s="943"/>
      <c r="LL116" s="943"/>
      <c r="LM116" s="943"/>
      <c r="LN116" s="943"/>
      <c r="LO116" s="943"/>
      <c r="LP116" s="943"/>
      <c r="LQ116" s="943"/>
      <c r="LR116" s="943"/>
      <c r="LS116" s="943"/>
      <c r="LT116" s="943"/>
      <c r="LU116" s="943"/>
      <c r="LV116" s="943"/>
      <c r="LW116" s="943"/>
      <c r="LX116" s="943"/>
      <c r="LY116" s="943"/>
      <c r="LZ116" s="943"/>
      <c r="MA116" s="943"/>
      <c r="MB116" s="943"/>
      <c r="MC116" s="943"/>
      <c r="MD116" s="943"/>
      <c r="ME116" s="1364"/>
      <c r="MF116" s="1364"/>
      <c r="MG116" s="1364"/>
      <c r="MH116" s="1364"/>
      <c r="MI116" s="1364"/>
      <c r="MJ116" s="1364"/>
      <c r="MK116" s="1383"/>
      <c r="ML116" s="1383"/>
      <c r="MM116" s="1383"/>
      <c r="MN116" s="1383"/>
      <c r="MO116" s="1383"/>
      <c r="MP116" s="1383"/>
      <c r="MQ116" s="943"/>
      <c r="MR116" s="943"/>
      <c r="MS116" s="943"/>
      <c r="MT116" s="943"/>
      <c r="MU116" s="943"/>
      <c r="MV116" s="943"/>
      <c r="MW116" s="943"/>
      <c r="MX116" s="943"/>
      <c r="MY116" s="943"/>
      <c r="MZ116" s="943"/>
      <c r="NA116" s="943"/>
      <c r="NB116" s="943"/>
      <c r="NC116" s="943"/>
      <c r="ND116" s="943"/>
      <c r="NE116" s="943"/>
      <c r="NF116" s="943"/>
      <c r="NG116" s="943"/>
      <c r="NH116" s="943"/>
      <c r="NI116" s="943"/>
      <c r="NJ116" s="943"/>
      <c r="NK116" s="943"/>
      <c r="NL116" s="943"/>
      <c r="NM116" s="943"/>
      <c r="NN116" s="943"/>
      <c r="NO116" s="943"/>
      <c r="NP116" s="1364"/>
      <c r="NQ116" s="1364"/>
      <c r="NR116" s="1364"/>
      <c r="NS116" s="1364"/>
      <c r="NT116" s="1364"/>
      <c r="NU116" s="1363"/>
      <c r="NV116" s="1363"/>
      <c r="NW116" s="1363"/>
      <c r="NX116" s="1363"/>
      <c r="NY116" s="1363"/>
      <c r="NZ116" s="1363"/>
      <c r="OA116" s="943"/>
      <c r="OB116" s="943"/>
      <c r="OC116" s="943"/>
      <c r="OD116" s="943"/>
      <c r="OE116" s="943"/>
      <c r="OF116" s="943"/>
      <c r="OG116" s="943"/>
      <c r="OH116" s="943"/>
      <c r="OI116" s="943"/>
      <c r="OJ116" s="943"/>
      <c r="OK116" s="943"/>
      <c r="OL116" s="943"/>
      <c r="OM116" s="943"/>
      <c r="ON116" s="943"/>
      <c r="OO116" s="943"/>
      <c r="OP116" s="943"/>
      <c r="OQ116" s="943"/>
      <c r="OR116" s="943"/>
      <c r="OS116" s="943"/>
      <c r="OT116" s="943"/>
      <c r="OU116" s="943"/>
      <c r="OV116" s="943"/>
      <c r="OW116" s="943"/>
      <c r="OX116" s="943"/>
      <c r="OY116" s="943"/>
      <c r="OZ116" s="1364"/>
      <c r="PA116" s="1364"/>
      <c r="PB116" s="1364"/>
      <c r="PC116" s="1364"/>
      <c r="PD116" s="1364"/>
      <c r="PE116" s="1383"/>
      <c r="PF116" s="1383"/>
      <c r="PG116" s="1383"/>
      <c r="PH116" s="1383"/>
      <c r="PI116" s="1383"/>
      <c r="PJ116" s="1383"/>
      <c r="PK116" s="943"/>
      <c r="PL116" s="943"/>
      <c r="PM116" s="943"/>
      <c r="PN116" s="943"/>
      <c r="PO116" s="943"/>
      <c r="PP116" s="943"/>
      <c r="PQ116" s="943"/>
      <c r="PR116" s="943"/>
      <c r="PS116" s="943"/>
      <c r="PT116" s="943"/>
      <c r="PU116" s="943"/>
      <c r="PV116" s="943"/>
      <c r="PW116" s="943"/>
      <c r="PX116" s="943"/>
      <c r="PY116" s="943"/>
      <c r="PZ116" s="943"/>
      <c r="QA116" s="943"/>
      <c r="QB116" s="943"/>
      <c r="QC116" s="943"/>
      <c r="QD116" s="943"/>
      <c r="QE116" s="943"/>
      <c r="QF116" s="943"/>
      <c r="QG116" s="943"/>
      <c r="QH116" s="943"/>
      <c r="QI116" s="943"/>
      <c r="QJ116" s="1364"/>
      <c r="QK116" s="1364"/>
      <c r="QL116" s="1364"/>
      <c r="QM116" s="1364"/>
      <c r="QN116" s="1364"/>
      <c r="QO116" s="1363"/>
      <c r="QP116" s="1363"/>
      <c r="QQ116" s="1363"/>
      <c r="QR116" s="1363"/>
      <c r="QS116" s="1363"/>
      <c r="QT116" s="1363"/>
      <c r="QU116" s="1363"/>
      <c r="QV116" s="1363"/>
      <c r="QW116" s="1363"/>
      <c r="QX116" s="1363"/>
      <c r="QY116" s="1363"/>
      <c r="QZ116" s="1363"/>
      <c r="RA116" s="1363"/>
    </row>
    <row r="117" ht="14.25" hidden="1" customHeight="1">
      <c r="A117" s="943">
        <v>20.0</v>
      </c>
      <c r="B117" s="943" t="s">
        <v>2828</v>
      </c>
      <c r="C117" s="943" t="s">
        <v>2828</v>
      </c>
      <c r="D117" s="33"/>
      <c r="E117" s="1440" t="s">
        <v>890</v>
      </c>
      <c r="F117" s="1298"/>
      <c r="G117" s="1382">
        <v>5870000.0</v>
      </c>
      <c r="H117" s="1382"/>
      <c r="I117" s="1383"/>
      <c r="J117" s="1383">
        <f t="shared" si="314"/>
        <v>0</v>
      </c>
      <c r="K117" s="1383"/>
      <c r="L117" s="1383">
        <f t="shared" si="315"/>
        <v>0</v>
      </c>
      <c r="M117" s="1383"/>
      <c r="N117" s="1383">
        <f t="shared" si="316"/>
        <v>0</v>
      </c>
      <c r="O117" s="1383"/>
      <c r="P117" s="1383">
        <f t="shared" si="317"/>
        <v>0</v>
      </c>
      <c r="Q117" s="1383"/>
      <c r="R117" s="1383"/>
      <c r="S117" s="1383"/>
      <c r="T117" s="1383">
        <f t="shared" si="318"/>
        <v>0</v>
      </c>
      <c r="U117" s="1383">
        <f t="shared" si="319"/>
        <v>0</v>
      </c>
      <c r="V117" s="1362"/>
      <c r="W117" s="1363">
        <f t="shared" si="320"/>
        <v>0</v>
      </c>
      <c r="X117" s="1362"/>
      <c r="Y117" s="1363">
        <f t="shared" si="321"/>
        <v>0</v>
      </c>
      <c r="Z117" s="1362"/>
      <c r="AA117" s="1363">
        <f t="shared" si="322"/>
        <v>0</v>
      </c>
      <c r="AB117" s="1362"/>
      <c r="AC117" s="1363">
        <f t="shared" si="323"/>
        <v>0</v>
      </c>
      <c r="AD117" s="1362"/>
      <c r="AE117" s="1362"/>
      <c r="AF117" s="1362"/>
      <c r="AG117" s="1363"/>
      <c r="AH117" s="1363">
        <f t="shared" si="324"/>
        <v>0</v>
      </c>
      <c r="AI117" s="1361"/>
      <c r="AJ117" s="1383">
        <f t="shared" si="335"/>
        <v>0</v>
      </c>
      <c r="AK117" s="1361"/>
      <c r="AL117" s="1361"/>
      <c r="AM117" s="1383">
        <f t="shared" si="325"/>
        <v>0</v>
      </c>
      <c r="AN117" s="1361"/>
      <c r="AO117" s="1383">
        <f t="shared" si="326"/>
        <v>0</v>
      </c>
      <c r="AP117" s="1361"/>
      <c r="AQ117" s="1383">
        <f t="shared" si="327"/>
        <v>0</v>
      </c>
      <c r="AR117" s="1361"/>
      <c r="AS117" s="1361"/>
      <c r="AT117" s="1383">
        <f t="shared" si="328"/>
        <v>0</v>
      </c>
      <c r="AU117" s="943"/>
      <c r="AV117" s="943"/>
      <c r="AW117" s="943"/>
      <c r="AX117" s="943"/>
      <c r="AY117" s="943"/>
      <c r="AZ117" s="943"/>
      <c r="BA117" s="943"/>
      <c r="BB117" s="943"/>
      <c r="BC117" s="943"/>
      <c r="BD117" s="943"/>
      <c r="BE117" s="943"/>
      <c r="BF117" s="943"/>
      <c r="BG117" s="943"/>
      <c r="BH117" s="943"/>
      <c r="BI117" s="943"/>
      <c r="BJ117" s="943"/>
      <c r="BK117" s="943"/>
      <c r="BL117" s="943"/>
      <c r="BM117" s="943"/>
      <c r="BN117" s="943"/>
      <c r="BO117" s="943"/>
      <c r="BP117" s="943"/>
      <c r="BQ117" s="943"/>
      <c r="BR117" s="943"/>
      <c r="BS117" s="943"/>
      <c r="BT117" s="1364"/>
      <c r="BU117" s="1364"/>
      <c r="BV117" s="1364"/>
      <c r="BW117" s="1364"/>
      <c r="BX117" s="1364"/>
      <c r="BY117" s="1364"/>
      <c r="BZ117" s="1363">
        <f t="shared" ref="BZ117:CJ117" si="390">COUNTIF($AU117:$BY117,BZ$4)*($F117/30)+COUNTIF($AU117:$BY117,BZ$5)*($F117/60)</f>
        <v>0</v>
      </c>
      <c r="CA117" s="1363">
        <f t="shared" si="390"/>
        <v>0</v>
      </c>
      <c r="CB117" s="1363">
        <f t="shared" si="390"/>
        <v>0</v>
      </c>
      <c r="CC117" s="1363">
        <f t="shared" si="390"/>
        <v>0</v>
      </c>
      <c r="CD117" s="1363">
        <f t="shared" si="390"/>
        <v>0</v>
      </c>
      <c r="CE117" s="1363">
        <f t="shared" si="390"/>
        <v>0</v>
      </c>
      <c r="CF117" s="1363">
        <f t="shared" si="390"/>
        <v>0</v>
      </c>
      <c r="CG117" s="1363">
        <f t="shared" si="390"/>
        <v>0</v>
      </c>
      <c r="CH117" s="1363">
        <f t="shared" si="390"/>
        <v>0</v>
      </c>
      <c r="CI117" s="1363">
        <f t="shared" si="390"/>
        <v>0</v>
      </c>
      <c r="CJ117" s="1363">
        <f t="shared" si="390"/>
        <v>0</v>
      </c>
      <c r="CK117" s="1363">
        <f t="shared" si="330"/>
        <v>0</v>
      </c>
      <c r="CL117" s="943"/>
      <c r="CM117" s="943"/>
      <c r="CN117" s="943"/>
      <c r="CO117" s="943"/>
      <c r="CP117" s="943"/>
      <c r="CQ117" s="943"/>
      <c r="CR117" s="943"/>
      <c r="CS117" s="943"/>
      <c r="CT117" s="943"/>
      <c r="CU117" s="943"/>
      <c r="CV117" s="943"/>
      <c r="CW117" s="943"/>
      <c r="CX117" s="943"/>
      <c r="CY117" s="943"/>
      <c r="CZ117" s="943"/>
      <c r="DA117" s="943"/>
      <c r="DB117" s="943"/>
      <c r="DC117" s="943"/>
      <c r="DD117" s="943"/>
      <c r="DE117" s="943"/>
      <c r="DF117" s="943"/>
      <c r="DG117" s="943"/>
      <c r="DH117" s="943"/>
      <c r="DI117" s="943"/>
      <c r="DJ117" s="943"/>
      <c r="DK117" s="943"/>
      <c r="DL117" s="943"/>
      <c r="DM117" s="943"/>
      <c r="DN117" s="1383">
        <f t="shared" ref="DN117:DW117" si="391">COUNTIF($CL117:$DM117,DN$4)*($F117/30)+COUNTIF($CL117:$DM117,DN$5)*($F117/60)</f>
        <v>0</v>
      </c>
      <c r="DO117" s="1383">
        <f t="shared" si="391"/>
        <v>0</v>
      </c>
      <c r="DP117" s="1383">
        <f t="shared" si="391"/>
        <v>0</v>
      </c>
      <c r="DQ117" s="1383">
        <f t="shared" si="391"/>
        <v>0</v>
      </c>
      <c r="DR117" s="1383">
        <f t="shared" si="391"/>
        <v>0</v>
      </c>
      <c r="DS117" s="1383">
        <f t="shared" si="391"/>
        <v>0</v>
      </c>
      <c r="DT117" s="1383">
        <f t="shared" si="391"/>
        <v>0</v>
      </c>
      <c r="DU117" s="1383">
        <f t="shared" si="391"/>
        <v>0</v>
      </c>
      <c r="DV117" s="1383">
        <f t="shared" si="391"/>
        <v>0</v>
      </c>
      <c r="DW117" s="1383">
        <f t="shared" si="391"/>
        <v>0</v>
      </c>
      <c r="DX117" s="1383">
        <f t="shared" si="332"/>
        <v>0</v>
      </c>
      <c r="DY117" s="943"/>
      <c r="DZ117" s="943"/>
      <c r="EA117" s="943"/>
      <c r="EB117" s="943"/>
      <c r="EC117" s="943"/>
      <c r="ED117" s="943"/>
      <c r="EE117" s="943"/>
      <c r="EF117" s="943"/>
      <c r="EG117" s="943"/>
      <c r="EH117" s="943"/>
      <c r="EI117" s="943"/>
      <c r="EJ117" s="943"/>
      <c r="EK117" s="943"/>
      <c r="EL117" s="943"/>
      <c r="EM117" s="943"/>
      <c r="EN117" s="943"/>
      <c r="EO117" s="943"/>
      <c r="EP117" s="943"/>
      <c r="EQ117" s="943"/>
      <c r="ER117" s="943"/>
      <c r="ES117" s="943"/>
      <c r="ET117" s="943"/>
      <c r="EU117" s="943"/>
      <c r="EV117" s="943"/>
      <c r="EW117" s="943"/>
      <c r="EX117" s="1364"/>
      <c r="EY117" s="1364"/>
      <c r="EZ117" s="1364"/>
      <c r="FA117" s="1364"/>
      <c r="FB117" s="1364"/>
      <c r="FC117" s="1364"/>
      <c r="FD117" s="1363">
        <f t="shared" ref="FD117:FO117" si="392">COUNTIF($AU117:$BY117,FD$4)*($F117/30)+COUNTIF($AU117:$BY117,FD$5)*($F117/60)</f>
        <v>0</v>
      </c>
      <c r="FE117" s="1363">
        <f t="shared" si="392"/>
        <v>0</v>
      </c>
      <c r="FF117" s="1363">
        <f t="shared" si="392"/>
        <v>0</v>
      </c>
      <c r="FG117" s="1363">
        <f t="shared" si="392"/>
        <v>0</v>
      </c>
      <c r="FH117" s="1363">
        <f t="shared" si="392"/>
        <v>0</v>
      </c>
      <c r="FI117" s="1363">
        <f t="shared" si="392"/>
        <v>0</v>
      </c>
      <c r="FJ117" s="1363">
        <f t="shared" si="392"/>
        <v>0</v>
      </c>
      <c r="FK117" s="1363">
        <f t="shared" si="392"/>
        <v>0</v>
      </c>
      <c r="FL117" s="1363">
        <f t="shared" si="392"/>
        <v>0</v>
      </c>
      <c r="FM117" s="1363">
        <f t="shared" si="392"/>
        <v>0</v>
      </c>
      <c r="FN117" s="1363">
        <f t="shared" si="392"/>
        <v>0</v>
      </c>
      <c r="FO117" s="1363">
        <f t="shared" si="392"/>
        <v>0</v>
      </c>
      <c r="FP117" s="1363">
        <f t="shared" si="334"/>
        <v>0</v>
      </c>
      <c r="FQ117" s="943"/>
      <c r="FR117" s="943"/>
      <c r="FS117" s="943"/>
      <c r="FT117" s="943"/>
      <c r="FU117" s="943"/>
      <c r="FV117" s="943"/>
      <c r="FW117" s="943"/>
      <c r="FX117" s="943"/>
      <c r="FY117" s="943"/>
      <c r="FZ117" s="943"/>
      <c r="GA117" s="943"/>
      <c r="GB117" s="943"/>
      <c r="GC117" s="943"/>
      <c r="GD117" s="943"/>
      <c r="GE117" s="943"/>
      <c r="GF117" s="943"/>
      <c r="GG117" s="943"/>
      <c r="GH117" s="943"/>
      <c r="GI117" s="943"/>
      <c r="GJ117" s="943"/>
      <c r="GK117" s="943"/>
      <c r="GL117" s="943"/>
      <c r="GM117" s="943"/>
      <c r="GN117" s="943"/>
      <c r="GO117" s="943"/>
      <c r="GP117" s="1364"/>
      <c r="GQ117" s="1364"/>
      <c r="GR117" s="1364"/>
      <c r="GS117" s="1364"/>
      <c r="GT117" s="1364"/>
      <c r="GU117" s="1383"/>
      <c r="GV117" s="1383"/>
      <c r="GW117" s="1383"/>
      <c r="GX117" s="1383"/>
      <c r="GY117" s="1383"/>
      <c r="GZ117" s="943"/>
      <c r="HA117" s="943"/>
      <c r="HB117" s="943"/>
      <c r="HC117" s="943"/>
      <c r="HD117" s="943"/>
      <c r="HE117" s="943"/>
      <c r="HF117" s="943"/>
      <c r="HG117" s="943"/>
      <c r="HH117" s="943"/>
      <c r="HI117" s="943"/>
      <c r="HJ117" s="943"/>
      <c r="HK117" s="943"/>
      <c r="HL117" s="943"/>
      <c r="HM117" s="943"/>
      <c r="HN117" s="943"/>
      <c r="HO117" s="943"/>
      <c r="HP117" s="943"/>
      <c r="HQ117" s="943"/>
      <c r="HR117" s="943"/>
      <c r="HS117" s="943"/>
      <c r="HT117" s="943"/>
      <c r="HU117" s="943"/>
      <c r="HV117" s="943"/>
      <c r="HW117" s="943"/>
      <c r="HX117" s="943"/>
      <c r="HY117" s="1364"/>
      <c r="HZ117" s="1364"/>
      <c r="IA117" s="1364"/>
      <c r="IB117" s="1364"/>
      <c r="IC117" s="1364"/>
      <c r="ID117" s="1364"/>
      <c r="IE117" s="1391"/>
      <c r="IF117" s="1391"/>
      <c r="IG117" s="1391"/>
      <c r="IH117" s="1391"/>
      <c r="II117" s="1391"/>
      <c r="IJ117" s="1391"/>
      <c r="IK117" s="943"/>
      <c r="IL117" s="943"/>
      <c r="IM117" s="943"/>
      <c r="IN117" s="943"/>
      <c r="IO117" s="943"/>
      <c r="IP117" s="943"/>
      <c r="IQ117" s="943"/>
      <c r="IR117" s="943"/>
      <c r="IS117" s="943"/>
      <c r="IT117" s="943"/>
      <c r="IU117" s="943"/>
      <c r="IV117" s="943"/>
      <c r="IW117" s="943"/>
      <c r="IX117" s="943"/>
      <c r="IY117" s="943"/>
      <c r="IZ117" s="943"/>
      <c r="JA117" s="943"/>
      <c r="JB117" s="943"/>
      <c r="JC117" s="943"/>
      <c r="JD117" s="943"/>
      <c r="JE117" s="943"/>
      <c r="JF117" s="943"/>
      <c r="JG117" s="943"/>
      <c r="JH117" s="943"/>
      <c r="JI117" s="943"/>
      <c r="JJ117" s="1364"/>
      <c r="JK117" s="1364"/>
      <c r="JL117" s="1364"/>
      <c r="JM117" s="1364"/>
      <c r="JN117" s="1364"/>
      <c r="JO117" s="1383"/>
      <c r="JP117" s="1383"/>
      <c r="JQ117" s="1383"/>
      <c r="JR117" s="1383"/>
      <c r="JS117" s="1383"/>
      <c r="JT117" s="1383"/>
      <c r="JU117" s="943"/>
      <c r="JV117" s="943"/>
      <c r="JW117" s="943"/>
      <c r="JX117" s="943"/>
      <c r="JY117" s="943"/>
      <c r="JZ117" s="943"/>
      <c r="KA117" s="943"/>
      <c r="KB117" s="943"/>
      <c r="KC117" s="943"/>
      <c r="KD117" s="943"/>
      <c r="KE117" s="943"/>
      <c r="KF117" s="943"/>
      <c r="KG117" s="943"/>
      <c r="KH117" s="943"/>
      <c r="KI117" s="943"/>
      <c r="KJ117" s="943"/>
      <c r="KK117" s="943"/>
      <c r="KL117" s="943"/>
      <c r="KM117" s="943"/>
      <c r="KN117" s="943"/>
      <c r="KO117" s="943"/>
      <c r="KP117" s="943"/>
      <c r="KQ117" s="943"/>
      <c r="KR117" s="943"/>
      <c r="KS117" s="943"/>
      <c r="KT117" s="1364"/>
      <c r="KU117" s="1364"/>
      <c r="KV117" s="1364"/>
      <c r="KW117" s="1364"/>
      <c r="KX117" s="1364"/>
      <c r="KY117" s="1364"/>
      <c r="KZ117" s="1363"/>
      <c r="LA117" s="1363"/>
      <c r="LB117" s="1363"/>
      <c r="LC117" s="1363"/>
      <c r="LD117" s="1363"/>
      <c r="LE117" s="1363"/>
      <c r="LF117" s="943"/>
      <c r="LG117" s="943"/>
      <c r="LH117" s="943"/>
      <c r="LI117" s="943"/>
      <c r="LJ117" s="943"/>
      <c r="LK117" s="943"/>
      <c r="LL117" s="943"/>
      <c r="LM117" s="943"/>
      <c r="LN117" s="943"/>
      <c r="LO117" s="943"/>
      <c r="LP117" s="943"/>
      <c r="LQ117" s="943"/>
      <c r="LR117" s="943"/>
      <c r="LS117" s="943"/>
      <c r="LT117" s="943"/>
      <c r="LU117" s="943"/>
      <c r="LV117" s="943"/>
      <c r="LW117" s="943"/>
      <c r="LX117" s="943"/>
      <c r="LY117" s="943"/>
      <c r="LZ117" s="943"/>
      <c r="MA117" s="943"/>
      <c r="MB117" s="943"/>
      <c r="MC117" s="943"/>
      <c r="MD117" s="943"/>
      <c r="ME117" s="1364"/>
      <c r="MF117" s="1364"/>
      <c r="MG117" s="1364"/>
      <c r="MH117" s="1364"/>
      <c r="MI117" s="1364"/>
      <c r="MJ117" s="1364"/>
      <c r="MK117" s="1383"/>
      <c r="ML117" s="1383"/>
      <c r="MM117" s="1383"/>
      <c r="MN117" s="1383"/>
      <c r="MO117" s="1383"/>
      <c r="MP117" s="1383"/>
      <c r="MQ117" s="943"/>
      <c r="MR117" s="943"/>
      <c r="MS117" s="943"/>
      <c r="MT117" s="943"/>
      <c r="MU117" s="943"/>
      <c r="MV117" s="943"/>
      <c r="MW117" s="943"/>
      <c r="MX117" s="943"/>
      <c r="MY117" s="943"/>
      <c r="MZ117" s="943"/>
      <c r="NA117" s="943"/>
      <c r="NB117" s="943"/>
      <c r="NC117" s="943"/>
      <c r="ND117" s="943"/>
      <c r="NE117" s="943"/>
      <c r="NF117" s="943"/>
      <c r="NG117" s="943"/>
      <c r="NH117" s="943"/>
      <c r="NI117" s="943"/>
      <c r="NJ117" s="943"/>
      <c r="NK117" s="943"/>
      <c r="NL117" s="943"/>
      <c r="NM117" s="943"/>
      <c r="NN117" s="943"/>
      <c r="NO117" s="943"/>
      <c r="NP117" s="1364"/>
      <c r="NQ117" s="1364"/>
      <c r="NR117" s="1364"/>
      <c r="NS117" s="1364"/>
      <c r="NT117" s="1364"/>
      <c r="NU117" s="1363"/>
      <c r="NV117" s="1363"/>
      <c r="NW117" s="1363"/>
      <c r="NX117" s="1363"/>
      <c r="NY117" s="1363"/>
      <c r="NZ117" s="1363"/>
      <c r="OA117" s="943"/>
      <c r="OB117" s="943"/>
      <c r="OC117" s="943"/>
      <c r="OD117" s="943"/>
      <c r="OE117" s="943"/>
      <c r="OF117" s="943"/>
      <c r="OG117" s="943"/>
      <c r="OH117" s="943"/>
      <c r="OI117" s="943"/>
      <c r="OJ117" s="943"/>
      <c r="OK117" s="943"/>
      <c r="OL117" s="943"/>
      <c r="OM117" s="943"/>
      <c r="ON117" s="943"/>
      <c r="OO117" s="943"/>
      <c r="OP117" s="943"/>
      <c r="OQ117" s="943"/>
      <c r="OR117" s="943"/>
      <c r="OS117" s="943"/>
      <c r="OT117" s="943"/>
      <c r="OU117" s="943"/>
      <c r="OV117" s="943"/>
      <c r="OW117" s="943"/>
      <c r="OX117" s="943"/>
      <c r="OY117" s="943"/>
      <c r="OZ117" s="1364"/>
      <c r="PA117" s="1364"/>
      <c r="PB117" s="1364"/>
      <c r="PC117" s="1364"/>
      <c r="PD117" s="1364"/>
      <c r="PE117" s="1383"/>
      <c r="PF117" s="1383"/>
      <c r="PG117" s="1383"/>
      <c r="PH117" s="1383"/>
      <c r="PI117" s="1383"/>
      <c r="PJ117" s="1383"/>
      <c r="PK117" s="943"/>
      <c r="PL117" s="943"/>
      <c r="PM117" s="943"/>
      <c r="PN117" s="943"/>
      <c r="PO117" s="943"/>
      <c r="PP117" s="943"/>
      <c r="PQ117" s="943"/>
      <c r="PR117" s="943"/>
      <c r="PS117" s="943"/>
      <c r="PT117" s="943"/>
      <c r="PU117" s="943"/>
      <c r="PV117" s="943"/>
      <c r="PW117" s="943"/>
      <c r="PX117" s="943"/>
      <c r="PY117" s="943"/>
      <c r="PZ117" s="943"/>
      <c r="QA117" s="943"/>
      <c r="QB117" s="943"/>
      <c r="QC117" s="943"/>
      <c r="QD117" s="943"/>
      <c r="QE117" s="943"/>
      <c r="QF117" s="943"/>
      <c r="QG117" s="943"/>
      <c r="QH117" s="943"/>
      <c r="QI117" s="943"/>
      <c r="QJ117" s="1364"/>
      <c r="QK117" s="1364"/>
      <c r="QL117" s="1364"/>
      <c r="QM117" s="1364"/>
      <c r="QN117" s="1364"/>
      <c r="QO117" s="1363"/>
      <c r="QP117" s="1363"/>
      <c r="QQ117" s="1363"/>
      <c r="QR117" s="1363"/>
      <c r="QS117" s="1363"/>
      <c r="QT117" s="1363"/>
      <c r="QU117" s="1363"/>
      <c r="QV117" s="1363"/>
      <c r="QW117" s="1363"/>
      <c r="QX117" s="1363"/>
      <c r="QY117" s="1363"/>
      <c r="QZ117" s="1363"/>
      <c r="RA117" s="1363"/>
    </row>
    <row r="118" ht="14.25" hidden="1" customHeight="1">
      <c r="A118" s="943">
        <v>21.0</v>
      </c>
      <c r="B118" s="943" t="s">
        <v>2828</v>
      </c>
      <c r="C118" s="943" t="s">
        <v>2828</v>
      </c>
      <c r="D118" s="33"/>
      <c r="E118" s="1440" t="s">
        <v>978</v>
      </c>
      <c r="F118" s="1298"/>
      <c r="G118" s="1382">
        <v>5870000.0</v>
      </c>
      <c r="H118" s="1382"/>
      <c r="I118" s="1383"/>
      <c r="J118" s="1383">
        <f t="shared" si="314"/>
        <v>0</v>
      </c>
      <c r="K118" s="1383"/>
      <c r="L118" s="1383">
        <f t="shared" si="315"/>
        <v>0</v>
      </c>
      <c r="M118" s="1383"/>
      <c r="N118" s="1383">
        <f t="shared" si="316"/>
        <v>0</v>
      </c>
      <c r="O118" s="1383"/>
      <c r="P118" s="1383">
        <f t="shared" si="317"/>
        <v>0</v>
      </c>
      <c r="Q118" s="1383"/>
      <c r="R118" s="1383"/>
      <c r="S118" s="1383"/>
      <c r="T118" s="1383">
        <f t="shared" si="318"/>
        <v>0</v>
      </c>
      <c r="U118" s="1383">
        <f t="shared" si="319"/>
        <v>0</v>
      </c>
      <c r="V118" s="1362"/>
      <c r="W118" s="1363">
        <f t="shared" si="320"/>
        <v>0</v>
      </c>
      <c r="X118" s="1362"/>
      <c r="Y118" s="1363">
        <f t="shared" si="321"/>
        <v>0</v>
      </c>
      <c r="Z118" s="1362"/>
      <c r="AA118" s="1363">
        <f t="shared" si="322"/>
        <v>0</v>
      </c>
      <c r="AB118" s="1362"/>
      <c r="AC118" s="1363">
        <f t="shared" si="323"/>
        <v>0</v>
      </c>
      <c r="AD118" s="1362"/>
      <c r="AE118" s="1362"/>
      <c r="AF118" s="1362"/>
      <c r="AG118" s="1363"/>
      <c r="AH118" s="1363">
        <f t="shared" si="324"/>
        <v>0</v>
      </c>
      <c r="AI118" s="1361"/>
      <c r="AJ118" s="1383">
        <f t="shared" si="335"/>
        <v>0</v>
      </c>
      <c r="AK118" s="1361"/>
      <c r="AL118" s="1361"/>
      <c r="AM118" s="1383">
        <f t="shared" si="325"/>
        <v>0</v>
      </c>
      <c r="AN118" s="1361"/>
      <c r="AO118" s="1383">
        <f t="shared" si="326"/>
        <v>0</v>
      </c>
      <c r="AP118" s="1361"/>
      <c r="AQ118" s="1383">
        <f t="shared" si="327"/>
        <v>0</v>
      </c>
      <c r="AR118" s="1361"/>
      <c r="AS118" s="1361"/>
      <c r="AT118" s="1383">
        <f t="shared" si="328"/>
        <v>0</v>
      </c>
      <c r="AU118" s="943"/>
      <c r="AV118" s="943"/>
      <c r="AW118" s="943"/>
      <c r="AX118" s="943"/>
      <c r="AY118" s="943"/>
      <c r="AZ118" s="943"/>
      <c r="BA118" s="943"/>
      <c r="BB118" s="943"/>
      <c r="BC118" s="943"/>
      <c r="BD118" s="943"/>
      <c r="BE118" s="943"/>
      <c r="BF118" s="943"/>
      <c r="BG118" s="943"/>
      <c r="BH118" s="943"/>
      <c r="BI118" s="943"/>
      <c r="BJ118" s="943"/>
      <c r="BK118" s="943"/>
      <c r="BL118" s="943"/>
      <c r="BM118" s="943"/>
      <c r="BN118" s="943"/>
      <c r="BO118" s="943"/>
      <c r="BP118" s="943"/>
      <c r="BQ118" s="943"/>
      <c r="BR118" s="943"/>
      <c r="BS118" s="943"/>
      <c r="BT118" s="1364"/>
      <c r="BU118" s="1364"/>
      <c r="BV118" s="1364"/>
      <c r="BW118" s="1364"/>
      <c r="BX118" s="1364"/>
      <c r="BY118" s="1364"/>
      <c r="BZ118" s="1363">
        <f t="shared" ref="BZ118:CJ118" si="393">COUNTIF($AU118:$BY118,BZ$4)*($F118/30)+COUNTIF($AU118:$BY118,BZ$5)*($F118/60)</f>
        <v>0</v>
      </c>
      <c r="CA118" s="1363">
        <f t="shared" si="393"/>
        <v>0</v>
      </c>
      <c r="CB118" s="1363">
        <f t="shared" si="393"/>
        <v>0</v>
      </c>
      <c r="CC118" s="1363">
        <f t="shared" si="393"/>
        <v>0</v>
      </c>
      <c r="CD118" s="1363">
        <f t="shared" si="393"/>
        <v>0</v>
      </c>
      <c r="CE118" s="1363">
        <f t="shared" si="393"/>
        <v>0</v>
      </c>
      <c r="CF118" s="1363">
        <f t="shared" si="393"/>
        <v>0</v>
      </c>
      <c r="CG118" s="1363">
        <f t="shared" si="393"/>
        <v>0</v>
      </c>
      <c r="CH118" s="1363">
        <f t="shared" si="393"/>
        <v>0</v>
      </c>
      <c r="CI118" s="1363">
        <f t="shared" si="393"/>
        <v>0</v>
      </c>
      <c r="CJ118" s="1363">
        <f t="shared" si="393"/>
        <v>0</v>
      </c>
      <c r="CK118" s="1363">
        <f t="shared" si="330"/>
        <v>0</v>
      </c>
      <c r="CL118" s="943"/>
      <c r="CM118" s="943"/>
      <c r="CN118" s="943"/>
      <c r="CO118" s="943"/>
      <c r="CP118" s="943"/>
      <c r="CQ118" s="943"/>
      <c r="CR118" s="943"/>
      <c r="CS118" s="943"/>
      <c r="CT118" s="943"/>
      <c r="CU118" s="943"/>
      <c r="CV118" s="943"/>
      <c r="CW118" s="943"/>
      <c r="CX118" s="943"/>
      <c r="CY118" s="943"/>
      <c r="CZ118" s="943"/>
      <c r="DA118" s="943"/>
      <c r="DB118" s="943"/>
      <c r="DC118" s="943"/>
      <c r="DD118" s="943"/>
      <c r="DE118" s="943"/>
      <c r="DF118" s="943"/>
      <c r="DG118" s="943"/>
      <c r="DH118" s="943"/>
      <c r="DI118" s="943"/>
      <c r="DJ118" s="943"/>
      <c r="DK118" s="943"/>
      <c r="DL118" s="943"/>
      <c r="DM118" s="943"/>
      <c r="DN118" s="1383">
        <f t="shared" ref="DN118:DW118" si="394">COUNTIF($CL118:$DM118,DN$4)*($F118/30)+COUNTIF($CL118:$DM118,DN$5)*($F118/60)</f>
        <v>0</v>
      </c>
      <c r="DO118" s="1383">
        <f t="shared" si="394"/>
        <v>0</v>
      </c>
      <c r="DP118" s="1383">
        <f t="shared" si="394"/>
        <v>0</v>
      </c>
      <c r="DQ118" s="1383">
        <f t="shared" si="394"/>
        <v>0</v>
      </c>
      <c r="DR118" s="1383">
        <f t="shared" si="394"/>
        <v>0</v>
      </c>
      <c r="DS118" s="1383">
        <f t="shared" si="394"/>
        <v>0</v>
      </c>
      <c r="DT118" s="1383">
        <f t="shared" si="394"/>
        <v>0</v>
      </c>
      <c r="DU118" s="1383">
        <f t="shared" si="394"/>
        <v>0</v>
      </c>
      <c r="DV118" s="1383">
        <f t="shared" si="394"/>
        <v>0</v>
      </c>
      <c r="DW118" s="1383">
        <f t="shared" si="394"/>
        <v>0</v>
      </c>
      <c r="DX118" s="1383">
        <f t="shared" si="332"/>
        <v>0</v>
      </c>
      <c r="DY118" s="943"/>
      <c r="DZ118" s="943"/>
      <c r="EA118" s="943"/>
      <c r="EB118" s="943"/>
      <c r="EC118" s="943"/>
      <c r="ED118" s="943"/>
      <c r="EE118" s="943"/>
      <c r="EF118" s="943"/>
      <c r="EG118" s="943"/>
      <c r="EH118" s="943"/>
      <c r="EI118" s="943"/>
      <c r="EJ118" s="943"/>
      <c r="EK118" s="943"/>
      <c r="EL118" s="943"/>
      <c r="EM118" s="943"/>
      <c r="EN118" s="943"/>
      <c r="EO118" s="943"/>
      <c r="EP118" s="943"/>
      <c r="EQ118" s="943"/>
      <c r="ER118" s="943"/>
      <c r="ES118" s="943"/>
      <c r="ET118" s="943"/>
      <c r="EU118" s="943"/>
      <c r="EV118" s="943"/>
      <c r="EW118" s="943"/>
      <c r="EX118" s="1364"/>
      <c r="EY118" s="1364"/>
      <c r="EZ118" s="1364"/>
      <c r="FA118" s="1364"/>
      <c r="FB118" s="1364"/>
      <c r="FC118" s="1364"/>
      <c r="FD118" s="1363">
        <f t="shared" ref="FD118:FO118" si="395">COUNTIF($AU118:$BY118,FD$4)*($F118/30)+COUNTIF($AU118:$BY118,FD$5)*($F118/60)</f>
        <v>0</v>
      </c>
      <c r="FE118" s="1363">
        <f t="shared" si="395"/>
        <v>0</v>
      </c>
      <c r="FF118" s="1363">
        <f t="shared" si="395"/>
        <v>0</v>
      </c>
      <c r="FG118" s="1363">
        <f t="shared" si="395"/>
        <v>0</v>
      </c>
      <c r="FH118" s="1363">
        <f t="shared" si="395"/>
        <v>0</v>
      </c>
      <c r="FI118" s="1363">
        <f t="shared" si="395"/>
        <v>0</v>
      </c>
      <c r="FJ118" s="1363">
        <f t="shared" si="395"/>
        <v>0</v>
      </c>
      <c r="FK118" s="1363">
        <f t="shared" si="395"/>
        <v>0</v>
      </c>
      <c r="FL118" s="1363">
        <f t="shared" si="395"/>
        <v>0</v>
      </c>
      <c r="FM118" s="1363">
        <f t="shared" si="395"/>
        <v>0</v>
      </c>
      <c r="FN118" s="1363">
        <f t="shared" si="395"/>
        <v>0</v>
      </c>
      <c r="FO118" s="1363">
        <f t="shared" si="395"/>
        <v>0</v>
      </c>
      <c r="FP118" s="1363">
        <f t="shared" si="334"/>
        <v>0</v>
      </c>
      <c r="FQ118" s="943"/>
      <c r="FR118" s="943"/>
      <c r="FS118" s="943"/>
      <c r="FT118" s="943"/>
      <c r="FU118" s="943"/>
      <c r="FV118" s="943"/>
      <c r="FW118" s="943"/>
      <c r="FX118" s="943"/>
      <c r="FY118" s="943"/>
      <c r="FZ118" s="943"/>
      <c r="GA118" s="943"/>
      <c r="GB118" s="943"/>
      <c r="GC118" s="943"/>
      <c r="GD118" s="943"/>
      <c r="GE118" s="943"/>
      <c r="GF118" s="943"/>
      <c r="GG118" s="943"/>
      <c r="GH118" s="943"/>
      <c r="GI118" s="943"/>
      <c r="GJ118" s="943"/>
      <c r="GK118" s="943"/>
      <c r="GL118" s="943"/>
      <c r="GM118" s="943"/>
      <c r="GN118" s="943"/>
      <c r="GO118" s="943"/>
      <c r="GP118" s="1364"/>
      <c r="GQ118" s="1364"/>
      <c r="GR118" s="1364"/>
      <c r="GS118" s="1364"/>
      <c r="GT118" s="1364"/>
      <c r="GU118" s="1383"/>
      <c r="GV118" s="1383"/>
      <c r="GW118" s="1383"/>
      <c r="GX118" s="1383"/>
      <c r="GY118" s="1383"/>
      <c r="GZ118" s="943"/>
      <c r="HA118" s="943"/>
      <c r="HB118" s="943"/>
      <c r="HC118" s="943"/>
      <c r="HD118" s="943"/>
      <c r="HE118" s="943"/>
      <c r="HF118" s="943"/>
      <c r="HG118" s="943"/>
      <c r="HH118" s="943"/>
      <c r="HI118" s="943"/>
      <c r="HJ118" s="943"/>
      <c r="HK118" s="943"/>
      <c r="HL118" s="943"/>
      <c r="HM118" s="943"/>
      <c r="HN118" s="943"/>
      <c r="HO118" s="943"/>
      <c r="HP118" s="943"/>
      <c r="HQ118" s="943"/>
      <c r="HR118" s="943"/>
      <c r="HS118" s="943"/>
      <c r="HT118" s="943"/>
      <c r="HU118" s="943"/>
      <c r="HV118" s="943"/>
      <c r="HW118" s="943"/>
      <c r="HX118" s="943"/>
      <c r="HY118" s="1364"/>
      <c r="HZ118" s="1364"/>
      <c r="IA118" s="1364"/>
      <c r="IB118" s="1364"/>
      <c r="IC118" s="1364"/>
      <c r="ID118" s="1364"/>
      <c r="IE118" s="1391"/>
      <c r="IF118" s="1391"/>
      <c r="IG118" s="1391"/>
      <c r="IH118" s="1391"/>
      <c r="II118" s="1391"/>
      <c r="IJ118" s="1391"/>
      <c r="IK118" s="943"/>
      <c r="IL118" s="943"/>
      <c r="IM118" s="943"/>
      <c r="IN118" s="943"/>
      <c r="IO118" s="943"/>
      <c r="IP118" s="943"/>
      <c r="IQ118" s="943"/>
      <c r="IR118" s="943"/>
      <c r="IS118" s="943"/>
      <c r="IT118" s="943"/>
      <c r="IU118" s="943"/>
      <c r="IV118" s="943"/>
      <c r="IW118" s="943"/>
      <c r="IX118" s="943"/>
      <c r="IY118" s="943"/>
      <c r="IZ118" s="943"/>
      <c r="JA118" s="943"/>
      <c r="JB118" s="943"/>
      <c r="JC118" s="943"/>
      <c r="JD118" s="943"/>
      <c r="JE118" s="943"/>
      <c r="JF118" s="943"/>
      <c r="JG118" s="943"/>
      <c r="JH118" s="943"/>
      <c r="JI118" s="943"/>
      <c r="JJ118" s="1364"/>
      <c r="JK118" s="1364"/>
      <c r="JL118" s="1364"/>
      <c r="JM118" s="1364"/>
      <c r="JN118" s="1364"/>
      <c r="JO118" s="1383"/>
      <c r="JP118" s="1383"/>
      <c r="JQ118" s="1383"/>
      <c r="JR118" s="1383"/>
      <c r="JS118" s="1383"/>
      <c r="JT118" s="1383"/>
      <c r="JU118" s="943"/>
      <c r="JV118" s="943"/>
      <c r="JW118" s="943"/>
      <c r="JX118" s="943"/>
      <c r="JY118" s="943"/>
      <c r="JZ118" s="943"/>
      <c r="KA118" s="943"/>
      <c r="KB118" s="943"/>
      <c r="KC118" s="943"/>
      <c r="KD118" s="943"/>
      <c r="KE118" s="943"/>
      <c r="KF118" s="943"/>
      <c r="KG118" s="943"/>
      <c r="KH118" s="943"/>
      <c r="KI118" s="943"/>
      <c r="KJ118" s="943"/>
      <c r="KK118" s="943"/>
      <c r="KL118" s="943"/>
      <c r="KM118" s="943"/>
      <c r="KN118" s="943"/>
      <c r="KO118" s="943"/>
      <c r="KP118" s="943"/>
      <c r="KQ118" s="943"/>
      <c r="KR118" s="943"/>
      <c r="KS118" s="943"/>
      <c r="KT118" s="1364"/>
      <c r="KU118" s="1364"/>
      <c r="KV118" s="1364"/>
      <c r="KW118" s="1364"/>
      <c r="KX118" s="1364"/>
      <c r="KY118" s="1364"/>
      <c r="KZ118" s="1363"/>
      <c r="LA118" s="1363"/>
      <c r="LB118" s="1363"/>
      <c r="LC118" s="1363"/>
      <c r="LD118" s="1363"/>
      <c r="LE118" s="1363"/>
      <c r="LF118" s="943"/>
      <c r="LG118" s="943"/>
      <c r="LH118" s="943"/>
      <c r="LI118" s="943"/>
      <c r="LJ118" s="943"/>
      <c r="LK118" s="943"/>
      <c r="LL118" s="943"/>
      <c r="LM118" s="943"/>
      <c r="LN118" s="943"/>
      <c r="LO118" s="943"/>
      <c r="LP118" s="943"/>
      <c r="LQ118" s="943"/>
      <c r="LR118" s="943"/>
      <c r="LS118" s="943"/>
      <c r="LT118" s="943"/>
      <c r="LU118" s="943"/>
      <c r="LV118" s="943"/>
      <c r="LW118" s="943"/>
      <c r="LX118" s="943"/>
      <c r="LY118" s="943"/>
      <c r="LZ118" s="943"/>
      <c r="MA118" s="943"/>
      <c r="MB118" s="943"/>
      <c r="MC118" s="943"/>
      <c r="MD118" s="943"/>
      <c r="ME118" s="1364"/>
      <c r="MF118" s="1364"/>
      <c r="MG118" s="1364"/>
      <c r="MH118" s="1364"/>
      <c r="MI118" s="1364"/>
      <c r="MJ118" s="1364"/>
      <c r="MK118" s="1383"/>
      <c r="ML118" s="1383"/>
      <c r="MM118" s="1383"/>
      <c r="MN118" s="1383"/>
      <c r="MO118" s="1383"/>
      <c r="MP118" s="1383"/>
      <c r="MQ118" s="943"/>
      <c r="MR118" s="943"/>
      <c r="MS118" s="943"/>
      <c r="MT118" s="943"/>
      <c r="MU118" s="943"/>
      <c r="MV118" s="943"/>
      <c r="MW118" s="943"/>
      <c r="MX118" s="943"/>
      <c r="MY118" s="943"/>
      <c r="MZ118" s="943"/>
      <c r="NA118" s="943"/>
      <c r="NB118" s="943"/>
      <c r="NC118" s="943"/>
      <c r="ND118" s="943"/>
      <c r="NE118" s="943"/>
      <c r="NF118" s="943"/>
      <c r="NG118" s="943"/>
      <c r="NH118" s="943"/>
      <c r="NI118" s="943"/>
      <c r="NJ118" s="943"/>
      <c r="NK118" s="943"/>
      <c r="NL118" s="943"/>
      <c r="NM118" s="943"/>
      <c r="NN118" s="943"/>
      <c r="NO118" s="943"/>
      <c r="NP118" s="1364"/>
      <c r="NQ118" s="1364"/>
      <c r="NR118" s="1364"/>
      <c r="NS118" s="1364"/>
      <c r="NT118" s="1364"/>
      <c r="NU118" s="1363"/>
      <c r="NV118" s="1363"/>
      <c r="NW118" s="1363"/>
      <c r="NX118" s="1363"/>
      <c r="NY118" s="1363"/>
      <c r="NZ118" s="1363"/>
      <c r="OA118" s="943"/>
      <c r="OB118" s="943"/>
      <c r="OC118" s="943"/>
      <c r="OD118" s="943"/>
      <c r="OE118" s="943"/>
      <c r="OF118" s="943"/>
      <c r="OG118" s="943"/>
      <c r="OH118" s="943"/>
      <c r="OI118" s="943"/>
      <c r="OJ118" s="943"/>
      <c r="OK118" s="943"/>
      <c r="OL118" s="943"/>
      <c r="OM118" s="943"/>
      <c r="ON118" s="943"/>
      <c r="OO118" s="943"/>
      <c r="OP118" s="943"/>
      <c r="OQ118" s="943"/>
      <c r="OR118" s="943"/>
      <c r="OS118" s="943"/>
      <c r="OT118" s="943"/>
      <c r="OU118" s="943"/>
      <c r="OV118" s="943"/>
      <c r="OW118" s="943"/>
      <c r="OX118" s="943"/>
      <c r="OY118" s="943"/>
      <c r="OZ118" s="1364"/>
      <c r="PA118" s="1364"/>
      <c r="PB118" s="1364"/>
      <c r="PC118" s="1364"/>
      <c r="PD118" s="1364"/>
      <c r="PE118" s="1383"/>
      <c r="PF118" s="1383"/>
      <c r="PG118" s="1383"/>
      <c r="PH118" s="1383"/>
      <c r="PI118" s="1383"/>
      <c r="PJ118" s="1383"/>
      <c r="PK118" s="943"/>
      <c r="PL118" s="943"/>
      <c r="PM118" s="943"/>
      <c r="PN118" s="943"/>
      <c r="PO118" s="943"/>
      <c r="PP118" s="943"/>
      <c r="PQ118" s="943"/>
      <c r="PR118" s="943"/>
      <c r="PS118" s="943"/>
      <c r="PT118" s="943"/>
      <c r="PU118" s="943"/>
      <c r="PV118" s="943"/>
      <c r="PW118" s="943"/>
      <c r="PX118" s="943"/>
      <c r="PY118" s="943"/>
      <c r="PZ118" s="943"/>
      <c r="QA118" s="943"/>
      <c r="QB118" s="943"/>
      <c r="QC118" s="943"/>
      <c r="QD118" s="943"/>
      <c r="QE118" s="943"/>
      <c r="QF118" s="943"/>
      <c r="QG118" s="943"/>
      <c r="QH118" s="943"/>
      <c r="QI118" s="943"/>
      <c r="QJ118" s="1364"/>
      <c r="QK118" s="1364"/>
      <c r="QL118" s="1364"/>
      <c r="QM118" s="1364"/>
      <c r="QN118" s="1364"/>
      <c r="QO118" s="1363"/>
      <c r="QP118" s="1363"/>
      <c r="QQ118" s="1363"/>
      <c r="QR118" s="1363"/>
      <c r="QS118" s="1363"/>
      <c r="QT118" s="1363"/>
      <c r="QU118" s="1363"/>
      <c r="QV118" s="1363"/>
      <c r="QW118" s="1363"/>
      <c r="QX118" s="1363"/>
      <c r="QY118" s="1363"/>
      <c r="QZ118" s="1363"/>
      <c r="RA118" s="1363"/>
    </row>
    <row r="119" ht="14.25" hidden="1" customHeight="1">
      <c r="A119" s="943">
        <v>22.0</v>
      </c>
      <c r="B119" s="943" t="s">
        <v>2828</v>
      </c>
      <c r="C119" s="943" t="s">
        <v>2828</v>
      </c>
      <c r="D119" s="33"/>
      <c r="E119" s="1440" t="s">
        <v>977</v>
      </c>
      <c r="F119" s="1298"/>
      <c r="G119" s="1382">
        <v>5870000.0</v>
      </c>
      <c r="H119" s="1382"/>
      <c r="I119" s="1383"/>
      <c r="J119" s="1383">
        <f t="shared" si="314"/>
        <v>0</v>
      </c>
      <c r="K119" s="1383"/>
      <c r="L119" s="1383">
        <f t="shared" si="315"/>
        <v>0</v>
      </c>
      <c r="M119" s="1383"/>
      <c r="N119" s="1383">
        <f t="shared" si="316"/>
        <v>0</v>
      </c>
      <c r="O119" s="1383"/>
      <c r="P119" s="1383">
        <f t="shared" si="317"/>
        <v>0</v>
      </c>
      <c r="Q119" s="1383"/>
      <c r="R119" s="1383"/>
      <c r="S119" s="1383"/>
      <c r="T119" s="1383">
        <f t="shared" si="318"/>
        <v>0</v>
      </c>
      <c r="U119" s="1383">
        <f t="shared" si="319"/>
        <v>0</v>
      </c>
      <c r="V119" s="1362"/>
      <c r="W119" s="1363">
        <f t="shared" si="320"/>
        <v>0</v>
      </c>
      <c r="X119" s="1362"/>
      <c r="Y119" s="1363">
        <f t="shared" si="321"/>
        <v>0</v>
      </c>
      <c r="Z119" s="1362"/>
      <c r="AA119" s="1363">
        <f t="shared" si="322"/>
        <v>0</v>
      </c>
      <c r="AB119" s="1362"/>
      <c r="AC119" s="1363">
        <f t="shared" si="323"/>
        <v>0</v>
      </c>
      <c r="AD119" s="1362"/>
      <c r="AE119" s="1362"/>
      <c r="AF119" s="1362"/>
      <c r="AG119" s="1363"/>
      <c r="AH119" s="1363">
        <f t="shared" si="324"/>
        <v>0</v>
      </c>
      <c r="AI119" s="1361"/>
      <c r="AJ119" s="1383">
        <f t="shared" si="335"/>
        <v>0</v>
      </c>
      <c r="AK119" s="1361"/>
      <c r="AL119" s="1361"/>
      <c r="AM119" s="1383">
        <f t="shared" si="325"/>
        <v>0</v>
      </c>
      <c r="AN119" s="1361"/>
      <c r="AO119" s="1383">
        <f t="shared" si="326"/>
        <v>0</v>
      </c>
      <c r="AP119" s="1361"/>
      <c r="AQ119" s="1383">
        <f t="shared" si="327"/>
        <v>0</v>
      </c>
      <c r="AR119" s="1361"/>
      <c r="AS119" s="1361"/>
      <c r="AT119" s="1383">
        <f t="shared" si="328"/>
        <v>0</v>
      </c>
      <c r="AU119" s="943"/>
      <c r="AV119" s="943"/>
      <c r="AW119" s="943"/>
      <c r="AX119" s="943"/>
      <c r="AY119" s="943"/>
      <c r="AZ119" s="943"/>
      <c r="BA119" s="943"/>
      <c r="BB119" s="943"/>
      <c r="BC119" s="943"/>
      <c r="BD119" s="943"/>
      <c r="BE119" s="943"/>
      <c r="BF119" s="943"/>
      <c r="BG119" s="943"/>
      <c r="BH119" s="943"/>
      <c r="BI119" s="943"/>
      <c r="BJ119" s="943"/>
      <c r="BK119" s="943"/>
      <c r="BL119" s="943"/>
      <c r="BM119" s="943"/>
      <c r="BN119" s="943"/>
      <c r="BO119" s="943"/>
      <c r="BP119" s="943"/>
      <c r="BQ119" s="943"/>
      <c r="BR119" s="943"/>
      <c r="BS119" s="943"/>
      <c r="BT119" s="1364"/>
      <c r="BU119" s="1364"/>
      <c r="BV119" s="1364"/>
      <c r="BW119" s="1364"/>
      <c r="BX119" s="1364"/>
      <c r="BY119" s="1364"/>
      <c r="BZ119" s="1363">
        <f t="shared" ref="BZ119:CJ119" si="396">COUNTIF($AU119:$BY119,BZ$4)*($F119/30)+COUNTIF($AU119:$BY119,BZ$5)*($F119/60)</f>
        <v>0</v>
      </c>
      <c r="CA119" s="1363">
        <f t="shared" si="396"/>
        <v>0</v>
      </c>
      <c r="CB119" s="1363">
        <f t="shared" si="396"/>
        <v>0</v>
      </c>
      <c r="CC119" s="1363">
        <f t="shared" si="396"/>
        <v>0</v>
      </c>
      <c r="CD119" s="1363">
        <f t="shared" si="396"/>
        <v>0</v>
      </c>
      <c r="CE119" s="1363">
        <f t="shared" si="396"/>
        <v>0</v>
      </c>
      <c r="CF119" s="1363">
        <f t="shared" si="396"/>
        <v>0</v>
      </c>
      <c r="CG119" s="1363">
        <f t="shared" si="396"/>
        <v>0</v>
      </c>
      <c r="CH119" s="1363">
        <f t="shared" si="396"/>
        <v>0</v>
      </c>
      <c r="CI119" s="1363">
        <f t="shared" si="396"/>
        <v>0</v>
      </c>
      <c r="CJ119" s="1363">
        <f t="shared" si="396"/>
        <v>0</v>
      </c>
      <c r="CK119" s="1363">
        <f t="shared" si="330"/>
        <v>0</v>
      </c>
      <c r="CL119" s="943"/>
      <c r="CM119" s="943"/>
      <c r="CN119" s="943"/>
      <c r="CO119" s="943"/>
      <c r="CP119" s="943"/>
      <c r="CQ119" s="943"/>
      <c r="CR119" s="943"/>
      <c r="CS119" s="943"/>
      <c r="CT119" s="943"/>
      <c r="CU119" s="943"/>
      <c r="CV119" s="943"/>
      <c r="CW119" s="943"/>
      <c r="CX119" s="943"/>
      <c r="CY119" s="943"/>
      <c r="CZ119" s="943"/>
      <c r="DA119" s="943"/>
      <c r="DB119" s="943"/>
      <c r="DC119" s="943"/>
      <c r="DD119" s="943"/>
      <c r="DE119" s="943"/>
      <c r="DF119" s="943"/>
      <c r="DG119" s="943"/>
      <c r="DH119" s="943"/>
      <c r="DI119" s="943"/>
      <c r="DJ119" s="943"/>
      <c r="DK119" s="943"/>
      <c r="DL119" s="943"/>
      <c r="DM119" s="943"/>
      <c r="DN119" s="1383">
        <f t="shared" ref="DN119:DW119" si="397">COUNTIF($CL119:$DM119,DN$4)*($F119/30)+COUNTIF($CL119:$DM119,DN$5)*($F119/60)</f>
        <v>0</v>
      </c>
      <c r="DO119" s="1383">
        <f t="shared" si="397"/>
        <v>0</v>
      </c>
      <c r="DP119" s="1383">
        <f t="shared" si="397"/>
        <v>0</v>
      </c>
      <c r="DQ119" s="1383">
        <f t="shared" si="397"/>
        <v>0</v>
      </c>
      <c r="DR119" s="1383">
        <f t="shared" si="397"/>
        <v>0</v>
      </c>
      <c r="DS119" s="1383">
        <f t="shared" si="397"/>
        <v>0</v>
      </c>
      <c r="DT119" s="1383">
        <f t="shared" si="397"/>
        <v>0</v>
      </c>
      <c r="DU119" s="1383">
        <f t="shared" si="397"/>
        <v>0</v>
      </c>
      <c r="DV119" s="1383">
        <f t="shared" si="397"/>
        <v>0</v>
      </c>
      <c r="DW119" s="1383">
        <f t="shared" si="397"/>
        <v>0</v>
      </c>
      <c r="DX119" s="1383">
        <f t="shared" si="332"/>
        <v>0</v>
      </c>
      <c r="DY119" s="943"/>
      <c r="DZ119" s="943"/>
      <c r="EA119" s="943"/>
      <c r="EB119" s="943"/>
      <c r="EC119" s="943"/>
      <c r="ED119" s="943"/>
      <c r="EE119" s="943"/>
      <c r="EF119" s="943"/>
      <c r="EG119" s="943"/>
      <c r="EH119" s="943"/>
      <c r="EI119" s="943"/>
      <c r="EJ119" s="943"/>
      <c r="EK119" s="943"/>
      <c r="EL119" s="943"/>
      <c r="EM119" s="943"/>
      <c r="EN119" s="943"/>
      <c r="EO119" s="943"/>
      <c r="EP119" s="943"/>
      <c r="EQ119" s="943"/>
      <c r="ER119" s="943"/>
      <c r="ES119" s="943"/>
      <c r="ET119" s="943"/>
      <c r="EU119" s="943"/>
      <c r="EV119" s="943"/>
      <c r="EW119" s="943"/>
      <c r="EX119" s="1364"/>
      <c r="EY119" s="1364"/>
      <c r="EZ119" s="1364"/>
      <c r="FA119" s="1364"/>
      <c r="FB119" s="1364"/>
      <c r="FC119" s="1364"/>
      <c r="FD119" s="1363">
        <f t="shared" ref="FD119:FO119" si="398">COUNTIF($AU119:$BY119,FD$4)*($F119/30)+COUNTIF($AU119:$BY119,FD$5)*($F119/60)</f>
        <v>0</v>
      </c>
      <c r="FE119" s="1363">
        <f t="shared" si="398"/>
        <v>0</v>
      </c>
      <c r="FF119" s="1363">
        <f t="shared" si="398"/>
        <v>0</v>
      </c>
      <c r="FG119" s="1363">
        <f t="shared" si="398"/>
        <v>0</v>
      </c>
      <c r="FH119" s="1363">
        <f t="shared" si="398"/>
        <v>0</v>
      </c>
      <c r="FI119" s="1363">
        <f t="shared" si="398"/>
        <v>0</v>
      </c>
      <c r="FJ119" s="1363">
        <f t="shared" si="398"/>
        <v>0</v>
      </c>
      <c r="FK119" s="1363">
        <f t="shared" si="398"/>
        <v>0</v>
      </c>
      <c r="FL119" s="1363">
        <f t="shared" si="398"/>
        <v>0</v>
      </c>
      <c r="FM119" s="1363">
        <f t="shared" si="398"/>
        <v>0</v>
      </c>
      <c r="FN119" s="1363">
        <f t="shared" si="398"/>
        <v>0</v>
      </c>
      <c r="FO119" s="1363">
        <f t="shared" si="398"/>
        <v>0</v>
      </c>
      <c r="FP119" s="1363">
        <f t="shared" si="334"/>
        <v>0</v>
      </c>
      <c r="FQ119" s="943"/>
      <c r="FR119" s="943"/>
      <c r="FS119" s="943"/>
      <c r="FT119" s="943"/>
      <c r="FU119" s="943"/>
      <c r="FV119" s="943"/>
      <c r="FW119" s="943"/>
      <c r="FX119" s="943"/>
      <c r="FY119" s="943"/>
      <c r="FZ119" s="943"/>
      <c r="GA119" s="943"/>
      <c r="GB119" s="943"/>
      <c r="GC119" s="943"/>
      <c r="GD119" s="943"/>
      <c r="GE119" s="943"/>
      <c r="GF119" s="943"/>
      <c r="GG119" s="943"/>
      <c r="GH119" s="943"/>
      <c r="GI119" s="943"/>
      <c r="GJ119" s="943"/>
      <c r="GK119" s="943"/>
      <c r="GL119" s="943"/>
      <c r="GM119" s="943"/>
      <c r="GN119" s="943"/>
      <c r="GO119" s="943"/>
      <c r="GP119" s="1364"/>
      <c r="GQ119" s="1364"/>
      <c r="GR119" s="1364"/>
      <c r="GS119" s="1364"/>
      <c r="GT119" s="1364"/>
      <c r="GU119" s="1383"/>
      <c r="GV119" s="1383"/>
      <c r="GW119" s="1383"/>
      <c r="GX119" s="1383"/>
      <c r="GY119" s="1383"/>
      <c r="GZ119" s="943"/>
      <c r="HA119" s="943"/>
      <c r="HB119" s="943"/>
      <c r="HC119" s="943"/>
      <c r="HD119" s="943"/>
      <c r="HE119" s="943"/>
      <c r="HF119" s="943"/>
      <c r="HG119" s="943"/>
      <c r="HH119" s="943"/>
      <c r="HI119" s="943"/>
      <c r="HJ119" s="943"/>
      <c r="HK119" s="943"/>
      <c r="HL119" s="943"/>
      <c r="HM119" s="943"/>
      <c r="HN119" s="943"/>
      <c r="HO119" s="943"/>
      <c r="HP119" s="943"/>
      <c r="HQ119" s="943"/>
      <c r="HR119" s="943"/>
      <c r="HS119" s="943"/>
      <c r="HT119" s="943"/>
      <c r="HU119" s="943"/>
      <c r="HV119" s="943"/>
      <c r="HW119" s="943"/>
      <c r="HX119" s="943"/>
      <c r="HY119" s="1364"/>
      <c r="HZ119" s="1364"/>
      <c r="IA119" s="1364"/>
      <c r="IB119" s="1364"/>
      <c r="IC119" s="1364"/>
      <c r="ID119" s="1364"/>
      <c r="IE119" s="1391"/>
      <c r="IF119" s="1391"/>
      <c r="IG119" s="1391"/>
      <c r="IH119" s="1391"/>
      <c r="II119" s="1391"/>
      <c r="IJ119" s="1391"/>
      <c r="IK119" s="943"/>
      <c r="IL119" s="943"/>
      <c r="IM119" s="943"/>
      <c r="IN119" s="943"/>
      <c r="IO119" s="943"/>
      <c r="IP119" s="943"/>
      <c r="IQ119" s="943"/>
      <c r="IR119" s="943"/>
      <c r="IS119" s="943"/>
      <c r="IT119" s="943"/>
      <c r="IU119" s="943"/>
      <c r="IV119" s="943"/>
      <c r="IW119" s="943"/>
      <c r="IX119" s="943"/>
      <c r="IY119" s="943"/>
      <c r="IZ119" s="943"/>
      <c r="JA119" s="943"/>
      <c r="JB119" s="943"/>
      <c r="JC119" s="943"/>
      <c r="JD119" s="943"/>
      <c r="JE119" s="943"/>
      <c r="JF119" s="943"/>
      <c r="JG119" s="943"/>
      <c r="JH119" s="943"/>
      <c r="JI119" s="943"/>
      <c r="JJ119" s="1364"/>
      <c r="JK119" s="1364"/>
      <c r="JL119" s="1364"/>
      <c r="JM119" s="1364"/>
      <c r="JN119" s="1364"/>
      <c r="JO119" s="1383"/>
      <c r="JP119" s="1383"/>
      <c r="JQ119" s="1383"/>
      <c r="JR119" s="1383"/>
      <c r="JS119" s="1383"/>
      <c r="JT119" s="1383"/>
      <c r="JU119" s="943"/>
      <c r="JV119" s="943"/>
      <c r="JW119" s="943"/>
      <c r="JX119" s="943"/>
      <c r="JY119" s="943"/>
      <c r="JZ119" s="943"/>
      <c r="KA119" s="943"/>
      <c r="KB119" s="943"/>
      <c r="KC119" s="943"/>
      <c r="KD119" s="943"/>
      <c r="KE119" s="943"/>
      <c r="KF119" s="943"/>
      <c r="KG119" s="943"/>
      <c r="KH119" s="943"/>
      <c r="KI119" s="943"/>
      <c r="KJ119" s="943"/>
      <c r="KK119" s="943"/>
      <c r="KL119" s="943"/>
      <c r="KM119" s="943"/>
      <c r="KN119" s="943"/>
      <c r="KO119" s="943"/>
      <c r="KP119" s="943"/>
      <c r="KQ119" s="943"/>
      <c r="KR119" s="943"/>
      <c r="KS119" s="943"/>
      <c r="KT119" s="1364"/>
      <c r="KU119" s="1364"/>
      <c r="KV119" s="1364"/>
      <c r="KW119" s="1364"/>
      <c r="KX119" s="1364"/>
      <c r="KY119" s="1364"/>
      <c r="KZ119" s="1363"/>
      <c r="LA119" s="1363"/>
      <c r="LB119" s="1363"/>
      <c r="LC119" s="1363"/>
      <c r="LD119" s="1363"/>
      <c r="LE119" s="1363"/>
      <c r="LF119" s="943"/>
      <c r="LG119" s="943"/>
      <c r="LH119" s="943"/>
      <c r="LI119" s="943"/>
      <c r="LJ119" s="943"/>
      <c r="LK119" s="943"/>
      <c r="LL119" s="943"/>
      <c r="LM119" s="943"/>
      <c r="LN119" s="943"/>
      <c r="LO119" s="943"/>
      <c r="LP119" s="943"/>
      <c r="LQ119" s="943"/>
      <c r="LR119" s="943"/>
      <c r="LS119" s="943"/>
      <c r="LT119" s="943"/>
      <c r="LU119" s="943"/>
      <c r="LV119" s="943"/>
      <c r="LW119" s="943"/>
      <c r="LX119" s="943"/>
      <c r="LY119" s="943"/>
      <c r="LZ119" s="943"/>
      <c r="MA119" s="943"/>
      <c r="MB119" s="943"/>
      <c r="MC119" s="943"/>
      <c r="MD119" s="943"/>
      <c r="ME119" s="1364"/>
      <c r="MF119" s="1364"/>
      <c r="MG119" s="1364"/>
      <c r="MH119" s="1364"/>
      <c r="MI119" s="1364"/>
      <c r="MJ119" s="1364"/>
      <c r="MK119" s="1383"/>
      <c r="ML119" s="1383"/>
      <c r="MM119" s="1383"/>
      <c r="MN119" s="1383"/>
      <c r="MO119" s="1383"/>
      <c r="MP119" s="1383"/>
      <c r="MQ119" s="943"/>
      <c r="MR119" s="943"/>
      <c r="MS119" s="943"/>
      <c r="MT119" s="943"/>
      <c r="MU119" s="943"/>
      <c r="MV119" s="943"/>
      <c r="MW119" s="943"/>
      <c r="MX119" s="943"/>
      <c r="MY119" s="943"/>
      <c r="MZ119" s="943"/>
      <c r="NA119" s="943"/>
      <c r="NB119" s="943"/>
      <c r="NC119" s="943"/>
      <c r="ND119" s="943"/>
      <c r="NE119" s="943"/>
      <c r="NF119" s="943"/>
      <c r="NG119" s="943"/>
      <c r="NH119" s="943"/>
      <c r="NI119" s="943"/>
      <c r="NJ119" s="943"/>
      <c r="NK119" s="943"/>
      <c r="NL119" s="943"/>
      <c r="NM119" s="943"/>
      <c r="NN119" s="943"/>
      <c r="NO119" s="943"/>
      <c r="NP119" s="1364"/>
      <c r="NQ119" s="1364"/>
      <c r="NR119" s="1364"/>
      <c r="NS119" s="1364"/>
      <c r="NT119" s="1364"/>
      <c r="NU119" s="1363"/>
      <c r="NV119" s="1363"/>
      <c r="NW119" s="1363"/>
      <c r="NX119" s="1363"/>
      <c r="NY119" s="1363"/>
      <c r="NZ119" s="1363"/>
      <c r="OA119" s="943"/>
      <c r="OB119" s="943"/>
      <c r="OC119" s="943"/>
      <c r="OD119" s="943"/>
      <c r="OE119" s="943"/>
      <c r="OF119" s="943"/>
      <c r="OG119" s="943"/>
      <c r="OH119" s="943"/>
      <c r="OI119" s="943"/>
      <c r="OJ119" s="943"/>
      <c r="OK119" s="943"/>
      <c r="OL119" s="943"/>
      <c r="OM119" s="943"/>
      <c r="ON119" s="943"/>
      <c r="OO119" s="943"/>
      <c r="OP119" s="943"/>
      <c r="OQ119" s="943"/>
      <c r="OR119" s="943"/>
      <c r="OS119" s="943"/>
      <c r="OT119" s="943"/>
      <c r="OU119" s="943"/>
      <c r="OV119" s="943"/>
      <c r="OW119" s="943"/>
      <c r="OX119" s="943"/>
      <c r="OY119" s="943"/>
      <c r="OZ119" s="1364"/>
      <c r="PA119" s="1364"/>
      <c r="PB119" s="1364"/>
      <c r="PC119" s="1364"/>
      <c r="PD119" s="1364"/>
      <c r="PE119" s="1383"/>
      <c r="PF119" s="1383"/>
      <c r="PG119" s="1383"/>
      <c r="PH119" s="1383"/>
      <c r="PI119" s="1383"/>
      <c r="PJ119" s="1383"/>
      <c r="PK119" s="943"/>
      <c r="PL119" s="943"/>
      <c r="PM119" s="943"/>
      <c r="PN119" s="943"/>
      <c r="PO119" s="943"/>
      <c r="PP119" s="943"/>
      <c r="PQ119" s="943"/>
      <c r="PR119" s="943"/>
      <c r="PS119" s="943"/>
      <c r="PT119" s="943"/>
      <c r="PU119" s="943"/>
      <c r="PV119" s="943"/>
      <c r="PW119" s="943"/>
      <c r="PX119" s="943"/>
      <c r="PY119" s="943"/>
      <c r="PZ119" s="943"/>
      <c r="QA119" s="943"/>
      <c r="QB119" s="943"/>
      <c r="QC119" s="943"/>
      <c r="QD119" s="943"/>
      <c r="QE119" s="943"/>
      <c r="QF119" s="943"/>
      <c r="QG119" s="943"/>
      <c r="QH119" s="943"/>
      <c r="QI119" s="943"/>
      <c r="QJ119" s="1364"/>
      <c r="QK119" s="1364"/>
      <c r="QL119" s="1364"/>
      <c r="QM119" s="1364"/>
      <c r="QN119" s="1364"/>
      <c r="QO119" s="1363"/>
      <c r="QP119" s="1363"/>
      <c r="QQ119" s="1363"/>
      <c r="QR119" s="1363"/>
      <c r="QS119" s="1363"/>
      <c r="QT119" s="1363"/>
      <c r="QU119" s="1363"/>
      <c r="QV119" s="1363"/>
      <c r="QW119" s="1363"/>
      <c r="QX119" s="1363"/>
      <c r="QY119" s="1363"/>
      <c r="QZ119" s="1363"/>
      <c r="RA119" s="1363"/>
    </row>
    <row r="120" ht="14.25" hidden="1" customHeight="1">
      <c r="A120" s="943">
        <v>23.0</v>
      </c>
      <c r="B120" s="943" t="s">
        <v>2829</v>
      </c>
      <c r="C120" s="943" t="s">
        <v>2829</v>
      </c>
      <c r="D120" s="33"/>
      <c r="E120" s="1440" t="s">
        <v>2442</v>
      </c>
      <c r="F120" s="1298"/>
      <c r="G120" s="1382">
        <v>1.938E7</v>
      </c>
      <c r="H120" s="1382"/>
      <c r="I120" s="1383"/>
      <c r="J120" s="1383">
        <f t="shared" si="314"/>
        <v>0</v>
      </c>
      <c r="K120" s="1383"/>
      <c r="L120" s="1383">
        <f t="shared" si="315"/>
        <v>0</v>
      </c>
      <c r="M120" s="1383"/>
      <c r="N120" s="1383">
        <f t="shared" si="316"/>
        <v>0</v>
      </c>
      <c r="O120" s="1383"/>
      <c r="P120" s="1383">
        <f t="shared" si="317"/>
        <v>0</v>
      </c>
      <c r="Q120" s="1383"/>
      <c r="R120" s="1383"/>
      <c r="S120" s="1383"/>
      <c r="T120" s="1383">
        <f t="shared" si="318"/>
        <v>0</v>
      </c>
      <c r="U120" s="1383">
        <f t="shared" si="319"/>
        <v>0</v>
      </c>
      <c r="V120" s="1362"/>
      <c r="W120" s="1363">
        <f t="shared" si="320"/>
        <v>0</v>
      </c>
      <c r="X120" s="1362"/>
      <c r="Y120" s="1363">
        <f t="shared" si="321"/>
        <v>0</v>
      </c>
      <c r="Z120" s="1362"/>
      <c r="AA120" s="1363">
        <f t="shared" si="322"/>
        <v>0</v>
      </c>
      <c r="AB120" s="1362"/>
      <c r="AC120" s="1363">
        <f t="shared" si="323"/>
        <v>0</v>
      </c>
      <c r="AD120" s="1362"/>
      <c r="AE120" s="1362"/>
      <c r="AF120" s="1362"/>
      <c r="AG120" s="1363"/>
      <c r="AH120" s="1363">
        <f t="shared" si="324"/>
        <v>0</v>
      </c>
      <c r="AI120" s="1361"/>
      <c r="AJ120" s="1383">
        <f t="shared" si="335"/>
        <v>0</v>
      </c>
      <c r="AK120" s="1361"/>
      <c r="AL120" s="1361"/>
      <c r="AM120" s="1383">
        <f t="shared" si="325"/>
        <v>0</v>
      </c>
      <c r="AN120" s="1361"/>
      <c r="AO120" s="1383">
        <f t="shared" si="326"/>
        <v>0</v>
      </c>
      <c r="AP120" s="1361"/>
      <c r="AQ120" s="1383">
        <f t="shared" si="327"/>
        <v>0</v>
      </c>
      <c r="AR120" s="1361"/>
      <c r="AS120" s="1361"/>
      <c r="AT120" s="1383">
        <f t="shared" si="328"/>
        <v>0</v>
      </c>
      <c r="AU120" s="943"/>
      <c r="AV120" s="943"/>
      <c r="AW120" s="943"/>
      <c r="AX120" s="943"/>
      <c r="AY120" s="943"/>
      <c r="AZ120" s="943"/>
      <c r="BA120" s="943"/>
      <c r="BB120" s="943"/>
      <c r="BC120" s="943"/>
      <c r="BD120" s="943"/>
      <c r="BE120" s="943"/>
      <c r="BF120" s="943"/>
      <c r="BG120" s="943"/>
      <c r="BH120" s="943"/>
      <c r="BI120" s="943"/>
      <c r="BJ120" s="943"/>
      <c r="BK120" s="943"/>
      <c r="BL120" s="943"/>
      <c r="BM120" s="943"/>
      <c r="BN120" s="943"/>
      <c r="BO120" s="943"/>
      <c r="BP120" s="943"/>
      <c r="BQ120" s="943"/>
      <c r="BR120" s="943"/>
      <c r="BS120" s="943"/>
      <c r="BT120" s="1364"/>
      <c r="BU120" s="1364"/>
      <c r="BV120" s="1364"/>
      <c r="BW120" s="1364"/>
      <c r="BX120" s="1364"/>
      <c r="BY120" s="1364"/>
      <c r="BZ120" s="1363">
        <f t="shared" ref="BZ120:CJ120" si="399">COUNTIF($AU120:$BY120,BZ$4)*($F120/30)+COUNTIF($AU120:$BY120,BZ$5)*($F120/60)</f>
        <v>0</v>
      </c>
      <c r="CA120" s="1363">
        <f t="shared" si="399"/>
        <v>0</v>
      </c>
      <c r="CB120" s="1363">
        <f t="shared" si="399"/>
        <v>0</v>
      </c>
      <c r="CC120" s="1363">
        <f t="shared" si="399"/>
        <v>0</v>
      </c>
      <c r="CD120" s="1363">
        <f t="shared" si="399"/>
        <v>0</v>
      </c>
      <c r="CE120" s="1363">
        <f t="shared" si="399"/>
        <v>0</v>
      </c>
      <c r="CF120" s="1363">
        <f t="shared" si="399"/>
        <v>0</v>
      </c>
      <c r="CG120" s="1363">
        <f t="shared" si="399"/>
        <v>0</v>
      </c>
      <c r="CH120" s="1363">
        <f t="shared" si="399"/>
        <v>0</v>
      </c>
      <c r="CI120" s="1363">
        <f t="shared" si="399"/>
        <v>0</v>
      </c>
      <c r="CJ120" s="1363">
        <f t="shared" si="399"/>
        <v>0</v>
      </c>
      <c r="CK120" s="1363">
        <f t="shared" si="330"/>
        <v>0</v>
      </c>
      <c r="CL120" s="943"/>
      <c r="CM120" s="943"/>
      <c r="CN120" s="943"/>
      <c r="CO120" s="943"/>
      <c r="CP120" s="943"/>
      <c r="CQ120" s="943"/>
      <c r="CR120" s="943"/>
      <c r="CS120" s="943"/>
      <c r="CT120" s="943"/>
      <c r="CU120" s="943"/>
      <c r="CV120" s="943"/>
      <c r="CW120" s="943"/>
      <c r="CX120" s="943"/>
      <c r="CY120" s="943"/>
      <c r="CZ120" s="943"/>
      <c r="DA120" s="943"/>
      <c r="DB120" s="943"/>
      <c r="DC120" s="943"/>
      <c r="DD120" s="943"/>
      <c r="DE120" s="943"/>
      <c r="DF120" s="943"/>
      <c r="DG120" s="943"/>
      <c r="DH120" s="943"/>
      <c r="DI120" s="943"/>
      <c r="DJ120" s="943"/>
      <c r="DK120" s="943"/>
      <c r="DL120" s="943"/>
      <c r="DM120" s="943"/>
      <c r="DN120" s="1383">
        <f t="shared" ref="DN120:DW120" si="400">COUNTIF($CL120:$DM120,DN$4)*($F120/30)+COUNTIF($CL120:$DM120,DN$5)*($F120/60)</f>
        <v>0</v>
      </c>
      <c r="DO120" s="1383">
        <f t="shared" si="400"/>
        <v>0</v>
      </c>
      <c r="DP120" s="1383">
        <f t="shared" si="400"/>
        <v>0</v>
      </c>
      <c r="DQ120" s="1383">
        <f t="shared" si="400"/>
        <v>0</v>
      </c>
      <c r="DR120" s="1383">
        <f t="shared" si="400"/>
        <v>0</v>
      </c>
      <c r="DS120" s="1383">
        <f t="shared" si="400"/>
        <v>0</v>
      </c>
      <c r="DT120" s="1383">
        <f t="shared" si="400"/>
        <v>0</v>
      </c>
      <c r="DU120" s="1383">
        <f t="shared" si="400"/>
        <v>0</v>
      </c>
      <c r="DV120" s="1383">
        <f t="shared" si="400"/>
        <v>0</v>
      </c>
      <c r="DW120" s="1383">
        <f t="shared" si="400"/>
        <v>0</v>
      </c>
      <c r="DX120" s="1383">
        <f t="shared" si="332"/>
        <v>0</v>
      </c>
      <c r="DY120" s="943"/>
      <c r="DZ120" s="943"/>
      <c r="EA120" s="943"/>
      <c r="EB120" s="943"/>
      <c r="EC120" s="943"/>
      <c r="ED120" s="943"/>
      <c r="EE120" s="943"/>
      <c r="EF120" s="943"/>
      <c r="EG120" s="943"/>
      <c r="EH120" s="943"/>
      <c r="EI120" s="943"/>
      <c r="EJ120" s="943"/>
      <c r="EK120" s="943"/>
      <c r="EL120" s="943"/>
      <c r="EM120" s="943"/>
      <c r="EN120" s="943"/>
      <c r="EO120" s="943"/>
      <c r="EP120" s="943"/>
      <c r="EQ120" s="943"/>
      <c r="ER120" s="943"/>
      <c r="ES120" s="943"/>
      <c r="ET120" s="943"/>
      <c r="EU120" s="943"/>
      <c r="EV120" s="943"/>
      <c r="EW120" s="943"/>
      <c r="EX120" s="1364"/>
      <c r="EY120" s="1364"/>
      <c r="EZ120" s="1364"/>
      <c r="FA120" s="1364"/>
      <c r="FB120" s="1364"/>
      <c r="FC120" s="1364"/>
      <c r="FD120" s="1363">
        <f t="shared" ref="FD120:FO120" si="401">COUNTIF($AU120:$BY120,FD$4)*($F120/30)+COUNTIF($AU120:$BY120,FD$5)*($F120/60)</f>
        <v>0</v>
      </c>
      <c r="FE120" s="1363">
        <f t="shared" si="401"/>
        <v>0</v>
      </c>
      <c r="FF120" s="1363">
        <f t="shared" si="401"/>
        <v>0</v>
      </c>
      <c r="FG120" s="1363">
        <f t="shared" si="401"/>
        <v>0</v>
      </c>
      <c r="FH120" s="1363">
        <f t="shared" si="401"/>
        <v>0</v>
      </c>
      <c r="FI120" s="1363">
        <f t="shared" si="401"/>
        <v>0</v>
      </c>
      <c r="FJ120" s="1363">
        <f t="shared" si="401"/>
        <v>0</v>
      </c>
      <c r="FK120" s="1363">
        <f t="shared" si="401"/>
        <v>0</v>
      </c>
      <c r="FL120" s="1363">
        <f t="shared" si="401"/>
        <v>0</v>
      </c>
      <c r="FM120" s="1363">
        <f t="shared" si="401"/>
        <v>0</v>
      </c>
      <c r="FN120" s="1363">
        <f t="shared" si="401"/>
        <v>0</v>
      </c>
      <c r="FO120" s="1363">
        <f t="shared" si="401"/>
        <v>0</v>
      </c>
      <c r="FP120" s="1363">
        <f t="shared" si="334"/>
        <v>0</v>
      </c>
      <c r="FQ120" s="943"/>
      <c r="FR120" s="943"/>
      <c r="FS120" s="943"/>
      <c r="FT120" s="943"/>
      <c r="FU120" s="943"/>
      <c r="FV120" s="943"/>
      <c r="FW120" s="943"/>
      <c r="FX120" s="943"/>
      <c r="FY120" s="943"/>
      <c r="FZ120" s="943"/>
      <c r="GA120" s="943"/>
      <c r="GB120" s="943"/>
      <c r="GC120" s="943"/>
      <c r="GD120" s="943"/>
      <c r="GE120" s="943"/>
      <c r="GF120" s="943"/>
      <c r="GG120" s="943"/>
      <c r="GH120" s="943"/>
      <c r="GI120" s="943"/>
      <c r="GJ120" s="943"/>
      <c r="GK120" s="943"/>
      <c r="GL120" s="943"/>
      <c r="GM120" s="943"/>
      <c r="GN120" s="943"/>
      <c r="GO120" s="943"/>
      <c r="GP120" s="1364"/>
      <c r="GQ120" s="1364"/>
      <c r="GR120" s="1364"/>
      <c r="GS120" s="1364"/>
      <c r="GT120" s="1364"/>
      <c r="GU120" s="1383"/>
      <c r="GV120" s="1383"/>
      <c r="GW120" s="1383"/>
      <c r="GX120" s="1383"/>
      <c r="GY120" s="1383"/>
      <c r="GZ120" s="943"/>
      <c r="HA120" s="943"/>
      <c r="HB120" s="943"/>
      <c r="HC120" s="943"/>
      <c r="HD120" s="943"/>
      <c r="HE120" s="943"/>
      <c r="HF120" s="943"/>
      <c r="HG120" s="943"/>
      <c r="HH120" s="943"/>
      <c r="HI120" s="943"/>
      <c r="HJ120" s="943"/>
      <c r="HK120" s="943"/>
      <c r="HL120" s="943"/>
      <c r="HM120" s="943"/>
      <c r="HN120" s="943"/>
      <c r="HO120" s="943"/>
      <c r="HP120" s="943"/>
      <c r="HQ120" s="943"/>
      <c r="HR120" s="943"/>
      <c r="HS120" s="943"/>
      <c r="HT120" s="943"/>
      <c r="HU120" s="943"/>
      <c r="HV120" s="943"/>
      <c r="HW120" s="943"/>
      <c r="HX120" s="943"/>
      <c r="HY120" s="1364"/>
      <c r="HZ120" s="1364"/>
      <c r="IA120" s="1364"/>
      <c r="IB120" s="1364"/>
      <c r="IC120" s="1364"/>
      <c r="ID120" s="1364"/>
      <c r="IE120" s="1391"/>
      <c r="IF120" s="1391"/>
      <c r="IG120" s="1391"/>
      <c r="IH120" s="1391"/>
      <c r="II120" s="1391"/>
      <c r="IJ120" s="1391"/>
      <c r="IK120" s="943"/>
      <c r="IL120" s="943"/>
      <c r="IM120" s="943"/>
      <c r="IN120" s="943"/>
      <c r="IO120" s="943"/>
      <c r="IP120" s="943"/>
      <c r="IQ120" s="943"/>
      <c r="IR120" s="943"/>
      <c r="IS120" s="943"/>
      <c r="IT120" s="943"/>
      <c r="IU120" s="943"/>
      <c r="IV120" s="943"/>
      <c r="IW120" s="943"/>
      <c r="IX120" s="943"/>
      <c r="IY120" s="943"/>
      <c r="IZ120" s="943"/>
      <c r="JA120" s="943"/>
      <c r="JB120" s="943"/>
      <c r="JC120" s="943"/>
      <c r="JD120" s="943"/>
      <c r="JE120" s="943"/>
      <c r="JF120" s="943"/>
      <c r="JG120" s="943"/>
      <c r="JH120" s="943"/>
      <c r="JI120" s="943"/>
      <c r="JJ120" s="1364"/>
      <c r="JK120" s="1364"/>
      <c r="JL120" s="1364"/>
      <c r="JM120" s="1364"/>
      <c r="JN120" s="1364"/>
      <c r="JO120" s="1383"/>
      <c r="JP120" s="1383"/>
      <c r="JQ120" s="1383"/>
      <c r="JR120" s="1383"/>
      <c r="JS120" s="1383"/>
      <c r="JT120" s="1383"/>
      <c r="JU120" s="943"/>
      <c r="JV120" s="943"/>
      <c r="JW120" s="943"/>
      <c r="JX120" s="943"/>
      <c r="JY120" s="943"/>
      <c r="JZ120" s="943"/>
      <c r="KA120" s="943"/>
      <c r="KB120" s="943"/>
      <c r="KC120" s="943"/>
      <c r="KD120" s="943"/>
      <c r="KE120" s="943"/>
      <c r="KF120" s="943"/>
      <c r="KG120" s="943"/>
      <c r="KH120" s="943"/>
      <c r="KI120" s="943"/>
      <c r="KJ120" s="943"/>
      <c r="KK120" s="943"/>
      <c r="KL120" s="943"/>
      <c r="KM120" s="943"/>
      <c r="KN120" s="943"/>
      <c r="KO120" s="943"/>
      <c r="KP120" s="943"/>
      <c r="KQ120" s="943"/>
      <c r="KR120" s="943"/>
      <c r="KS120" s="943"/>
      <c r="KT120" s="1364"/>
      <c r="KU120" s="1364"/>
      <c r="KV120" s="1364"/>
      <c r="KW120" s="1364"/>
      <c r="KX120" s="1364"/>
      <c r="KY120" s="1364"/>
      <c r="KZ120" s="1363"/>
      <c r="LA120" s="1363"/>
      <c r="LB120" s="1363"/>
      <c r="LC120" s="1363"/>
      <c r="LD120" s="1363"/>
      <c r="LE120" s="1363"/>
      <c r="LF120" s="943"/>
      <c r="LG120" s="943"/>
      <c r="LH120" s="943"/>
      <c r="LI120" s="943"/>
      <c r="LJ120" s="943"/>
      <c r="LK120" s="943"/>
      <c r="LL120" s="943"/>
      <c r="LM120" s="943"/>
      <c r="LN120" s="943"/>
      <c r="LO120" s="943"/>
      <c r="LP120" s="943"/>
      <c r="LQ120" s="943"/>
      <c r="LR120" s="943"/>
      <c r="LS120" s="943"/>
      <c r="LT120" s="943"/>
      <c r="LU120" s="943"/>
      <c r="LV120" s="943"/>
      <c r="LW120" s="943"/>
      <c r="LX120" s="943"/>
      <c r="LY120" s="943"/>
      <c r="LZ120" s="943"/>
      <c r="MA120" s="943"/>
      <c r="MB120" s="943"/>
      <c r="MC120" s="943"/>
      <c r="MD120" s="943"/>
      <c r="ME120" s="1364"/>
      <c r="MF120" s="1364"/>
      <c r="MG120" s="1364"/>
      <c r="MH120" s="1364"/>
      <c r="MI120" s="1364"/>
      <c r="MJ120" s="1364"/>
      <c r="MK120" s="1383"/>
      <c r="ML120" s="1383"/>
      <c r="MM120" s="1383"/>
      <c r="MN120" s="1383"/>
      <c r="MO120" s="1383"/>
      <c r="MP120" s="1383"/>
      <c r="MQ120" s="943"/>
      <c r="MR120" s="943"/>
      <c r="MS120" s="943"/>
      <c r="MT120" s="943"/>
      <c r="MU120" s="943"/>
      <c r="MV120" s="943"/>
      <c r="MW120" s="943"/>
      <c r="MX120" s="943"/>
      <c r="MY120" s="943"/>
      <c r="MZ120" s="943"/>
      <c r="NA120" s="943"/>
      <c r="NB120" s="943"/>
      <c r="NC120" s="943"/>
      <c r="ND120" s="943"/>
      <c r="NE120" s="943"/>
      <c r="NF120" s="943"/>
      <c r="NG120" s="943"/>
      <c r="NH120" s="943"/>
      <c r="NI120" s="943"/>
      <c r="NJ120" s="943"/>
      <c r="NK120" s="943"/>
      <c r="NL120" s="943"/>
      <c r="NM120" s="943"/>
      <c r="NN120" s="943"/>
      <c r="NO120" s="943"/>
      <c r="NP120" s="1364"/>
      <c r="NQ120" s="1364"/>
      <c r="NR120" s="1364"/>
      <c r="NS120" s="1364"/>
      <c r="NT120" s="1364"/>
      <c r="NU120" s="1363"/>
      <c r="NV120" s="1363"/>
      <c r="NW120" s="1363"/>
      <c r="NX120" s="1363"/>
      <c r="NY120" s="1363"/>
      <c r="NZ120" s="1363"/>
      <c r="OA120" s="943"/>
      <c r="OB120" s="943"/>
      <c r="OC120" s="943"/>
      <c r="OD120" s="943"/>
      <c r="OE120" s="943"/>
      <c r="OF120" s="943"/>
      <c r="OG120" s="943"/>
      <c r="OH120" s="943"/>
      <c r="OI120" s="943"/>
      <c r="OJ120" s="943"/>
      <c r="OK120" s="943"/>
      <c r="OL120" s="943"/>
      <c r="OM120" s="943"/>
      <c r="ON120" s="943"/>
      <c r="OO120" s="943"/>
      <c r="OP120" s="943"/>
      <c r="OQ120" s="943"/>
      <c r="OR120" s="943"/>
      <c r="OS120" s="943"/>
      <c r="OT120" s="943"/>
      <c r="OU120" s="943"/>
      <c r="OV120" s="943"/>
      <c r="OW120" s="943"/>
      <c r="OX120" s="943"/>
      <c r="OY120" s="943"/>
      <c r="OZ120" s="1364"/>
      <c r="PA120" s="1364"/>
      <c r="PB120" s="1364"/>
      <c r="PC120" s="1364"/>
      <c r="PD120" s="1364"/>
      <c r="PE120" s="1383"/>
      <c r="PF120" s="1383"/>
      <c r="PG120" s="1383"/>
      <c r="PH120" s="1383"/>
      <c r="PI120" s="1383"/>
      <c r="PJ120" s="1383"/>
      <c r="PK120" s="943"/>
      <c r="PL120" s="943"/>
      <c r="PM120" s="943"/>
      <c r="PN120" s="943"/>
      <c r="PO120" s="943"/>
      <c r="PP120" s="943"/>
      <c r="PQ120" s="943"/>
      <c r="PR120" s="943"/>
      <c r="PS120" s="943"/>
      <c r="PT120" s="943"/>
      <c r="PU120" s="943"/>
      <c r="PV120" s="943"/>
      <c r="PW120" s="943"/>
      <c r="PX120" s="943"/>
      <c r="PY120" s="943"/>
      <c r="PZ120" s="943"/>
      <c r="QA120" s="943"/>
      <c r="QB120" s="943"/>
      <c r="QC120" s="943"/>
      <c r="QD120" s="943"/>
      <c r="QE120" s="943"/>
      <c r="QF120" s="943"/>
      <c r="QG120" s="943"/>
      <c r="QH120" s="943"/>
      <c r="QI120" s="943"/>
      <c r="QJ120" s="1364"/>
      <c r="QK120" s="1364"/>
      <c r="QL120" s="1364"/>
      <c r="QM120" s="1364"/>
      <c r="QN120" s="1364"/>
      <c r="QO120" s="1363"/>
      <c r="QP120" s="1363"/>
      <c r="QQ120" s="1363"/>
      <c r="QR120" s="1363"/>
      <c r="QS120" s="1363"/>
      <c r="QT120" s="1363"/>
      <c r="QU120" s="1363"/>
      <c r="QV120" s="1363"/>
      <c r="QW120" s="1363"/>
      <c r="QX120" s="1363"/>
      <c r="QY120" s="1363"/>
      <c r="QZ120" s="1363"/>
      <c r="RA120" s="1363"/>
    </row>
    <row r="121" ht="14.25" hidden="1" customHeight="1">
      <c r="A121" s="943">
        <v>24.0</v>
      </c>
      <c r="B121" s="943" t="s">
        <v>2829</v>
      </c>
      <c r="C121" s="943" t="s">
        <v>2829</v>
      </c>
      <c r="D121" s="33"/>
      <c r="E121" s="1440" t="s">
        <v>2525</v>
      </c>
      <c r="F121" s="1298"/>
      <c r="G121" s="1382">
        <v>1.938E7</v>
      </c>
      <c r="H121" s="1382"/>
      <c r="I121" s="1383"/>
      <c r="J121" s="1383">
        <f t="shared" si="314"/>
        <v>0</v>
      </c>
      <c r="K121" s="1383"/>
      <c r="L121" s="1383">
        <f t="shared" si="315"/>
        <v>0</v>
      </c>
      <c r="M121" s="1383"/>
      <c r="N121" s="1383">
        <f t="shared" si="316"/>
        <v>0</v>
      </c>
      <c r="O121" s="1383"/>
      <c r="P121" s="1383">
        <f t="shared" si="317"/>
        <v>0</v>
      </c>
      <c r="Q121" s="1383"/>
      <c r="R121" s="1383"/>
      <c r="S121" s="1383"/>
      <c r="T121" s="1383">
        <f t="shared" si="318"/>
        <v>0</v>
      </c>
      <c r="U121" s="1383">
        <f t="shared" si="319"/>
        <v>0</v>
      </c>
      <c r="V121" s="1362"/>
      <c r="W121" s="1363">
        <f t="shared" si="320"/>
        <v>0</v>
      </c>
      <c r="X121" s="1362"/>
      <c r="Y121" s="1363">
        <f t="shared" si="321"/>
        <v>0</v>
      </c>
      <c r="Z121" s="1362"/>
      <c r="AA121" s="1363">
        <f t="shared" si="322"/>
        <v>0</v>
      </c>
      <c r="AB121" s="1362"/>
      <c r="AC121" s="1363">
        <f t="shared" si="323"/>
        <v>0</v>
      </c>
      <c r="AD121" s="1362"/>
      <c r="AE121" s="1362"/>
      <c r="AF121" s="1362"/>
      <c r="AG121" s="1363"/>
      <c r="AH121" s="1363">
        <f t="shared" si="324"/>
        <v>0</v>
      </c>
      <c r="AI121" s="1361"/>
      <c r="AJ121" s="1383">
        <f t="shared" si="335"/>
        <v>0</v>
      </c>
      <c r="AK121" s="1361"/>
      <c r="AL121" s="1361"/>
      <c r="AM121" s="1383">
        <f t="shared" si="325"/>
        <v>0</v>
      </c>
      <c r="AN121" s="1361"/>
      <c r="AO121" s="1383">
        <f t="shared" si="326"/>
        <v>0</v>
      </c>
      <c r="AP121" s="1361"/>
      <c r="AQ121" s="1383">
        <f t="shared" si="327"/>
        <v>0</v>
      </c>
      <c r="AR121" s="1361"/>
      <c r="AS121" s="1361"/>
      <c r="AT121" s="1383">
        <f t="shared" si="328"/>
        <v>0</v>
      </c>
      <c r="AU121" s="943"/>
      <c r="AV121" s="943"/>
      <c r="AW121" s="943"/>
      <c r="AX121" s="943"/>
      <c r="AY121" s="943"/>
      <c r="AZ121" s="943"/>
      <c r="BA121" s="943"/>
      <c r="BB121" s="943"/>
      <c r="BC121" s="943"/>
      <c r="BD121" s="943"/>
      <c r="BE121" s="943"/>
      <c r="BF121" s="943"/>
      <c r="BG121" s="943"/>
      <c r="BH121" s="943"/>
      <c r="BI121" s="943"/>
      <c r="BJ121" s="943"/>
      <c r="BK121" s="943"/>
      <c r="BL121" s="943"/>
      <c r="BM121" s="943"/>
      <c r="BN121" s="943"/>
      <c r="BO121" s="943"/>
      <c r="BP121" s="943"/>
      <c r="BQ121" s="943"/>
      <c r="BR121" s="943"/>
      <c r="BS121" s="943"/>
      <c r="BT121" s="1364"/>
      <c r="BU121" s="1364"/>
      <c r="BV121" s="1364"/>
      <c r="BW121" s="1364"/>
      <c r="BX121" s="1364"/>
      <c r="BY121" s="1364"/>
      <c r="BZ121" s="1363">
        <f t="shared" ref="BZ121:CJ121" si="402">COUNTIF($AU121:$BY121,BZ$4)*($F121/30)+COUNTIF($AU121:$BY121,BZ$5)*($F121/60)</f>
        <v>0</v>
      </c>
      <c r="CA121" s="1363">
        <f t="shared" si="402"/>
        <v>0</v>
      </c>
      <c r="CB121" s="1363">
        <f t="shared" si="402"/>
        <v>0</v>
      </c>
      <c r="CC121" s="1363">
        <f t="shared" si="402"/>
        <v>0</v>
      </c>
      <c r="CD121" s="1363">
        <f t="shared" si="402"/>
        <v>0</v>
      </c>
      <c r="CE121" s="1363">
        <f t="shared" si="402"/>
        <v>0</v>
      </c>
      <c r="CF121" s="1363">
        <f t="shared" si="402"/>
        <v>0</v>
      </c>
      <c r="CG121" s="1363">
        <f t="shared" si="402"/>
        <v>0</v>
      </c>
      <c r="CH121" s="1363">
        <f t="shared" si="402"/>
        <v>0</v>
      </c>
      <c r="CI121" s="1363">
        <f t="shared" si="402"/>
        <v>0</v>
      </c>
      <c r="CJ121" s="1363">
        <f t="shared" si="402"/>
        <v>0</v>
      </c>
      <c r="CK121" s="1363">
        <f t="shared" si="330"/>
        <v>0</v>
      </c>
      <c r="CL121" s="943"/>
      <c r="CM121" s="943"/>
      <c r="CN121" s="943"/>
      <c r="CO121" s="943"/>
      <c r="CP121" s="943"/>
      <c r="CQ121" s="943"/>
      <c r="CR121" s="943"/>
      <c r="CS121" s="943"/>
      <c r="CT121" s="943"/>
      <c r="CU121" s="943"/>
      <c r="CV121" s="943"/>
      <c r="CW121" s="943"/>
      <c r="CX121" s="943"/>
      <c r="CY121" s="943"/>
      <c r="CZ121" s="943"/>
      <c r="DA121" s="943"/>
      <c r="DB121" s="943"/>
      <c r="DC121" s="943"/>
      <c r="DD121" s="943"/>
      <c r="DE121" s="943"/>
      <c r="DF121" s="943"/>
      <c r="DG121" s="943"/>
      <c r="DH121" s="943"/>
      <c r="DI121" s="943"/>
      <c r="DJ121" s="943"/>
      <c r="DK121" s="943"/>
      <c r="DL121" s="943"/>
      <c r="DM121" s="943"/>
      <c r="DN121" s="1383">
        <f t="shared" ref="DN121:DW121" si="403">COUNTIF($CL121:$DM121,DN$4)*($F121/30)+COUNTIF($CL121:$DM121,DN$5)*($F121/60)</f>
        <v>0</v>
      </c>
      <c r="DO121" s="1383">
        <f t="shared" si="403"/>
        <v>0</v>
      </c>
      <c r="DP121" s="1383">
        <f t="shared" si="403"/>
        <v>0</v>
      </c>
      <c r="DQ121" s="1383">
        <f t="shared" si="403"/>
        <v>0</v>
      </c>
      <c r="DR121" s="1383">
        <f t="shared" si="403"/>
        <v>0</v>
      </c>
      <c r="DS121" s="1383">
        <f t="shared" si="403"/>
        <v>0</v>
      </c>
      <c r="DT121" s="1383">
        <f t="shared" si="403"/>
        <v>0</v>
      </c>
      <c r="DU121" s="1383">
        <f t="shared" si="403"/>
        <v>0</v>
      </c>
      <c r="DV121" s="1383">
        <f t="shared" si="403"/>
        <v>0</v>
      </c>
      <c r="DW121" s="1383">
        <f t="shared" si="403"/>
        <v>0</v>
      </c>
      <c r="DX121" s="1383">
        <f t="shared" si="332"/>
        <v>0</v>
      </c>
      <c r="DY121" s="943"/>
      <c r="DZ121" s="943"/>
      <c r="EA121" s="943"/>
      <c r="EB121" s="943"/>
      <c r="EC121" s="943"/>
      <c r="ED121" s="943"/>
      <c r="EE121" s="943"/>
      <c r="EF121" s="943"/>
      <c r="EG121" s="943"/>
      <c r="EH121" s="943"/>
      <c r="EI121" s="943"/>
      <c r="EJ121" s="943"/>
      <c r="EK121" s="943"/>
      <c r="EL121" s="943"/>
      <c r="EM121" s="943"/>
      <c r="EN121" s="943"/>
      <c r="EO121" s="943"/>
      <c r="EP121" s="943"/>
      <c r="EQ121" s="943"/>
      <c r="ER121" s="943"/>
      <c r="ES121" s="943"/>
      <c r="ET121" s="943"/>
      <c r="EU121" s="943"/>
      <c r="EV121" s="943"/>
      <c r="EW121" s="943"/>
      <c r="EX121" s="1364"/>
      <c r="EY121" s="1364"/>
      <c r="EZ121" s="1364"/>
      <c r="FA121" s="1364"/>
      <c r="FB121" s="1364"/>
      <c r="FC121" s="1364"/>
      <c r="FD121" s="1363">
        <f t="shared" ref="FD121:FO121" si="404">COUNTIF($AU121:$BY121,FD$4)*($F121/30)+COUNTIF($AU121:$BY121,FD$5)*($F121/60)</f>
        <v>0</v>
      </c>
      <c r="FE121" s="1363">
        <f t="shared" si="404"/>
        <v>0</v>
      </c>
      <c r="FF121" s="1363">
        <f t="shared" si="404"/>
        <v>0</v>
      </c>
      <c r="FG121" s="1363">
        <f t="shared" si="404"/>
        <v>0</v>
      </c>
      <c r="FH121" s="1363">
        <f t="shared" si="404"/>
        <v>0</v>
      </c>
      <c r="FI121" s="1363">
        <f t="shared" si="404"/>
        <v>0</v>
      </c>
      <c r="FJ121" s="1363">
        <f t="shared" si="404"/>
        <v>0</v>
      </c>
      <c r="FK121" s="1363">
        <f t="shared" si="404"/>
        <v>0</v>
      </c>
      <c r="FL121" s="1363">
        <f t="shared" si="404"/>
        <v>0</v>
      </c>
      <c r="FM121" s="1363">
        <f t="shared" si="404"/>
        <v>0</v>
      </c>
      <c r="FN121" s="1363">
        <f t="shared" si="404"/>
        <v>0</v>
      </c>
      <c r="FO121" s="1363">
        <f t="shared" si="404"/>
        <v>0</v>
      </c>
      <c r="FP121" s="1363">
        <f t="shared" si="334"/>
        <v>0</v>
      </c>
      <c r="FQ121" s="943"/>
      <c r="FR121" s="943"/>
      <c r="FS121" s="943"/>
      <c r="FT121" s="943"/>
      <c r="FU121" s="943"/>
      <c r="FV121" s="943"/>
      <c r="FW121" s="943"/>
      <c r="FX121" s="943"/>
      <c r="FY121" s="943"/>
      <c r="FZ121" s="943"/>
      <c r="GA121" s="943"/>
      <c r="GB121" s="943"/>
      <c r="GC121" s="943"/>
      <c r="GD121" s="943"/>
      <c r="GE121" s="943"/>
      <c r="GF121" s="943"/>
      <c r="GG121" s="943"/>
      <c r="GH121" s="943"/>
      <c r="GI121" s="943"/>
      <c r="GJ121" s="943"/>
      <c r="GK121" s="943"/>
      <c r="GL121" s="943"/>
      <c r="GM121" s="943"/>
      <c r="GN121" s="943"/>
      <c r="GO121" s="943"/>
      <c r="GP121" s="1364"/>
      <c r="GQ121" s="1364"/>
      <c r="GR121" s="1364"/>
      <c r="GS121" s="1364"/>
      <c r="GT121" s="1364"/>
      <c r="GU121" s="1383"/>
      <c r="GV121" s="1383"/>
      <c r="GW121" s="1383"/>
      <c r="GX121" s="1383"/>
      <c r="GY121" s="1383"/>
      <c r="GZ121" s="943"/>
      <c r="HA121" s="943"/>
      <c r="HB121" s="943"/>
      <c r="HC121" s="943"/>
      <c r="HD121" s="943"/>
      <c r="HE121" s="943"/>
      <c r="HF121" s="943"/>
      <c r="HG121" s="943"/>
      <c r="HH121" s="943"/>
      <c r="HI121" s="943"/>
      <c r="HJ121" s="943"/>
      <c r="HK121" s="943"/>
      <c r="HL121" s="943"/>
      <c r="HM121" s="943"/>
      <c r="HN121" s="943"/>
      <c r="HO121" s="943"/>
      <c r="HP121" s="943"/>
      <c r="HQ121" s="943"/>
      <c r="HR121" s="943"/>
      <c r="HS121" s="943"/>
      <c r="HT121" s="943"/>
      <c r="HU121" s="943"/>
      <c r="HV121" s="943"/>
      <c r="HW121" s="943"/>
      <c r="HX121" s="943"/>
      <c r="HY121" s="1364"/>
      <c r="HZ121" s="1364"/>
      <c r="IA121" s="1364"/>
      <c r="IB121" s="1364"/>
      <c r="IC121" s="1364"/>
      <c r="ID121" s="1364"/>
      <c r="IE121" s="1391"/>
      <c r="IF121" s="1391"/>
      <c r="IG121" s="1391"/>
      <c r="IH121" s="1391"/>
      <c r="II121" s="1391"/>
      <c r="IJ121" s="1391"/>
      <c r="IK121" s="943"/>
      <c r="IL121" s="943"/>
      <c r="IM121" s="943"/>
      <c r="IN121" s="943"/>
      <c r="IO121" s="943"/>
      <c r="IP121" s="943"/>
      <c r="IQ121" s="943"/>
      <c r="IR121" s="943"/>
      <c r="IS121" s="943"/>
      <c r="IT121" s="943"/>
      <c r="IU121" s="943"/>
      <c r="IV121" s="943"/>
      <c r="IW121" s="943"/>
      <c r="IX121" s="943"/>
      <c r="IY121" s="943"/>
      <c r="IZ121" s="943"/>
      <c r="JA121" s="943"/>
      <c r="JB121" s="943"/>
      <c r="JC121" s="943"/>
      <c r="JD121" s="943"/>
      <c r="JE121" s="943"/>
      <c r="JF121" s="943"/>
      <c r="JG121" s="943"/>
      <c r="JH121" s="943"/>
      <c r="JI121" s="943"/>
      <c r="JJ121" s="1364"/>
      <c r="JK121" s="1364"/>
      <c r="JL121" s="1364"/>
      <c r="JM121" s="1364"/>
      <c r="JN121" s="1364"/>
      <c r="JO121" s="1383"/>
      <c r="JP121" s="1383"/>
      <c r="JQ121" s="1383"/>
      <c r="JR121" s="1383"/>
      <c r="JS121" s="1383"/>
      <c r="JT121" s="1383"/>
      <c r="JU121" s="943"/>
      <c r="JV121" s="943"/>
      <c r="JW121" s="943"/>
      <c r="JX121" s="943"/>
      <c r="JY121" s="943"/>
      <c r="JZ121" s="943"/>
      <c r="KA121" s="943"/>
      <c r="KB121" s="943"/>
      <c r="KC121" s="943"/>
      <c r="KD121" s="943"/>
      <c r="KE121" s="943"/>
      <c r="KF121" s="943"/>
      <c r="KG121" s="943"/>
      <c r="KH121" s="943"/>
      <c r="KI121" s="943"/>
      <c r="KJ121" s="943"/>
      <c r="KK121" s="943"/>
      <c r="KL121" s="943"/>
      <c r="KM121" s="943"/>
      <c r="KN121" s="943"/>
      <c r="KO121" s="943"/>
      <c r="KP121" s="943"/>
      <c r="KQ121" s="943"/>
      <c r="KR121" s="943"/>
      <c r="KS121" s="943"/>
      <c r="KT121" s="1364"/>
      <c r="KU121" s="1364"/>
      <c r="KV121" s="1364"/>
      <c r="KW121" s="1364"/>
      <c r="KX121" s="1364"/>
      <c r="KY121" s="1364"/>
      <c r="KZ121" s="1363"/>
      <c r="LA121" s="1363"/>
      <c r="LB121" s="1363"/>
      <c r="LC121" s="1363"/>
      <c r="LD121" s="1363"/>
      <c r="LE121" s="1363"/>
      <c r="LF121" s="943"/>
      <c r="LG121" s="943"/>
      <c r="LH121" s="943"/>
      <c r="LI121" s="943"/>
      <c r="LJ121" s="943"/>
      <c r="LK121" s="943"/>
      <c r="LL121" s="943"/>
      <c r="LM121" s="943"/>
      <c r="LN121" s="943"/>
      <c r="LO121" s="943"/>
      <c r="LP121" s="943"/>
      <c r="LQ121" s="943"/>
      <c r="LR121" s="943"/>
      <c r="LS121" s="943"/>
      <c r="LT121" s="943"/>
      <c r="LU121" s="943"/>
      <c r="LV121" s="943"/>
      <c r="LW121" s="943"/>
      <c r="LX121" s="943"/>
      <c r="LY121" s="943"/>
      <c r="LZ121" s="943"/>
      <c r="MA121" s="943"/>
      <c r="MB121" s="943"/>
      <c r="MC121" s="943"/>
      <c r="MD121" s="943"/>
      <c r="ME121" s="1364"/>
      <c r="MF121" s="1364"/>
      <c r="MG121" s="1364"/>
      <c r="MH121" s="1364"/>
      <c r="MI121" s="1364"/>
      <c r="MJ121" s="1364"/>
      <c r="MK121" s="1383"/>
      <c r="ML121" s="1383"/>
      <c r="MM121" s="1383"/>
      <c r="MN121" s="1383"/>
      <c r="MO121" s="1383"/>
      <c r="MP121" s="1383"/>
      <c r="MQ121" s="943"/>
      <c r="MR121" s="943"/>
      <c r="MS121" s="943"/>
      <c r="MT121" s="943"/>
      <c r="MU121" s="943"/>
      <c r="MV121" s="943"/>
      <c r="MW121" s="943"/>
      <c r="MX121" s="943"/>
      <c r="MY121" s="943"/>
      <c r="MZ121" s="943"/>
      <c r="NA121" s="943"/>
      <c r="NB121" s="943"/>
      <c r="NC121" s="943"/>
      <c r="ND121" s="943"/>
      <c r="NE121" s="943"/>
      <c r="NF121" s="943"/>
      <c r="NG121" s="943"/>
      <c r="NH121" s="943"/>
      <c r="NI121" s="943"/>
      <c r="NJ121" s="943"/>
      <c r="NK121" s="943"/>
      <c r="NL121" s="943"/>
      <c r="NM121" s="943"/>
      <c r="NN121" s="943"/>
      <c r="NO121" s="943"/>
      <c r="NP121" s="1364"/>
      <c r="NQ121" s="1364"/>
      <c r="NR121" s="1364"/>
      <c r="NS121" s="1364"/>
      <c r="NT121" s="1364"/>
      <c r="NU121" s="1363"/>
      <c r="NV121" s="1363"/>
      <c r="NW121" s="1363"/>
      <c r="NX121" s="1363"/>
      <c r="NY121" s="1363"/>
      <c r="NZ121" s="1363"/>
      <c r="OA121" s="943"/>
      <c r="OB121" s="943"/>
      <c r="OC121" s="943"/>
      <c r="OD121" s="943"/>
      <c r="OE121" s="943"/>
      <c r="OF121" s="943"/>
      <c r="OG121" s="943"/>
      <c r="OH121" s="943"/>
      <c r="OI121" s="943"/>
      <c r="OJ121" s="943"/>
      <c r="OK121" s="943"/>
      <c r="OL121" s="943"/>
      <c r="OM121" s="943"/>
      <c r="ON121" s="943"/>
      <c r="OO121" s="943"/>
      <c r="OP121" s="943"/>
      <c r="OQ121" s="943"/>
      <c r="OR121" s="943"/>
      <c r="OS121" s="943"/>
      <c r="OT121" s="943"/>
      <c r="OU121" s="943"/>
      <c r="OV121" s="943"/>
      <c r="OW121" s="943"/>
      <c r="OX121" s="943"/>
      <c r="OY121" s="943"/>
      <c r="OZ121" s="1364"/>
      <c r="PA121" s="1364"/>
      <c r="PB121" s="1364"/>
      <c r="PC121" s="1364"/>
      <c r="PD121" s="1364"/>
      <c r="PE121" s="1383"/>
      <c r="PF121" s="1383"/>
      <c r="PG121" s="1383"/>
      <c r="PH121" s="1383"/>
      <c r="PI121" s="1383"/>
      <c r="PJ121" s="1383"/>
      <c r="PK121" s="943"/>
      <c r="PL121" s="943"/>
      <c r="PM121" s="943"/>
      <c r="PN121" s="943"/>
      <c r="PO121" s="943"/>
      <c r="PP121" s="943"/>
      <c r="PQ121" s="943"/>
      <c r="PR121" s="943"/>
      <c r="PS121" s="943"/>
      <c r="PT121" s="943"/>
      <c r="PU121" s="943"/>
      <c r="PV121" s="943"/>
      <c r="PW121" s="943"/>
      <c r="PX121" s="943"/>
      <c r="PY121" s="943"/>
      <c r="PZ121" s="943"/>
      <c r="QA121" s="943"/>
      <c r="QB121" s="943"/>
      <c r="QC121" s="943"/>
      <c r="QD121" s="943"/>
      <c r="QE121" s="943"/>
      <c r="QF121" s="943"/>
      <c r="QG121" s="943"/>
      <c r="QH121" s="943"/>
      <c r="QI121" s="943"/>
      <c r="QJ121" s="1364"/>
      <c r="QK121" s="1364"/>
      <c r="QL121" s="1364"/>
      <c r="QM121" s="1364"/>
      <c r="QN121" s="1364"/>
      <c r="QO121" s="1363"/>
      <c r="QP121" s="1363"/>
      <c r="QQ121" s="1363"/>
      <c r="QR121" s="1363"/>
      <c r="QS121" s="1363"/>
      <c r="QT121" s="1363"/>
      <c r="QU121" s="1363"/>
      <c r="QV121" s="1363"/>
      <c r="QW121" s="1363"/>
      <c r="QX121" s="1363"/>
      <c r="QY121" s="1363"/>
      <c r="QZ121" s="1363"/>
      <c r="RA121" s="1363"/>
    </row>
    <row r="122" ht="14.25" hidden="1" customHeight="1">
      <c r="A122" s="943">
        <v>25.0</v>
      </c>
      <c r="B122" s="70" t="s">
        <v>2830</v>
      </c>
      <c r="C122" s="70" t="s">
        <v>2830</v>
      </c>
      <c r="D122" s="33"/>
      <c r="E122" s="1360"/>
      <c r="F122" s="1298"/>
      <c r="G122" s="1382">
        <v>1.2044E7</v>
      </c>
      <c r="H122" s="1382"/>
      <c r="I122" s="1383"/>
      <c r="J122" s="1383">
        <f t="shared" si="314"/>
        <v>0</v>
      </c>
      <c r="K122" s="1383"/>
      <c r="L122" s="1383">
        <f t="shared" si="315"/>
        <v>0</v>
      </c>
      <c r="M122" s="1383"/>
      <c r="N122" s="1383">
        <f t="shared" si="316"/>
        <v>0</v>
      </c>
      <c r="O122" s="1383"/>
      <c r="P122" s="1383">
        <f t="shared" si="317"/>
        <v>0</v>
      </c>
      <c r="Q122" s="1383"/>
      <c r="R122" s="1383"/>
      <c r="S122" s="1383"/>
      <c r="T122" s="1383">
        <f t="shared" si="318"/>
        <v>0</v>
      </c>
      <c r="U122" s="1383">
        <f t="shared" si="319"/>
        <v>0</v>
      </c>
      <c r="V122" s="1362"/>
      <c r="W122" s="1363">
        <f t="shared" si="320"/>
        <v>0</v>
      </c>
      <c r="X122" s="1362"/>
      <c r="Y122" s="1363">
        <f t="shared" si="321"/>
        <v>0</v>
      </c>
      <c r="Z122" s="1362"/>
      <c r="AA122" s="1363">
        <f t="shared" si="322"/>
        <v>0</v>
      </c>
      <c r="AB122" s="1362"/>
      <c r="AC122" s="1363">
        <f t="shared" si="323"/>
        <v>0</v>
      </c>
      <c r="AD122" s="1362"/>
      <c r="AE122" s="1362"/>
      <c r="AF122" s="1362"/>
      <c r="AG122" s="1363"/>
      <c r="AH122" s="1363">
        <f t="shared" si="324"/>
        <v>0</v>
      </c>
      <c r="AI122" s="1361"/>
      <c r="AJ122" s="1383">
        <f t="shared" si="335"/>
        <v>0</v>
      </c>
      <c r="AK122" s="1361"/>
      <c r="AL122" s="1361"/>
      <c r="AM122" s="1383">
        <f t="shared" si="325"/>
        <v>0</v>
      </c>
      <c r="AN122" s="1361"/>
      <c r="AO122" s="1383">
        <f t="shared" si="326"/>
        <v>0</v>
      </c>
      <c r="AP122" s="1361"/>
      <c r="AQ122" s="1383">
        <f t="shared" si="327"/>
        <v>0</v>
      </c>
      <c r="AR122" s="1361"/>
      <c r="AS122" s="1361"/>
      <c r="AT122" s="1383">
        <f t="shared" si="328"/>
        <v>0</v>
      </c>
      <c r="AU122" s="943"/>
      <c r="AV122" s="943"/>
      <c r="AW122" s="943"/>
      <c r="AX122" s="943"/>
      <c r="AY122" s="943"/>
      <c r="AZ122" s="943"/>
      <c r="BA122" s="943"/>
      <c r="BB122" s="943"/>
      <c r="BC122" s="943"/>
      <c r="BD122" s="943"/>
      <c r="BE122" s="943"/>
      <c r="BF122" s="943"/>
      <c r="BG122" s="943"/>
      <c r="BH122" s="943"/>
      <c r="BI122" s="943"/>
      <c r="BJ122" s="943"/>
      <c r="BK122" s="943"/>
      <c r="BL122" s="943"/>
      <c r="BM122" s="943"/>
      <c r="BN122" s="943"/>
      <c r="BO122" s="943"/>
      <c r="BP122" s="943"/>
      <c r="BQ122" s="943"/>
      <c r="BR122" s="943"/>
      <c r="BS122" s="943"/>
      <c r="BT122" s="1364"/>
      <c r="BU122" s="1364"/>
      <c r="BV122" s="1364"/>
      <c r="BW122" s="1364"/>
      <c r="BX122" s="1364"/>
      <c r="BY122" s="1364"/>
      <c r="BZ122" s="1363">
        <f t="shared" ref="BZ122:CJ122" si="405">COUNTIF($AU122:$BY122,BZ$4)*($F122/30)+COUNTIF($AU122:$BY122,BZ$5)*($F122/60)</f>
        <v>0</v>
      </c>
      <c r="CA122" s="1363">
        <f t="shared" si="405"/>
        <v>0</v>
      </c>
      <c r="CB122" s="1363">
        <f t="shared" si="405"/>
        <v>0</v>
      </c>
      <c r="CC122" s="1363">
        <f t="shared" si="405"/>
        <v>0</v>
      </c>
      <c r="CD122" s="1363">
        <f t="shared" si="405"/>
        <v>0</v>
      </c>
      <c r="CE122" s="1363">
        <f t="shared" si="405"/>
        <v>0</v>
      </c>
      <c r="CF122" s="1363">
        <f t="shared" si="405"/>
        <v>0</v>
      </c>
      <c r="CG122" s="1363">
        <f t="shared" si="405"/>
        <v>0</v>
      </c>
      <c r="CH122" s="1363">
        <f t="shared" si="405"/>
        <v>0</v>
      </c>
      <c r="CI122" s="1363">
        <f t="shared" si="405"/>
        <v>0</v>
      </c>
      <c r="CJ122" s="1363">
        <f t="shared" si="405"/>
        <v>0</v>
      </c>
      <c r="CK122" s="1363">
        <f t="shared" si="330"/>
        <v>0</v>
      </c>
      <c r="CL122" s="943"/>
      <c r="CM122" s="943"/>
      <c r="CN122" s="943"/>
      <c r="CO122" s="943"/>
      <c r="CP122" s="943"/>
      <c r="CQ122" s="943"/>
      <c r="CR122" s="943"/>
      <c r="CS122" s="943"/>
      <c r="CT122" s="943"/>
      <c r="CU122" s="943"/>
      <c r="CV122" s="943"/>
      <c r="CW122" s="943"/>
      <c r="CX122" s="943"/>
      <c r="CY122" s="943"/>
      <c r="CZ122" s="943"/>
      <c r="DA122" s="943"/>
      <c r="DB122" s="943"/>
      <c r="DC122" s="943"/>
      <c r="DD122" s="943"/>
      <c r="DE122" s="943"/>
      <c r="DF122" s="943"/>
      <c r="DG122" s="943"/>
      <c r="DH122" s="943"/>
      <c r="DI122" s="943"/>
      <c r="DJ122" s="943"/>
      <c r="DK122" s="943"/>
      <c r="DL122" s="943"/>
      <c r="DM122" s="943"/>
      <c r="DN122" s="1383">
        <f t="shared" ref="DN122:DW122" si="406">COUNTIF($CL122:$DM122,DN$4)*($F122/30)+COUNTIF($CL122:$DM122,DN$5)*($F122/60)</f>
        <v>0</v>
      </c>
      <c r="DO122" s="1383">
        <f t="shared" si="406"/>
        <v>0</v>
      </c>
      <c r="DP122" s="1383">
        <f t="shared" si="406"/>
        <v>0</v>
      </c>
      <c r="DQ122" s="1383">
        <f t="shared" si="406"/>
        <v>0</v>
      </c>
      <c r="DR122" s="1383">
        <f t="shared" si="406"/>
        <v>0</v>
      </c>
      <c r="DS122" s="1383">
        <f t="shared" si="406"/>
        <v>0</v>
      </c>
      <c r="DT122" s="1383">
        <f t="shared" si="406"/>
        <v>0</v>
      </c>
      <c r="DU122" s="1383">
        <f t="shared" si="406"/>
        <v>0</v>
      </c>
      <c r="DV122" s="1383">
        <f t="shared" si="406"/>
        <v>0</v>
      </c>
      <c r="DW122" s="1383">
        <f t="shared" si="406"/>
        <v>0</v>
      </c>
      <c r="DX122" s="1383">
        <f t="shared" si="332"/>
        <v>0</v>
      </c>
      <c r="DY122" s="943"/>
      <c r="DZ122" s="943"/>
      <c r="EA122" s="943"/>
      <c r="EB122" s="943"/>
      <c r="EC122" s="943"/>
      <c r="ED122" s="943"/>
      <c r="EE122" s="943"/>
      <c r="EF122" s="943"/>
      <c r="EG122" s="943"/>
      <c r="EH122" s="943"/>
      <c r="EI122" s="943"/>
      <c r="EJ122" s="943"/>
      <c r="EK122" s="943"/>
      <c r="EL122" s="943"/>
      <c r="EM122" s="943"/>
      <c r="EN122" s="943"/>
      <c r="EO122" s="943"/>
      <c r="EP122" s="943"/>
      <c r="EQ122" s="943"/>
      <c r="ER122" s="943"/>
      <c r="ES122" s="943"/>
      <c r="ET122" s="943"/>
      <c r="EU122" s="943"/>
      <c r="EV122" s="943"/>
      <c r="EW122" s="943"/>
      <c r="EX122" s="1364"/>
      <c r="EY122" s="1364"/>
      <c r="EZ122" s="1364"/>
      <c r="FA122" s="1364"/>
      <c r="FB122" s="1364"/>
      <c r="FC122" s="1364"/>
      <c r="FD122" s="1363">
        <f t="shared" ref="FD122:FO122" si="407">COUNTIF($AU122:$BY122,FD$4)*($F122/30)+COUNTIF($AU122:$BY122,FD$5)*($F122/60)</f>
        <v>0</v>
      </c>
      <c r="FE122" s="1363">
        <f t="shared" si="407"/>
        <v>0</v>
      </c>
      <c r="FF122" s="1363">
        <f t="shared" si="407"/>
        <v>0</v>
      </c>
      <c r="FG122" s="1363">
        <f t="shared" si="407"/>
        <v>0</v>
      </c>
      <c r="FH122" s="1363">
        <f t="shared" si="407"/>
        <v>0</v>
      </c>
      <c r="FI122" s="1363">
        <f t="shared" si="407"/>
        <v>0</v>
      </c>
      <c r="FJ122" s="1363">
        <f t="shared" si="407"/>
        <v>0</v>
      </c>
      <c r="FK122" s="1363">
        <f t="shared" si="407"/>
        <v>0</v>
      </c>
      <c r="FL122" s="1363">
        <f t="shared" si="407"/>
        <v>0</v>
      </c>
      <c r="FM122" s="1363">
        <f t="shared" si="407"/>
        <v>0</v>
      </c>
      <c r="FN122" s="1363">
        <f t="shared" si="407"/>
        <v>0</v>
      </c>
      <c r="FO122" s="1363">
        <f t="shared" si="407"/>
        <v>0</v>
      </c>
      <c r="FP122" s="1363">
        <f t="shared" si="334"/>
        <v>0</v>
      </c>
      <c r="FQ122" s="943"/>
      <c r="FR122" s="943"/>
      <c r="FS122" s="943"/>
      <c r="FT122" s="943"/>
      <c r="FU122" s="943"/>
      <c r="FV122" s="943"/>
      <c r="FW122" s="943"/>
      <c r="FX122" s="943"/>
      <c r="FY122" s="943"/>
      <c r="FZ122" s="943"/>
      <c r="GA122" s="943"/>
      <c r="GB122" s="943"/>
      <c r="GC122" s="943"/>
      <c r="GD122" s="943"/>
      <c r="GE122" s="943"/>
      <c r="GF122" s="943"/>
      <c r="GG122" s="943"/>
      <c r="GH122" s="943"/>
      <c r="GI122" s="943"/>
      <c r="GJ122" s="943"/>
      <c r="GK122" s="943"/>
      <c r="GL122" s="943"/>
      <c r="GM122" s="943"/>
      <c r="GN122" s="943"/>
      <c r="GO122" s="943"/>
      <c r="GP122" s="1364"/>
      <c r="GQ122" s="1364"/>
      <c r="GR122" s="1364"/>
      <c r="GS122" s="1364"/>
      <c r="GT122" s="1364"/>
      <c r="GU122" s="1383"/>
      <c r="GV122" s="1383"/>
      <c r="GW122" s="1383"/>
      <c r="GX122" s="1383"/>
      <c r="GY122" s="1383"/>
      <c r="GZ122" s="943"/>
      <c r="HA122" s="943"/>
      <c r="HB122" s="943"/>
      <c r="HC122" s="943"/>
      <c r="HD122" s="943"/>
      <c r="HE122" s="943"/>
      <c r="HF122" s="943"/>
      <c r="HG122" s="943"/>
      <c r="HH122" s="943"/>
      <c r="HI122" s="943"/>
      <c r="HJ122" s="943"/>
      <c r="HK122" s="943"/>
      <c r="HL122" s="943"/>
      <c r="HM122" s="943"/>
      <c r="HN122" s="943"/>
      <c r="HO122" s="943"/>
      <c r="HP122" s="943"/>
      <c r="HQ122" s="943"/>
      <c r="HR122" s="943"/>
      <c r="HS122" s="943"/>
      <c r="HT122" s="943"/>
      <c r="HU122" s="943"/>
      <c r="HV122" s="943"/>
      <c r="HW122" s="943"/>
      <c r="HX122" s="943"/>
      <c r="HY122" s="1364"/>
      <c r="HZ122" s="1364"/>
      <c r="IA122" s="1364"/>
      <c r="IB122" s="1364"/>
      <c r="IC122" s="1364"/>
      <c r="ID122" s="1364"/>
      <c r="IE122" s="1391"/>
      <c r="IF122" s="1391"/>
      <c r="IG122" s="1391"/>
      <c r="IH122" s="1391"/>
      <c r="II122" s="1391"/>
      <c r="IJ122" s="1391"/>
      <c r="IK122" s="943"/>
      <c r="IL122" s="943"/>
      <c r="IM122" s="943"/>
      <c r="IN122" s="943"/>
      <c r="IO122" s="943"/>
      <c r="IP122" s="943"/>
      <c r="IQ122" s="943"/>
      <c r="IR122" s="943"/>
      <c r="IS122" s="943"/>
      <c r="IT122" s="943"/>
      <c r="IU122" s="943"/>
      <c r="IV122" s="943"/>
      <c r="IW122" s="943"/>
      <c r="IX122" s="943"/>
      <c r="IY122" s="943"/>
      <c r="IZ122" s="943"/>
      <c r="JA122" s="943"/>
      <c r="JB122" s="943"/>
      <c r="JC122" s="943"/>
      <c r="JD122" s="943"/>
      <c r="JE122" s="943"/>
      <c r="JF122" s="943"/>
      <c r="JG122" s="943"/>
      <c r="JH122" s="943"/>
      <c r="JI122" s="943"/>
      <c r="JJ122" s="1364"/>
      <c r="JK122" s="1364"/>
      <c r="JL122" s="1364"/>
      <c r="JM122" s="1364"/>
      <c r="JN122" s="1364"/>
      <c r="JO122" s="1383"/>
      <c r="JP122" s="1383"/>
      <c r="JQ122" s="1383"/>
      <c r="JR122" s="1383"/>
      <c r="JS122" s="1383"/>
      <c r="JT122" s="1383"/>
      <c r="JU122" s="943"/>
      <c r="JV122" s="943"/>
      <c r="JW122" s="943"/>
      <c r="JX122" s="943"/>
      <c r="JY122" s="943"/>
      <c r="JZ122" s="943"/>
      <c r="KA122" s="943"/>
      <c r="KB122" s="943"/>
      <c r="KC122" s="943"/>
      <c r="KD122" s="943"/>
      <c r="KE122" s="943"/>
      <c r="KF122" s="943"/>
      <c r="KG122" s="943"/>
      <c r="KH122" s="943"/>
      <c r="KI122" s="943"/>
      <c r="KJ122" s="943"/>
      <c r="KK122" s="943"/>
      <c r="KL122" s="943"/>
      <c r="KM122" s="943"/>
      <c r="KN122" s="943"/>
      <c r="KO122" s="943"/>
      <c r="KP122" s="943"/>
      <c r="KQ122" s="943"/>
      <c r="KR122" s="943"/>
      <c r="KS122" s="943"/>
      <c r="KT122" s="1364"/>
      <c r="KU122" s="1364"/>
      <c r="KV122" s="1364"/>
      <c r="KW122" s="1364"/>
      <c r="KX122" s="1364"/>
      <c r="KY122" s="1364"/>
      <c r="KZ122" s="1363"/>
      <c r="LA122" s="1363"/>
      <c r="LB122" s="1363"/>
      <c r="LC122" s="1363"/>
      <c r="LD122" s="1363"/>
      <c r="LE122" s="1363"/>
      <c r="LF122" s="943"/>
      <c r="LG122" s="943"/>
      <c r="LH122" s="943"/>
      <c r="LI122" s="943"/>
      <c r="LJ122" s="943"/>
      <c r="LK122" s="943"/>
      <c r="LL122" s="943"/>
      <c r="LM122" s="943"/>
      <c r="LN122" s="943"/>
      <c r="LO122" s="943"/>
      <c r="LP122" s="943"/>
      <c r="LQ122" s="943"/>
      <c r="LR122" s="943"/>
      <c r="LS122" s="943"/>
      <c r="LT122" s="943"/>
      <c r="LU122" s="943"/>
      <c r="LV122" s="943"/>
      <c r="LW122" s="943"/>
      <c r="LX122" s="943"/>
      <c r="LY122" s="943"/>
      <c r="LZ122" s="943"/>
      <c r="MA122" s="943"/>
      <c r="MB122" s="943"/>
      <c r="MC122" s="943"/>
      <c r="MD122" s="943"/>
      <c r="ME122" s="1364"/>
      <c r="MF122" s="1364"/>
      <c r="MG122" s="1364"/>
      <c r="MH122" s="1364"/>
      <c r="MI122" s="1364"/>
      <c r="MJ122" s="1364"/>
      <c r="MK122" s="1383"/>
      <c r="ML122" s="1383"/>
      <c r="MM122" s="1383"/>
      <c r="MN122" s="1383"/>
      <c r="MO122" s="1383"/>
      <c r="MP122" s="1383"/>
      <c r="MQ122" s="943"/>
      <c r="MR122" s="943"/>
      <c r="MS122" s="943"/>
      <c r="MT122" s="943"/>
      <c r="MU122" s="943"/>
      <c r="MV122" s="943"/>
      <c r="MW122" s="943"/>
      <c r="MX122" s="943"/>
      <c r="MY122" s="943"/>
      <c r="MZ122" s="943"/>
      <c r="NA122" s="943"/>
      <c r="NB122" s="943"/>
      <c r="NC122" s="943"/>
      <c r="ND122" s="943"/>
      <c r="NE122" s="943"/>
      <c r="NF122" s="943"/>
      <c r="NG122" s="943"/>
      <c r="NH122" s="943"/>
      <c r="NI122" s="943"/>
      <c r="NJ122" s="943"/>
      <c r="NK122" s="943"/>
      <c r="NL122" s="943"/>
      <c r="NM122" s="943"/>
      <c r="NN122" s="943"/>
      <c r="NO122" s="943"/>
      <c r="NP122" s="1364"/>
      <c r="NQ122" s="1364"/>
      <c r="NR122" s="1364"/>
      <c r="NS122" s="1364"/>
      <c r="NT122" s="1364"/>
      <c r="NU122" s="1363"/>
      <c r="NV122" s="1363"/>
      <c r="NW122" s="1363"/>
      <c r="NX122" s="1363"/>
      <c r="NY122" s="1363"/>
      <c r="NZ122" s="1363"/>
      <c r="OA122" s="943"/>
      <c r="OB122" s="943"/>
      <c r="OC122" s="943"/>
      <c r="OD122" s="943"/>
      <c r="OE122" s="943"/>
      <c r="OF122" s="943"/>
      <c r="OG122" s="943"/>
      <c r="OH122" s="943"/>
      <c r="OI122" s="943"/>
      <c r="OJ122" s="943"/>
      <c r="OK122" s="943"/>
      <c r="OL122" s="943"/>
      <c r="OM122" s="943"/>
      <c r="ON122" s="943"/>
      <c r="OO122" s="943"/>
      <c r="OP122" s="943"/>
      <c r="OQ122" s="943"/>
      <c r="OR122" s="943"/>
      <c r="OS122" s="943"/>
      <c r="OT122" s="943"/>
      <c r="OU122" s="943"/>
      <c r="OV122" s="943"/>
      <c r="OW122" s="943"/>
      <c r="OX122" s="943"/>
      <c r="OY122" s="943"/>
      <c r="OZ122" s="1364"/>
      <c r="PA122" s="1364"/>
      <c r="PB122" s="1364"/>
      <c r="PC122" s="1364"/>
      <c r="PD122" s="1364"/>
      <c r="PE122" s="1383"/>
      <c r="PF122" s="1383"/>
      <c r="PG122" s="1383"/>
      <c r="PH122" s="1383"/>
      <c r="PI122" s="1383"/>
      <c r="PJ122" s="1383"/>
      <c r="PK122" s="943"/>
      <c r="PL122" s="943"/>
      <c r="PM122" s="943"/>
      <c r="PN122" s="943"/>
      <c r="PO122" s="943"/>
      <c r="PP122" s="943"/>
      <c r="PQ122" s="943"/>
      <c r="PR122" s="943"/>
      <c r="PS122" s="943"/>
      <c r="PT122" s="943"/>
      <c r="PU122" s="943"/>
      <c r="PV122" s="943"/>
      <c r="PW122" s="943"/>
      <c r="PX122" s="943"/>
      <c r="PY122" s="943"/>
      <c r="PZ122" s="943"/>
      <c r="QA122" s="943"/>
      <c r="QB122" s="943"/>
      <c r="QC122" s="943"/>
      <c r="QD122" s="943"/>
      <c r="QE122" s="943"/>
      <c r="QF122" s="943"/>
      <c r="QG122" s="943"/>
      <c r="QH122" s="943"/>
      <c r="QI122" s="943"/>
      <c r="QJ122" s="1364"/>
      <c r="QK122" s="1364"/>
      <c r="QL122" s="1364"/>
      <c r="QM122" s="1364"/>
      <c r="QN122" s="1364"/>
      <c r="QO122" s="1363"/>
      <c r="QP122" s="1363"/>
      <c r="QQ122" s="1363"/>
      <c r="QR122" s="1363"/>
      <c r="QS122" s="1363"/>
      <c r="QT122" s="1363"/>
      <c r="QU122" s="1363"/>
      <c r="QV122" s="1363"/>
      <c r="QW122" s="1363"/>
      <c r="QX122" s="1363"/>
      <c r="QY122" s="1363"/>
      <c r="QZ122" s="1363"/>
      <c r="RA122" s="1363"/>
    </row>
    <row r="123" ht="14.25" hidden="1" customHeight="1">
      <c r="A123" s="943">
        <v>26.0</v>
      </c>
      <c r="B123" s="70" t="s">
        <v>2830</v>
      </c>
      <c r="C123" s="70" t="s">
        <v>2830</v>
      </c>
      <c r="D123" s="33"/>
      <c r="E123" s="1360"/>
      <c r="F123" s="1298"/>
      <c r="G123" s="1382">
        <v>1.2044E7</v>
      </c>
      <c r="H123" s="1382"/>
      <c r="I123" s="1383"/>
      <c r="J123" s="1383">
        <f t="shared" si="314"/>
        <v>0</v>
      </c>
      <c r="K123" s="1383"/>
      <c r="L123" s="1383">
        <f t="shared" si="315"/>
        <v>0</v>
      </c>
      <c r="M123" s="1383"/>
      <c r="N123" s="1383">
        <f t="shared" si="316"/>
        <v>0</v>
      </c>
      <c r="O123" s="1383"/>
      <c r="P123" s="1383">
        <f t="shared" si="317"/>
        <v>0</v>
      </c>
      <c r="Q123" s="1383"/>
      <c r="R123" s="1383"/>
      <c r="S123" s="1383"/>
      <c r="T123" s="1383">
        <f t="shared" si="318"/>
        <v>0</v>
      </c>
      <c r="U123" s="1383">
        <f t="shared" si="319"/>
        <v>0</v>
      </c>
      <c r="V123" s="1362"/>
      <c r="W123" s="1363">
        <f t="shared" si="320"/>
        <v>0</v>
      </c>
      <c r="X123" s="1362"/>
      <c r="Y123" s="1363">
        <f t="shared" si="321"/>
        <v>0</v>
      </c>
      <c r="Z123" s="1362"/>
      <c r="AA123" s="1363">
        <f t="shared" si="322"/>
        <v>0</v>
      </c>
      <c r="AB123" s="1362"/>
      <c r="AC123" s="1363">
        <f t="shared" si="323"/>
        <v>0</v>
      </c>
      <c r="AD123" s="1362"/>
      <c r="AE123" s="1362"/>
      <c r="AF123" s="1362"/>
      <c r="AG123" s="1363"/>
      <c r="AH123" s="1363">
        <f t="shared" si="324"/>
        <v>0</v>
      </c>
      <c r="AI123" s="1361"/>
      <c r="AJ123" s="1383">
        <f t="shared" si="335"/>
        <v>0</v>
      </c>
      <c r="AK123" s="1361"/>
      <c r="AL123" s="1361"/>
      <c r="AM123" s="1383">
        <f t="shared" si="325"/>
        <v>0</v>
      </c>
      <c r="AN123" s="1361"/>
      <c r="AO123" s="1383">
        <f t="shared" si="326"/>
        <v>0</v>
      </c>
      <c r="AP123" s="1361"/>
      <c r="AQ123" s="1383">
        <f t="shared" si="327"/>
        <v>0</v>
      </c>
      <c r="AR123" s="1361"/>
      <c r="AS123" s="1361"/>
      <c r="AT123" s="1383">
        <f t="shared" si="328"/>
        <v>0</v>
      </c>
      <c r="AU123" s="943"/>
      <c r="AV123" s="943"/>
      <c r="AW123" s="943"/>
      <c r="AX123" s="943"/>
      <c r="AY123" s="943"/>
      <c r="AZ123" s="943"/>
      <c r="BA123" s="943"/>
      <c r="BB123" s="943"/>
      <c r="BC123" s="943"/>
      <c r="BD123" s="943"/>
      <c r="BE123" s="943"/>
      <c r="BF123" s="943"/>
      <c r="BG123" s="943"/>
      <c r="BH123" s="943"/>
      <c r="BI123" s="943"/>
      <c r="BJ123" s="943"/>
      <c r="BK123" s="943"/>
      <c r="BL123" s="943"/>
      <c r="BM123" s="943"/>
      <c r="BN123" s="943"/>
      <c r="BO123" s="943"/>
      <c r="BP123" s="943"/>
      <c r="BQ123" s="943"/>
      <c r="BR123" s="943"/>
      <c r="BS123" s="943"/>
      <c r="BT123" s="1364"/>
      <c r="BU123" s="1364"/>
      <c r="BV123" s="1364"/>
      <c r="BW123" s="1364"/>
      <c r="BX123" s="1364"/>
      <c r="BY123" s="1364"/>
      <c r="BZ123" s="1363">
        <f t="shared" ref="BZ123:CJ123" si="408">COUNTIF($AU123:$BY123,BZ$4)*($F123/30)+COUNTIF($AU123:$BY123,BZ$5)*($F123/60)</f>
        <v>0</v>
      </c>
      <c r="CA123" s="1363">
        <f t="shared" si="408"/>
        <v>0</v>
      </c>
      <c r="CB123" s="1363">
        <f t="shared" si="408"/>
        <v>0</v>
      </c>
      <c r="CC123" s="1363">
        <f t="shared" si="408"/>
        <v>0</v>
      </c>
      <c r="CD123" s="1363">
        <f t="shared" si="408"/>
        <v>0</v>
      </c>
      <c r="CE123" s="1363">
        <f t="shared" si="408"/>
        <v>0</v>
      </c>
      <c r="CF123" s="1363">
        <f t="shared" si="408"/>
        <v>0</v>
      </c>
      <c r="CG123" s="1363">
        <f t="shared" si="408"/>
        <v>0</v>
      </c>
      <c r="CH123" s="1363">
        <f t="shared" si="408"/>
        <v>0</v>
      </c>
      <c r="CI123" s="1363">
        <f t="shared" si="408"/>
        <v>0</v>
      </c>
      <c r="CJ123" s="1363">
        <f t="shared" si="408"/>
        <v>0</v>
      </c>
      <c r="CK123" s="1363">
        <f t="shared" si="330"/>
        <v>0</v>
      </c>
      <c r="CL123" s="943"/>
      <c r="CM123" s="943"/>
      <c r="CN123" s="943"/>
      <c r="CO123" s="943"/>
      <c r="CP123" s="943"/>
      <c r="CQ123" s="943"/>
      <c r="CR123" s="943"/>
      <c r="CS123" s="943"/>
      <c r="CT123" s="943"/>
      <c r="CU123" s="943"/>
      <c r="CV123" s="943"/>
      <c r="CW123" s="943"/>
      <c r="CX123" s="943"/>
      <c r="CY123" s="943"/>
      <c r="CZ123" s="943"/>
      <c r="DA123" s="943"/>
      <c r="DB123" s="943"/>
      <c r="DC123" s="943"/>
      <c r="DD123" s="943"/>
      <c r="DE123" s="943"/>
      <c r="DF123" s="943"/>
      <c r="DG123" s="943"/>
      <c r="DH123" s="943"/>
      <c r="DI123" s="943"/>
      <c r="DJ123" s="943"/>
      <c r="DK123" s="943"/>
      <c r="DL123" s="943"/>
      <c r="DM123" s="943"/>
      <c r="DN123" s="1383">
        <f t="shared" ref="DN123:DW123" si="409">COUNTIF($CL123:$DM123,DN$4)*($F123/30)+COUNTIF($CL123:$DM123,DN$5)*($F123/60)</f>
        <v>0</v>
      </c>
      <c r="DO123" s="1383">
        <f t="shared" si="409"/>
        <v>0</v>
      </c>
      <c r="DP123" s="1383">
        <f t="shared" si="409"/>
        <v>0</v>
      </c>
      <c r="DQ123" s="1383">
        <f t="shared" si="409"/>
        <v>0</v>
      </c>
      <c r="DR123" s="1383">
        <f t="shared" si="409"/>
        <v>0</v>
      </c>
      <c r="DS123" s="1383">
        <f t="shared" si="409"/>
        <v>0</v>
      </c>
      <c r="DT123" s="1383">
        <f t="shared" si="409"/>
        <v>0</v>
      </c>
      <c r="DU123" s="1383">
        <f t="shared" si="409"/>
        <v>0</v>
      </c>
      <c r="DV123" s="1383">
        <f t="shared" si="409"/>
        <v>0</v>
      </c>
      <c r="DW123" s="1383">
        <f t="shared" si="409"/>
        <v>0</v>
      </c>
      <c r="DX123" s="1383">
        <f t="shared" si="332"/>
        <v>0</v>
      </c>
      <c r="DY123" s="943"/>
      <c r="DZ123" s="943"/>
      <c r="EA123" s="943"/>
      <c r="EB123" s="943"/>
      <c r="EC123" s="943"/>
      <c r="ED123" s="943"/>
      <c r="EE123" s="943"/>
      <c r="EF123" s="943"/>
      <c r="EG123" s="943"/>
      <c r="EH123" s="943"/>
      <c r="EI123" s="943"/>
      <c r="EJ123" s="943"/>
      <c r="EK123" s="943"/>
      <c r="EL123" s="943"/>
      <c r="EM123" s="943"/>
      <c r="EN123" s="943"/>
      <c r="EO123" s="943"/>
      <c r="EP123" s="943"/>
      <c r="EQ123" s="943"/>
      <c r="ER123" s="943"/>
      <c r="ES123" s="943"/>
      <c r="ET123" s="943"/>
      <c r="EU123" s="943"/>
      <c r="EV123" s="943"/>
      <c r="EW123" s="943"/>
      <c r="EX123" s="1364"/>
      <c r="EY123" s="1364"/>
      <c r="EZ123" s="1364"/>
      <c r="FA123" s="1364"/>
      <c r="FB123" s="1364"/>
      <c r="FC123" s="1364"/>
      <c r="FD123" s="1363">
        <f t="shared" ref="FD123:FO123" si="410">COUNTIF($AU123:$BY123,FD$4)*($F123/30)+COUNTIF($AU123:$BY123,FD$5)*($F123/60)</f>
        <v>0</v>
      </c>
      <c r="FE123" s="1363">
        <f t="shared" si="410"/>
        <v>0</v>
      </c>
      <c r="FF123" s="1363">
        <f t="shared" si="410"/>
        <v>0</v>
      </c>
      <c r="FG123" s="1363">
        <f t="shared" si="410"/>
        <v>0</v>
      </c>
      <c r="FH123" s="1363">
        <f t="shared" si="410"/>
        <v>0</v>
      </c>
      <c r="FI123" s="1363">
        <f t="shared" si="410"/>
        <v>0</v>
      </c>
      <c r="FJ123" s="1363">
        <f t="shared" si="410"/>
        <v>0</v>
      </c>
      <c r="FK123" s="1363">
        <f t="shared" si="410"/>
        <v>0</v>
      </c>
      <c r="FL123" s="1363">
        <f t="shared" si="410"/>
        <v>0</v>
      </c>
      <c r="FM123" s="1363">
        <f t="shared" si="410"/>
        <v>0</v>
      </c>
      <c r="FN123" s="1363">
        <f t="shared" si="410"/>
        <v>0</v>
      </c>
      <c r="FO123" s="1363">
        <f t="shared" si="410"/>
        <v>0</v>
      </c>
      <c r="FP123" s="1363">
        <f t="shared" si="334"/>
        <v>0</v>
      </c>
      <c r="FQ123" s="943"/>
      <c r="FR123" s="943"/>
      <c r="FS123" s="943"/>
      <c r="FT123" s="943"/>
      <c r="FU123" s="943"/>
      <c r="FV123" s="943"/>
      <c r="FW123" s="943"/>
      <c r="FX123" s="943"/>
      <c r="FY123" s="943"/>
      <c r="FZ123" s="943"/>
      <c r="GA123" s="943"/>
      <c r="GB123" s="943"/>
      <c r="GC123" s="943"/>
      <c r="GD123" s="943"/>
      <c r="GE123" s="943"/>
      <c r="GF123" s="943"/>
      <c r="GG123" s="943"/>
      <c r="GH123" s="943"/>
      <c r="GI123" s="943"/>
      <c r="GJ123" s="943"/>
      <c r="GK123" s="943"/>
      <c r="GL123" s="943"/>
      <c r="GM123" s="943"/>
      <c r="GN123" s="943"/>
      <c r="GO123" s="943"/>
      <c r="GP123" s="1364"/>
      <c r="GQ123" s="1364"/>
      <c r="GR123" s="1364"/>
      <c r="GS123" s="1364"/>
      <c r="GT123" s="1364"/>
      <c r="GU123" s="1383"/>
      <c r="GV123" s="1383"/>
      <c r="GW123" s="1383"/>
      <c r="GX123" s="1383"/>
      <c r="GY123" s="1383"/>
      <c r="GZ123" s="943"/>
      <c r="HA123" s="943"/>
      <c r="HB123" s="943"/>
      <c r="HC123" s="943"/>
      <c r="HD123" s="943"/>
      <c r="HE123" s="943"/>
      <c r="HF123" s="943"/>
      <c r="HG123" s="943"/>
      <c r="HH123" s="943"/>
      <c r="HI123" s="943"/>
      <c r="HJ123" s="943"/>
      <c r="HK123" s="943"/>
      <c r="HL123" s="943"/>
      <c r="HM123" s="943"/>
      <c r="HN123" s="943"/>
      <c r="HO123" s="943"/>
      <c r="HP123" s="943"/>
      <c r="HQ123" s="943"/>
      <c r="HR123" s="943"/>
      <c r="HS123" s="943"/>
      <c r="HT123" s="943"/>
      <c r="HU123" s="943"/>
      <c r="HV123" s="943"/>
      <c r="HW123" s="943"/>
      <c r="HX123" s="943"/>
      <c r="HY123" s="1364"/>
      <c r="HZ123" s="1364"/>
      <c r="IA123" s="1364"/>
      <c r="IB123" s="1364"/>
      <c r="IC123" s="1364"/>
      <c r="ID123" s="1364"/>
      <c r="IE123" s="1391"/>
      <c r="IF123" s="1391"/>
      <c r="IG123" s="1391"/>
      <c r="IH123" s="1391"/>
      <c r="II123" s="1391"/>
      <c r="IJ123" s="1391"/>
      <c r="IK123" s="943"/>
      <c r="IL123" s="943"/>
      <c r="IM123" s="943"/>
      <c r="IN123" s="943"/>
      <c r="IO123" s="943"/>
      <c r="IP123" s="943"/>
      <c r="IQ123" s="943"/>
      <c r="IR123" s="943"/>
      <c r="IS123" s="943"/>
      <c r="IT123" s="943"/>
      <c r="IU123" s="943"/>
      <c r="IV123" s="943"/>
      <c r="IW123" s="943"/>
      <c r="IX123" s="943"/>
      <c r="IY123" s="943"/>
      <c r="IZ123" s="943"/>
      <c r="JA123" s="943"/>
      <c r="JB123" s="943"/>
      <c r="JC123" s="943"/>
      <c r="JD123" s="943"/>
      <c r="JE123" s="943"/>
      <c r="JF123" s="943"/>
      <c r="JG123" s="943"/>
      <c r="JH123" s="943"/>
      <c r="JI123" s="943"/>
      <c r="JJ123" s="1364"/>
      <c r="JK123" s="1364"/>
      <c r="JL123" s="1364"/>
      <c r="JM123" s="1364"/>
      <c r="JN123" s="1364"/>
      <c r="JO123" s="1383"/>
      <c r="JP123" s="1383"/>
      <c r="JQ123" s="1383"/>
      <c r="JR123" s="1383"/>
      <c r="JS123" s="1383"/>
      <c r="JT123" s="1383"/>
      <c r="JU123" s="943"/>
      <c r="JV123" s="943"/>
      <c r="JW123" s="943"/>
      <c r="JX123" s="943"/>
      <c r="JY123" s="943"/>
      <c r="JZ123" s="943"/>
      <c r="KA123" s="943"/>
      <c r="KB123" s="943"/>
      <c r="KC123" s="943"/>
      <c r="KD123" s="943"/>
      <c r="KE123" s="943"/>
      <c r="KF123" s="943"/>
      <c r="KG123" s="943"/>
      <c r="KH123" s="943"/>
      <c r="KI123" s="943"/>
      <c r="KJ123" s="943"/>
      <c r="KK123" s="943"/>
      <c r="KL123" s="943"/>
      <c r="KM123" s="943"/>
      <c r="KN123" s="943"/>
      <c r="KO123" s="943"/>
      <c r="KP123" s="943"/>
      <c r="KQ123" s="943"/>
      <c r="KR123" s="943"/>
      <c r="KS123" s="943"/>
      <c r="KT123" s="1364"/>
      <c r="KU123" s="1364"/>
      <c r="KV123" s="1364"/>
      <c r="KW123" s="1364"/>
      <c r="KX123" s="1364"/>
      <c r="KY123" s="1364"/>
      <c r="KZ123" s="1363"/>
      <c r="LA123" s="1363"/>
      <c r="LB123" s="1363"/>
      <c r="LC123" s="1363"/>
      <c r="LD123" s="1363"/>
      <c r="LE123" s="1363"/>
      <c r="LF123" s="943"/>
      <c r="LG123" s="943"/>
      <c r="LH123" s="943"/>
      <c r="LI123" s="943"/>
      <c r="LJ123" s="943"/>
      <c r="LK123" s="943"/>
      <c r="LL123" s="943"/>
      <c r="LM123" s="943"/>
      <c r="LN123" s="943"/>
      <c r="LO123" s="943"/>
      <c r="LP123" s="943"/>
      <c r="LQ123" s="943"/>
      <c r="LR123" s="943"/>
      <c r="LS123" s="943"/>
      <c r="LT123" s="943"/>
      <c r="LU123" s="943"/>
      <c r="LV123" s="943"/>
      <c r="LW123" s="943"/>
      <c r="LX123" s="943"/>
      <c r="LY123" s="943"/>
      <c r="LZ123" s="943"/>
      <c r="MA123" s="943"/>
      <c r="MB123" s="943"/>
      <c r="MC123" s="943"/>
      <c r="MD123" s="943"/>
      <c r="ME123" s="1364"/>
      <c r="MF123" s="1364"/>
      <c r="MG123" s="1364"/>
      <c r="MH123" s="1364"/>
      <c r="MI123" s="1364"/>
      <c r="MJ123" s="1364"/>
      <c r="MK123" s="1383"/>
      <c r="ML123" s="1383"/>
      <c r="MM123" s="1383"/>
      <c r="MN123" s="1383"/>
      <c r="MO123" s="1383"/>
      <c r="MP123" s="1383"/>
      <c r="MQ123" s="943"/>
      <c r="MR123" s="943"/>
      <c r="MS123" s="943"/>
      <c r="MT123" s="943"/>
      <c r="MU123" s="943"/>
      <c r="MV123" s="943"/>
      <c r="MW123" s="943"/>
      <c r="MX123" s="943"/>
      <c r="MY123" s="943"/>
      <c r="MZ123" s="943"/>
      <c r="NA123" s="943"/>
      <c r="NB123" s="943"/>
      <c r="NC123" s="943"/>
      <c r="ND123" s="943"/>
      <c r="NE123" s="943"/>
      <c r="NF123" s="943"/>
      <c r="NG123" s="943"/>
      <c r="NH123" s="943"/>
      <c r="NI123" s="943"/>
      <c r="NJ123" s="943"/>
      <c r="NK123" s="943"/>
      <c r="NL123" s="943"/>
      <c r="NM123" s="943"/>
      <c r="NN123" s="943"/>
      <c r="NO123" s="943"/>
      <c r="NP123" s="1364"/>
      <c r="NQ123" s="1364"/>
      <c r="NR123" s="1364"/>
      <c r="NS123" s="1364"/>
      <c r="NT123" s="1364"/>
      <c r="NU123" s="1363"/>
      <c r="NV123" s="1363"/>
      <c r="NW123" s="1363"/>
      <c r="NX123" s="1363"/>
      <c r="NY123" s="1363"/>
      <c r="NZ123" s="1363"/>
      <c r="OA123" s="943"/>
      <c r="OB123" s="943"/>
      <c r="OC123" s="943"/>
      <c r="OD123" s="943"/>
      <c r="OE123" s="943"/>
      <c r="OF123" s="943"/>
      <c r="OG123" s="943"/>
      <c r="OH123" s="943"/>
      <c r="OI123" s="943"/>
      <c r="OJ123" s="943"/>
      <c r="OK123" s="943"/>
      <c r="OL123" s="943"/>
      <c r="OM123" s="943"/>
      <c r="ON123" s="943"/>
      <c r="OO123" s="943"/>
      <c r="OP123" s="943"/>
      <c r="OQ123" s="943"/>
      <c r="OR123" s="943"/>
      <c r="OS123" s="943"/>
      <c r="OT123" s="943"/>
      <c r="OU123" s="943"/>
      <c r="OV123" s="943"/>
      <c r="OW123" s="943"/>
      <c r="OX123" s="943"/>
      <c r="OY123" s="943"/>
      <c r="OZ123" s="1364"/>
      <c r="PA123" s="1364"/>
      <c r="PB123" s="1364"/>
      <c r="PC123" s="1364"/>
      <c r="PD123" s="1364"/>
      <c r="PE123" s="1383"/>
      <c r="PF123" s="1383"/>
      <c r="PG123" s="1383"/>
      <c r="PH123" s="1383"/>
      <c r="PI123" s="1383"/>
      <c r="PJ123" s="1383"/>
      <c r="PK123" s="943"/>
      <c r="PL123" s="943"/>
      <c r="PM123" s="943"/>
      <c r="PN123" s="943"/>
      <c r="PO123" s="943"/>
      <c r="PP123" s="943"/>
      <c r="PQ123" s="943"/>
      <c r="PR123" s="943"/>
      <c r="PS123" s="943"/>
      <c r="PT123" s="943"/>
      <c r="PU123" s="943"/>
      <c r="PV123" s="943"/>
      <c r="PW123" s="943"/>
      <c r="PX123" s="943"/>
      <c r="PY123" s="943"/>
      <c r="PZ123" s="943"/>
      <c r="QA123" s="943"/>
      <c r="QB123" s="943"/>
      <c r="QC123" s="943"/>
      <c r="QD123" s="943"/>
      <c r="QE123" s="943"/>
      <c r="QF123" s="943"/>
      <c r="QG123" s="943"/>
      <c r="QH123" s="943"/>
      <c r="QI123" s="943"/>
      <c r="QJ123" s="1364"/>
      <c r="QK123" s="1364"/>
      <c r="QL123" s="1364"/>
      <c r="QM123" s="1364"/>
      <c r="QN123" s="1364"/>
      <c r="QO123" s="1363"/>
      <c r="QP123" s="1363"/>
      <c r="QQ123" s="1363"/>
      <c r="QR123" s="1363"/>
      <c r="QS123" s="1363"/>
      <c r="QT123" s="1363"/>
      <c r="QU123" s="1363"/>
      <c r="QV123" s="1363"/>
      <c r="QW123" s="1363"/>
      <c r="QX123" s="1363"/>
      <c r="QY123" s="1363"/>
      <c r="QZ123" s="1363"/>
      <c r="RA123" s="1363"/>
    </row>
    <row r="124" ht="14.25" hidden="1" customHeight="1">
      <c r="A124" s="943">
        <v>27.0</v>
      </c>
      <c r="B124" s="70" t="s">
        <v>2830</v>
      </c>
      <c r="C124" s="70" t="s">
        <v>2830</v>
      </c>
      <c r="D124" s="33"/>
      <c r="E124" s="1360"/>
      <c r="F124" s="1298"/>
      <c r="G124" s="1382">
        <v>1.2044E7</v>
      </c>
      <c r="H124" s="1382"/>
      <c r="I124" s="1383"/>
      <c r="J124" s="1383">
        <f t="shared" si="314"/>
        <v>0</v>
      </c>
      <c r="K124" s="1383"/>
      <c r="L124" s="1383">
        <f t="shared" si="315"/>
        <v>0</v>
      </c>
      <c r="M124" s="1383"/>
      <c r="N124" s="1383">
        <f t="shared" si="316"/>
        <v>0</v>
      </c>
      <c r="O124" s="1383"/>
      <c r="P124" s="1383">
        <f t="shared" si="317"/>
        <v>0</v>
      </c>
      <c r="Q124" s="1383"/>
      <c r="R124" s="1383"/>
      <c r="S124" s="1383"/>
      <c r="T124" s="1383">
        <f t="shared" si="318"/>
        <v>0</v>
      </c>
      <c r="U124" s="1383">
        <f t="shared" si="319"/>
        <v>0</v>
      </c>
      <c r="V124" s="1362"/>
      <c r="W124" s="1363">
        <f t="shared" si="320"/>
        <v>0</v>
      </c>
      <c r="X124" s="1362"/>
      <c r="Y124" s="1363">
        <f t="shared" si="321"/>
        <v>0</v>
      </c>
      <c r="Z124" s="1362"/>
      <c r="AA124" s="1363">
        <f t="shared" si="322"/>
        <v>0</v>
      </c>
      <c r="AB124" s="1362"/>
      <c r="AC124" s="1363">
        <f t="shared" si="323"/>
        <v>0</v>
      </c>
      <c r="AD124" s="1362"/>
      <c r="AE124" s="1362"/>
      <c r="AF124" s="1362"/>
      <c r="AG124" s="1363"/>
      <c r="AH124" s="1363">
        <f t="shared" si="324"/>
        <v>0</v>
      </c>
      <c r="AI124" s="1361"/>
      <c r="AJ124" s="1383">
        <f t="shared" si="335"/>
        <v>0</v>
      </c>
      <c r="AK124" s="1361"/>
      <c r="AL124" s="1361"/>
      <c r="AM124" s="1383">
        <f t="shared" si="325"/>
        <v>0</v>
      </c>
      <c r="AN124" s="1361"/>
      <c r="AO124" s="1383">
        <f t="shared" si="326"/>
        <v>0</v>
      </c>
      <c r="AP124" s="1361"/>
      <c r="AQ124" s="1383">
        <f t="shared" si="327"/>
        <v>0</v>
      </c>
      <c r="AR124" s="1361"/>
      <c r="AS124" s="1361"/>
      <c r="AT124" s="1383">
        <f t="shared" si="328"/>
        <v>0</v>
      </c>
      <c r="AU124" s="943"/>
      <c r="AV124" s="943"/>
      <c r="AW124" s="943"/>
      <c r="AX124" s="943"/>
      <c r="AY124" s="943"/>
      <c r="AZ124" s="943"/>
      <c r="BA124" s="943"/>
      <c r="BB124" s="943"/>
      <c r="BC124" s="943"/>
      <c r="BD124" s="943"/>
      <c r="BE124" s="943"/>
      <c r="BF124" s="943"/>
      <c r="BG124" s="943"/>
      <c r="BH124" s="943"/>
      <c r="BI124" s="943"/>
      <c r="BJ124" s="943"/>
      <c r="BK124" s="943"/>
      <c r="BL124" s="943"/>
      <c r="BM124" s="943"/>
      <c r="BN124" s="943"/>
      <c r="BO124" s="943"/>
      <c r="BP124" s="943"/>
      <c r="BQ124" s="943"/>
      <c r="BR124" s="943"/>
      <c r="BS124" s="943"/>
      <c r="BT124" s="1364"/>
      <c r="BU124" s="1364"/>
      <c r="BV124" s="1364"/>
      <c r="BW124" s="1364"/>
      <c r="BX124" s="1364"/>
      <c r="BY124" s="1364"/>
      <c r="BZ124" s="1363">
        <f t="shared" ref="BZ124:CJ124" si="411">COUNTIF($AU124:$BY124,BZ$4)*($F124/30)+COUNTIF($AU124:$BY124,BZ$5)*($F124/60)</f>
        <v>0</v>
      </c>
      <c r="CA124" s="1363">
        <f t="shared" si="411"/>
        <v>0</v>
      </c>
      <c r="CB124" s="1363">
        <f t="shared" si="411"/>
        <v>0</v>
      </c>
      <c r="CC124" s="1363">
        <f t="shared" si="411"/>
        <v>0</v>
      </c>
      <c r="CD124" s="1363">
        <f t="shared" si="411"/>
        <v>0</v>
      </c>
      <c r="CE124" s="1363">
        <f t="shared" si="411"/>
        <v>0</v>
      </c>
      <c r="CF124" s="1363">
        <f t="shared" si="411"/>
        <v>0</v>
      </c>
      <c r="CG124" s="1363">
        <f t="shared" si="411"/>
        <v>0</v>
      </c>
      <c r="CH124" s="1363">
        <f t="shared" si="411"/>
        <v>0</v>
      </c>
      <c r="CI124" s="1363">
        <f t="shared" si="411"/>
        <v>0</v>
      </c>
      <c r="CJ124" s="1363">
        <f t="shared" si="411"/>
        <v>0</v>
      </c>
      <c r="CK124" s="1363">
        <f t="shared" si="330"/>
        <v>0</v>
      </c>
      <c r="CL124" s="943"/>
      <c r="CM124" s="943"/>
      <c r="CN124" s="943"/>
      <c r="CO124" s="943"/>
      <c r="CP124" s="943"/>
      <c r="CQ124" s="943"/>
      <c r="CR124" s="943"/>
      <c r="CS124" s="943"/>
      <c r="CT124" s="943"/>
      <c r="CU124" s="943"/>
      <c r="CV124" s="943"/>
      <c r="CW124" s="943"/>
      <c r="CX124" s="943"/>
      <c r="CY124" s="943"/>
      <c r="CZ124" s="943"/>
      <c r="DA124" s="943"/>
      <c r="DB124" s="943"/>
      <c r="DC124" s="943"/>
      <c r="DD124" s="943"/>
      <c r="DE124" s="943"/>
      <c r="DF124" s="943"/>
      <c r="DG124" s="943"/>
      <c r="DH124" s="943"/>
      <c r="DI124" s="943"/>
      <c r="DJ124" s="943"/>
      <c r="DK124" s="943"/>
      <c r="DL124" s="943"/>
      <c r="DM124" s="943"/>
      <c r="DN124" s="1383">
        <f t="shared" ref="DN124:DW124" si="412">COUNTIF($CL124:$DM124,DN$4)*($F124/30)+COUNTIF($CL124:$DM124,DN$5)*($F124/60)</f>
        <v>0</v>
      </c>
      <c r="DO124" s="1383">
        <f t="shared" si="412"/>
        <v>0</v>
      </c>
      <c r="DP124" s="1383">
        <f t="shared" si="412"/>
        <v>0</v>
      </c>
      <c r="DQ124" s="1383">
        <f t="shared" si="412"/>
        <v>0</v>
      </c>
      <c r="DR124" s="1383">
        <f t="shared" si="412"/>
        <v>0</v>
      </c>
      <c r="DS124" s="1383">
        <f t="shared" si="412"/>
        <v>0</v>
      </c>
      <c r="DT124" s="1383">
        <f t="shared" si="412"/>
        <v>0</v>
      </c>
      <c r="DU124" s="1383">
        <f t="shared" si="412"/>
        <v>0</v>
      </c>
      <c r="DV124" s="1383">
        <f t="shared" si="412"/>
        <v>0</v>
      </c>
      <c r="DW124" s="1383">
        <f t="shared" si="412"/>
        <v>0</v>
      </c>
      <c r="DX124" s="1383">
        <f t="shared" si="332"/>
        <v>0</v>
      </c>
      <c r="DY124" s="943"/>
      <c r="DZ124" s="943"/>
      <c r="EA124" s="943"/>
      <c r="EB124" s="943"/>
      <c r="EC124" s="943"/>
      <c r="ED124" s="943"/>
      <c r="EE124" s="943"/>
      <c r="EF124" s="943"/>
      <c r="EG124" s="943"/>
      <c r="EH124" s="943"/>
      <c r="EI124" s="943"/>
      <c r="EJ124" s="943"/>
      <c r="EK124" s="943"/>
      <c r="EL124" s="943"/>
      <c r="EM124" s="943"/>
      <c r="EN124" s="943"/>
      <c r="EO124" s="943"/>
      <c r="EP124" s="943"/>
      <c r="EQ124" s="943"/>
      <c r="ER124" s="943"/>
      <c r="ES124" s="943"/>
      <c r="ET124" s="943"/>
      <c r="EU124" s="943"/>
      <c r="EV124" s="943"/>
      <c r="EW124" s="943"/>
      <c r="EX124" s="1364"/>
      <c r="EY124" s="1364"/>
      <c r="EZ124" s="1364"/>
      <c r="FA124" s="1364"/>
      <c r="FB124" s="1364"/>
      <c r="FC124" s="1364"/>
      <c r="FD124" s="1363">
        <f t="shared" ref="FD124:FO124" si="413">COUNTIF($AU124:$BY124,FD$4)*($F124/30)+COUNTIF($AU124:$BY124,FD$5)*($F124/60)</f>
        <v>0</v>
      </c>
      <c r="FE124" s="1363">
        <f t="shared" si="413"/>
        <v>0</v>
      </c>
      <c r="FF124" s="1363">
        <f t="shared" si="413"/>
        <v>0</v>
      </c>
      <c r="FG124" s="1363">
        <f t="shared" si="413"/>
        <v>0</v>
      </c>
      <c r="FH124" s="1363">
        <f t="shared" si="413"/>
        <v>0</v>
      </c>
      <c r="FI124" s="1363">
        <f t="shared" si="413"/>
        <v>0</v>
      </c>
      <c r="FJ124" s="1363">
        <f t="shared" si="413"/>
        <v>0</v>
      </c>
      <c r="FK124" s="1363">
        <f t="shared" si="413"/>
        <v>0</v>
      </c>
      <c r="FL124" s="1363">
        <f t="shared" si="413"/>
        <v>0</v>
      </c>
      <c r="FM124" s="1363">
        <f t="shared" si="413"/>
        <v>0</v>
      </c>
      <c r="FN124" s="1363">
        <f t="shared" si="413"/>
        <v>0</v>
      </c>
      <c r="FO124" s="1363">
        <f t="shared" si="413"/>
        <v>0</v>
      </c>
      <c r="FP124" s="1363">
        <f t="shared" si="334"/>
        <v>0</v>
      </c>
      <c r="FQ124" s="943"/>
      <c r="FR124" s="943"/>
      <c r="FS124" s="943"/>
      <c r="FT124" s="943"/>
      <c r="FU124" s="943"/>
      <c r="FV124" s="943"/>
      <c r="FW124" s="943"/>
      <c r="FX124" s="943"/>
      <c r="FY124" s="943"/>
      <c r="FZ124" s="943"/>
      <c r="GA124" s="943"/>
      <c r="GB124" s="943"/>
      <c r="GC124" s="943"/>
      <c r="GD124" s="943"/>
      <c r="GE124" s="943"/>
      <c r="GF124" s="943"/>
      <c r="GG124" s="943"/>
      <c r="GH124" s="943"/>
      <c r="GI124" s="943"/>
      <c r="GJ124" s="943"/>
      <c r="GK124" s="943"/>
      <c r="GL124" s="943"/>
      <c r="GM124" s="943"/>
      <c r="GN124" s="943"/>
      <c r="GO124" s="943"/>
      <c r="GP124" s="1364"/>
      <c r="GQ124" s="1364"/>
      <c r="GR124" s="1364"/>
      <c r="GS124" s="1364"/>
      <c r="GT124" s="1364"/>
      <c r="GU124" s="1383"/>
      <c r="GV124" s="1383"/>
      <c r="GW124" s="1383"/>
      <c r="GX124" s="1383"/>
      <c r="GY124" s="1383"/>
      <c r="GZ124" s="943"/>
      <c r="HA124" s="943"/>
      <c r="HB124" s="943"/>
      <c r="HC124" s="943"/>
      <c r="HD124" s="943"/>
      <c r="HE124" s="943"/>
      <c r="HF124" s="943"/>
      <c r="HG124" s="943"/>
      <c r="HH124" s="943"/>
      <c r="HI124" s="943"/>
      <c r="HJ124" s="943"/>
      <c r="HK124" s="943"/>
      <c r="HL124" s="943"/>
      <c r="HM124" s="943"/>
      <c r="HN124" s="943"/>
      <c r="HO124" s="943"/>
      <c r="HP124" s="943"/>
      <c r="HQ124" s="943"/>
      <c r="HR124" s="943"/>
      <c r="HS124" s="943"/>
      <c r="HT124" s="943"/>
      <c r="HU124" s="943"/>
      <c r="HV124" s="943"/>
      <c r="HW124" s="943"/>
      <c r="HX124" s="943"/>
      <c r="HY124" s="1364"/>
      <c r="HZ124" s="1364"/>
      <c r="IA124" s="1364"/>
      <c r="IB124" s="1364"/>
      <c r="IC124" s="1364"/>
      <c r="ID124" s="1364"/>
      <c r="IE124" s="1391"/>
      <c r="IF124" s="1391"/>
      <c r="IG124" s="1391"/>
      <c r="IH124" s="1391"/>
      <c r="II124" s="1391"/>
      <c r="IJ124" s="1391"/>
      <c r="IK124" s="943"/>
      <c r="IL124" s="943"/>
      <c r="IM124" s="943"/>
      <c r="IN124" s="943"/>
      <c r="IO124" s="943"/>
      <c r="IP124" s="943"/>
      <c r="IQ124" s="943"/>
      <c r="IR124" s="943"/>
      <c r="IS124" s="943"/>
      <c r="IT124" s="943"/>
      <c r="IU124" s="943"/>
      <c r="IV124" s="943"/>
      <c r="IW124" s="943"/>
      <c r="IX124" s="943"/>
      <c r="IY124" s="943"/>
      <c r="IZ124" s="943"/>
      <c r="JA124" s="943"/>
      <c r="JB124" s="943"/>
      <c r="JC124" s="943"/>
      <c r="JD124" s="943"/>
      <c r="JE124" s="943"/>
      <c r="JF124" s="943"/>
      <c r="JG124" s="943"/>
      <c r="JH124" s="943"/>
      <c r="JI124" s="943"/>
      <c r="JJ124" s="1364"/>
      <c r="JK124" s="1364"/>
      <c r="JL124" s="1364"/>
      <c r="JM124" s="1364"/>
      <c r="JN124" s="1364"/>
      <c r="JO124" s="1383"/>
      <c r="JP124" s="1383"/>
      <c r="JQ124" s="1383"/>
      <c r="JR124" s="1383"/>
      <c r="JS124" s="1383"/>
      <c r="JT124" s="1383"/>
      <c r="JU124" s="943"/>
      <c r="JV124" s="943"/>
      <c r="JW124" s="943"/>
      <c r="JX124" s="943"/>
      <c r="JY124" s="943"/>
      <c r="JZ124" s="943"/>
      <c r="KA124" s="943"/>
      <c r="KB124" s="943"/>
      <c r="KC124" s="943"/>
      <c r="KD124" s="943"/>
      <c r="KE124" s="943"/>
      <c r="KF124" s="943"/>
      <c r="KG124" s="943"/>
      <c r="KH124" s="943"/>
      <c r="KI124" s="943"/>
      <c r="KJ124" s="943"/>
      <c r="KK124" s="943"/>
      <c r="KL124" s="943"/>
      <c r="KM124" s="943"/>
      <c r="KN124" s="943"/>
      <c r="KO124" s="943"/>
      <c r="KP124" s="943"/>
      <c r="KQ124" s="943"/>
      <c r="KR124" s="943"/>
      <c r="KS124" s="943"/>
      <c r="KT124" s="1364"/>
      <c r="KU124" s="1364"/>
      <c r="KV124" s="1364"/>
      <c r="KW124" s="1364"/>
      <c r="KX124" s="1364"/>
      <c r="KY124" s="1364"/>
      <c r="KZ124" s="1363"/>
      <c r="LA124" s="1363"/>
      <c r="LB124" s="1363"/>
      <c r="LC124" s="1363"/>
      <c r="LD124" s="1363"/>
      <c r="LE124" s="1363"/>
      <c r="LF124" s="943"/>
      <c r="LG124" s="943"/>
      <c r="LH124" s="943"/>
      <c r="LI124" s="943"/>
      <c r="LJ124" s="943"/>
      <c r="LK124" s="943"/>
      <c r="LL124" s="943"/>
      <c r="LM124" s="943"/>
      <c r="LN124" s="943"/>
      <c r="LO124" s="943"/>
      <c r="LP124" s="943"/>
      <c r="LQ124" s="943"/>
      <c r="LR124" s="943"/>
      <c r="LS124" s="943"/>
      <c r="LT124" s="943"/>
      <c r="LU124" s="943"/>
      <c r="LV124" s="943"/>
      <c r="LW124" s="943"/>
      <c r="LX124" s="943"/>
      <c r="LY124" s="943"/>
      <c r="LZ124" s="943"/>
      <c r="MA124" s="943"/>
      <c r="MB124" s="943"/>
      <c r="MC124" s="943"/>
      <c r="MD124" s="943"/>
      <c r="ME124" s="1364"/>
      <c r="MF124" s="1364"/>
      <c r="MG124" s="1364"/>
      <c r="MH124" s="1364"/>
      <c r="MI124" s="1364"/>
      <c r="MJ124" s="1364"/>
      <c r="MK124" s="1383"/>
      <c r="ML124" s="1383"/>
      <c r="MM124" s="1383"/>
      <c r="MN124" s="1383"/>
      <c r="MO124" s="1383"/>
      <c r="MP124" s="1383"/>
      <c r="MQ124" s="943"/>
      <c r="MR124" s="943"/>
      <c r="MS124" s="943"/>
      <c r="MT124" s="943"/>
      <c r="MU124" s="943"/>
      <c r="MV124" s="943"/>
      <c r="MW124" s="943"/>
      <c r="MX124" s="943"/>
      <c r="MY124" s="943"/>
      <c r="MZ124" s="943"/>
      <c r="NA124" s="943"/>
      <c r="NB124" s="943"/>
      <c r="NC124" s="943"/>
      <c r="ND124" s="943"/>
      <c r="NE124" s="943"/>
      <c r="NF124" s="943"/>
      <c r="NG124" s="943"/>
      <c r="NH124" s="943"/>
      <c r="NI124" s="943"/>
      <c r="NJ124" s="943"/>
      <c r="NK124" s="943"/>
      <c r="NL124" s="943"/>
      <c r="NM124" s="943"/>
      <c r="NN124" s="943"/>
      <c r="NO124" s="943"/>
      <c r="NP124" s="1364"/>
      <c r="NQ124" s="1364"/>
      <c r="NR124" s="1364"/>
      <c r="NS124" s="1364"/>
      <c r="NT124" s="1364"/>
      <c r="NU124" s="1363"/>
      <c r="NV124" s="1363"/>
      <c r="NW124" s="1363"/>
      <c r="NX124" s="1363"/>
      <c r="NY124" s="1363"/>
      <c r="NZ124" s="1363"/>
      <c r="OA124" s="943"/>
      <c r="OB124" s="943"/>
      <c r="OC124" s="943"/>
      <c r="OD124" s="943"/>
      <c r="OE124" s="943"/>
      <c r="OF124" s="943"/>
      <c r="OG124" s="943"/>
      <c r="OH124" s="943"/>
      <c r="OI124" s="943"/>
      <c r="OJ124" s="943"/>
      <c r="OK124" s="943"/>
      <c r="OL124" s="943"/>
      <c r="OM124" s="943"/>
      <c r="ON124" s="943"/>
      <c r="OO124" s="943"/>
      <c r="OP124" s="943"/>
      <c r="OQ124" s="943"/>
      <c r="OR124" s="943"/>
      <c r="OS124" s="943"/>
      <c r="OT124" s="943"/>
      <c r="OU124" s="943"/>
      <c r="OV124" s="943"/>
      <c r="OW124" s="943"/>
      <c r="OX124" s="943"/>
      <c r="OY124" s="943"/>
      <c r="OZ124" s="1364"/>
      <c r="PA124" s="1364"/>
      <c r="PB124" s="1364"/>
      <c r="PC124" s="1364"/>
      <c r="PD124" s="1364"/>
      <c r="PE124" s="1383"/>
      <c r="PF124" s="1383"/>
      <c r="PG124" s="1383"/>
      <c r="PH124" s="1383"/>
      <c r="PI124" s="1383"/>
      <c r="PJ124" s="1383"/>
      <c r="PK124" s="943"/>
      <c r="PL124" s="943"/>
      <c r="PM124" s="943"/>
      <c r="PN124" s="943"/>
      <c r="PO124" s="943"/>
      <c r="PP124" s="943"/>
      <c r="PQ124" s="943"/>
      <c r="PR124" s="943"/>
      <c r="PS124" s="943"/>
      <c r="PT124" s="943"/>
      <c r="PU124" s="943"/>
      <c r="PV124" s="943"/>
      <c r="PW124" s="943"/>
      <c r="PX124" s="943"/>
      <c r="PY124" s="943"/>
      <c r="PZ124" s="943"/>
      <c r="QA124" s="943"/>
      <c r="QB124" s="943"/>
      <c r="QC124" s="943"/>
      <c r="QD124" s="943"/>
      <c r="QE124" s="943"/>
      <c r="QF124" s="943"/>
      <c r="QG124" s="943"/>
      <c r="QH124" s="943"/>
      <c r="QI124" s="943"/>
      <c r="QJ124" s="1364"/>
      <c r="QK124" s="1364"/>
      <c r="QL124" s="1364"/>
      <c r="QM124" s="1364"/>
      <c r="QN124" s="1364"/>
      <c r="QO124" s="1363"/>
      <c r="QP124" s="1363"/>
      <c r="QQ124" s="1363"/>
      <c r="QR124" s="1363"/>
      <c r="QS124" s="1363"/>
      <c r="QT124" s="1363"/>
      <c r="QU124" s="1363"/>
      <c r="QV124" s="1363"/>
      <c r="QW124" s="1363"/>
      <c r="QX124" s="1363"/>
      <c r="QY124" s="1363"/>
      <c r="QZ124" s="1363"/>
      <c r="RA124" s="1363"/>
    </row>
    <row r="125" ht="14.25" hidden="1" customHeight="1">
      <c r="A125" s="943">
        <v>28.0</v>
      </c>
      <c r="B125" s="70" t="s">
        <v>2830</v>
      </c>
      <c r="C125" s="70" t="s">
        <v>2830</v>
      </c>
      <c r="D125" s="33"/>
      <c r="E125" s="1360"/>
      <c r="F125" s="1298"/>
      <c r="G125" s="1382">
        <v>1.2044E7</v>
      </c>
      <c r="H125" s="1382"/>
      <c r="I125" s="1383"/>
      <c r="J125" s="1383">
        <f t="shared" si="314"/>
        <v>0</v>
      </c>
      <c r="K125" s="1383"/>
      <c r="L125" s="1383">
        <f t="shared" si="315"/>
        <v>0</v>
      </c>
      <c r="M125" s="1383"/>
      <c r="N125" s="1383">
        <f t="shared" si="316"/>
        <v>0</v>
      </c>
      <c r="O125" s="1383"/>
      <c r="P125" s="1383">
        <f t="shared" si="317"/>
        <v>0</v>
      </c>
      <c r="Q125" s="1383"/>
      <c r="R125" s="1383"/>
      <c r="S125" s="1383"/>
      <c r="T125" s="1383">
        <f t="shared" si="318"/>
        <v>0</v>
      </c>
      <c r="U125" s="1383">
        <f t="shared" si="319"/>
        <v>0</v>
      </c>
      <c r="V125" s="1362"/>
      <c r="W125" s="1363">
        <f t="shared" si="320"/>
        <v>0</v>
      </c>
      <c r="X125" s="1362"/>
      <c r="Y125" s="1363">
        <f t="shared" si="321"/>
        <v>0</v>
      </c>
      <c r="Z125" s="1362"/>
      <c r="AA125" s="1363">
        <f t="shared" si="322"/>
        <v>0</v>
      </c>
      <c r="AB125" s="1362"/>
      <c r="AC125" s="1363">
        <f t="shared" si="323"/>
        <v>0</v>
      </c>
      <c r="AD125" s="1362"/>
      <c r="AE125" s="1362"/>
      <c r="AF125" s="1362"/>
      <c r="AG125" s="1363"/>
      <c r="AH125" s="1363">
        <f t="shared" si="324"/>
        <v>0</v>
      </c>
      <c r="AI125" s="1361"/>
      <c r="AJ125" s="1383">
        <f t="shared" si="335"/>
        <v>0</v>
      </c>
      <c r="AK125" s="1361"/>
      <c r="AL125" s="1361"/>
      <c r="AM125" s="1383">
        <f t="shared" si="325"/>
        <v>0</v>
      </c>
      <c r="AN125" s="1361"/>
      <c r="AO125" s="1383">
        <f t="shared" si="326"/>
        <v>0</v>
      </c>
      <c r="AP125" s="1361"/>
      <c r="AQ125" s="1383">
        <f t="shared" si="327"/>
        <v>0</v>
      </c>
      <c r="AR125" s="1361"/>
      <c r="AS125" s="1361"/>
      <c r="AT125" s="1383">
        <f t="shared" si="328"/>
        <v>0</v>
      </c>
      <c r="AU125" s="943"/>
      <c r="AV125" s="943"/>
      <c r="AW125" s="943"/>
      <c r="AX125" s="943"/>
      <c r="AY125" s="943"/>
      <c r="AZ125" s="943"/>
      <c r="BA125" s="943"/>
      <c r="BB125" s="943"/>
      <c r="BC125" s="943"/>
      <c r="BD125" s="943"/>
      <c r="BE125" s="943"/>
      <c r="BF125" s="943"/>
      <c r="BG125" s="943"/>
      <c r="BH125" s="943"/>
      <c r="BI125" s="943"/>
      <c r="BJ125" s="943"/>
      <c r="BK125" s="943"/>
      <c r="BL125" s="943"/>
      <c r="BM125" s="943"/>
      <c r="BN125" s="943"/>
      <c r="BO125" s="943"/>
      <c r="BP125" s="943"/>
      <c r="BQ125" s="943"/>
      <c r="BR125" s="943"/>
      <c r="BS125" s="943"/>
      <c r="BT125" s="1364"/>
      <c r="BU125" s="1364"/>
      <c r="BV125" s="1364"/>
      <c r="BW125" s="1364"/>
      <c r="BX125" s="1364"/>
      <c r="BY125" s="1364"/>
      <c r="BZ125" s="1363">
        <f t="shared" ref="BZ125:CJ125" si="414">COUNTIF($AU125:$BY125,BZ$4)*($F125/30)+COUNTIF($AU125:$BY125,BZ$5)*($F125/60)</f>
        <v>0</v>
      </c>
      <c r="CA125" s="1363">
        <f t="shared" si="414"/>
        <v>0</v>
      </c>
      <c r="CB125" s="1363">
        <f t="shared" si="414"/>
        <v>0</v>
      </c>
      <c r="CC125" s="1363">
        <f t="shared" si="414"/>
        <v>0</v>
      </c>
      <c r="CD125" s="1363">
        <f t="shared" si="414"/>
        <v>0</v>
      </c>
      <c r="CE125" s="1363">
        <f t="shared" si="414"/>
        <v>0</v>
      </c>
      <c r="CF125" s="1363">
        <f t="shared" si="414"/>
        <v>0</v>
      </c>
      <c r="CG125" s="1363">
        <f t="shared" si="414"/>
        <v>0</v>
      </c>
      <c r="CH125" s="1363">
        <f t="shared" si="414"/>
        <v>0</v>
      </c>
      <c r="CI125" s="1363">
        <f t="shared" si="414"/>
        <v>0</v>
      </c>
      <c r="CJ125" s="1363">
        <f t="shared" si="414"/>
        <v>0</v>
      </c>
      <c r="CK125" s="1363">
        <f t="shared" si="330"/>
        <v>0</v>
      </c>
      <c r="CL125" s="943"/>
      <c r="CM125" s="943"/>
      <c r="CN125" s="943"/>
      <c r="CO125" s="943"/>
      <c r="CP125" s="943"/>
      <c r="CQ125" s="943"/>
      <c r="CR125" s="943"/>
      <c r="CS125" s="943"/>
      <c r="CT125" s="943"/>
      <c r="CU125" s="943"/>
      <c r="CV125" s="943"/>
      <c r="CW125" s="943"/>
      <c r="CX125" s="943"/>
      <c r="CY125" s="943"/>
      <c r="CZ125" s="943"/>
      <c r="DA125" s="943"/>
      <c r="DB125" s="943"/>
      <c r="DC125" s="943"/>
      <c r="DD125" s="943"/>
      <c r="DE125" s="943"/>
      <c r="DF125" s="943"/>
      <c r="DG125" s="943"/>
      <c r="DH125" s="943"/>
      <c r="DI125" s="943"/>
      <c r="DJ125" s="943"/>
      <c r="DK125" s="943"/>
      <c r="DL125" s="943"/>
      <c r="DM125" s="943"/>
      <c r="DN125" s="1383">
        <f t="shared" ref="DN125:DW125" si="415">COUNTIF($CL125:$DM125,DN$4)*($F125/30)+COUNTIF($CL125:$DM125,DN$5)*($F125/60)</f>
        <v>0</v>
      </c>
      <c r="DO125" s="1383">
        <f t="shared" si="415"/>
        <v>0</v>
      </c>
      <c r="DP125" s="1383">
        <f t="shared" si="415"/>
        <v>0</v>
      </c>
      <c r="DQ125" s="1383">
        <f t="shared" si="415"/>
        <v>0</v>
      </c>
      <c r="DR125" s="1383">
        <f t="shared" si="415"/>
        <v>0</v>
      </c>
      <c r="DS125" s="1383">
        <f t="shared" si="415"/>
        <v>0</v>
      </c>
      <c r="DT125" s="1383">
        <f t="shared" si="415"/>
        <v>0</v>
      </c>
      <c r="DU125" s="1383">
        <f t="shared" si="415"/>
        <v>0</v>
      </c>
      <c r="DV125" s="1383">
        <f t="shared" si="415"/>
        <v>0</v>
      </c>
      <c r="DW125" s="1383">
        <f t="shared" si="415"/>
        <v>0</v>
      </c>
      <c r="DX125" s="1383">
        <f t="shared" si="332"/>
        <v>0</v>
      </c>
      <c r="DY125" s="943"/>
      <c r="DZ125" s="943"/>
      <c r="EA125" s="943"/>
      <c r="EB125" s="943"/>
      <c r="EC125" s="943"/>
      <c r="ED125" s="943"/>
      <c r="EE125" s="943"/>
      <c r="EF125" s="943"/>
      <c r="EG125" s="943"/>
      <c r="EH125" s="943"/>
      <c r="EI125" s="943"/>
      <c r="EJ125" s="943"/>
      <c r="EK125" s="943"/>
      <c r="EL125" s="943"/>
      <c r="EM125" s="943"/>
      <c r="EN125" s="943"/>
      <c r="EO125" s="943"/>
      <c r="EP125" s="943"/>
      <c r="EQ125" s="943"/>
      <c r="ER125" s="943"/>
      <c r="ES125" s="943"/>
      <c r="ET125" s="943"/>
      <c r="EU125" s="943"/>
      <c r="EV125" s="943"/>
      <c r="EW125" s="943"/>
      <c r="EX125" s="1364"/>
      <c r="EY125" s="1364"/>
      <c r="EZ125" s="1364"/>
      <c r="FA125" s="1364"/>
      <c r="FB125" s="1364"/>
      <c r="FC125" s="1364"/>
      <c r="FD125" s="1363">
        <f t="shared" ref="FD125:FO125" si="416">COUNTIF($AU125:$BY125,FD$4)*($F125/30)+COUNTIF($AU125:$BY125,FD$5)*($F125/60)</f>
        <v>0</v>
      </c>
      <c r="FE125" s="1363">
        <f t="shared" si="416"/>
        <v>0</v>
      </c>
      <c r="FF125" s="1363">
        <f t="shared" si="416"/>
        <v>0</v>
      </c>
      <c r="FG125" s="1363">
        <f t="shared" si="416"/>
        <v>0</v>
      </c>
      <c r="FH125" s="1363">
        <f t="shared" si="416"/>
        <v>0</v>
      </c>
      <c r="FI125" s="1363">
        <f t="shared" si="416"/>
        <v>0</v>
      </c>
      <c r="FJ125" s="1363">
        <f t="shared" si="416"/>
        <v>0</v>
      </c>
      <c r="FK125" s="1363">
        <f t="shared" si="416"/>
        <v>0</v>
      </c>
      <c r="FL125" s="1363">
        <f t="shared" si="416"/>
        <v>0</v>
      </c>
      <c r="FM125" s="1363">
        <f t="shared" si="416"/>
        <v>0</v>
      </c>
      <c r="FN125" s="1363">
        <f t="shared" si="416"/>
        <v>0</v>
      </c>
      <c r="FO125" s="1363">
        <f t="shared" si="416"/>
        <v>0</v>
      </c>
      <c r="FP125" s="1363">
        <f t="shared" si="334"/>
        <v>0</v>
      </c>
      <c r="FQ125" s="943"/>
      <c r="FR125" s="943"/>
      <c r="FS125" s="943"/>
      <c r="FT125" s="943"/>
      <c r="FU125" s="943"/>
      <c r="FV125" s="943"/>
      <c r="FW125" s="943"/>
      <c r="FX125" s="943"/>
      <c r="FY125" s="943"/>
      <c r="FZ125" s="943"/>
      <c r="GA125" s="943"/>
      <c r="GB125" s="943"/>
      <c r="GC125" s="943"/>
      <c r="GD125" s="943"/>
      <c r="GE125" s="943"/>
      <c r="GF125" s="943"/>
      <c r="GG125" s="943"/>
      <c r="GH125" s="943"/>
      <c r="GI125" s="943"/>
      <c r="GJ125" s="943"/>
      <c r="GK125" s="943"/>
      <c r="GL125" s="943"/>
      <c r="GM125" s="943"/>
      <c r="GN125" s="943"/>
      <c r="GO125" s="943"/>
      <c r="GP125" s="1364"/>
      <c r="GQ125" s="1364"/>
      <c r="GR125" s="1364"/>
      <c r="GS125" s="1364"/>
      <c r="GT125" s="1364"/>
      <c r="GU125" s="1383"/>
      <c r="GV125" s="1383"/>
      <c r="GW125" s="1383"/>
      <c r="GX125" s="1383"/>
      <c r="GY125" s="1383"/>
      <c r="GZ125" s="943"/>
      <c r="HA125" s="943"/>
      <c r="HB125" s="943"/>
      <c r="HC125" s="943"/>
      <c r="HD125" s="943"/>
      <c r="HE125" s="943"/>
      <c r="HF125" s="943"/>
      <c r="HG125" s="943"/>
      <c r="HH125" s="943"/>
      <c r="HI125" s="943"/>
      <c r="HJ125" s="943"/>
      <c r="HK125" s="943"/>
      <c r="HL125" s="943"/>
      <c r="HM125" s="943"/>
      <c r="HN125" s="943"/>
      <c r="HO125" s="943"/>
      <c r="HP125" s="943"/>
      <c r="HQ125" s="943"/>
      <c r="HR125" s="943"/>
      <c r="HS125" s="943"/>
      <c r="HT125" s="943"/>
      <c r="HU125" s="943"/>
      <c r="HV125" s="943"/>
      <c r="HW125" s="943"/>
      <c r="HX125" s="943"/>
      <c r="HY125" s="1364"/>
      <c r="HZ125" s="1364"/>
      <c r="IA125" s="1364"/>
      <c r="IB125" s="1364"/>
      <c r="IC125" s="1364"/>
      <c r="ID125" s="1364"/>
      <c r="IE125" s="1391"/>
      <c r="IF125" s="1391"/>
      <c r="IG125" s="1391"/>
      <c r="IH125" s="1391"/>
      <c r="II125" s="1391"/>
      <c r="IJ125" s="1391"/>
      <c r="IK125" s="943"/>
      <c r="IL125" s="943"/>
      <c r="IM125" s="943"/>
      <c r="IN125" s="943"/>
      <c r="IO125" s="943"/>
      <c r="IP125" s="943"/>
      <c r="IQ125" s="943"/>
      <c r="IR125" s="943"/>
      <c r="IS125" s="943"/>
      <c r="IT125" s="943"/>
      <c r="IU125" s="943"/>
      <c r="IV125" s="943"/>
      <c r="IW125" s="943"/>
      <c r="IX125" s="943"/>
      <c r="IY125" s="943"/>
      <c r="IZ125" s="943"/>
      <c r="JA125" s="943"/>
      <c r="JB125" s="943"/>
      <c r="JC125" s="943"/>
      <c r="JD125" s="943"/>
      <c r="JE125" s="943"/>
      <c r="JF125" s="943"/>
      <c r="JG125" s="943"/>
      <c r="JH125" s="943"/>
      <c r="JI125" s="943"/>
      <c r="JJ125" s="1364"/>
      <c r="JK125" s="1364"/>
      <c r="JL125" s="1364"/>
      <c r="JM125" s="1364"/>
      <c r="JN125" s="1364"/>
      <c r="JO125" s="1383"/>
      <c r="JP125" s="1383"/>
      <c r="JQ125" s="1383"/>
      <c r="JR125" s="1383"/>
      <c r="JS125" s="1383"/>
      <c r="JT125" s="1383"/>
      <c r="JU125" s="943"/>
      <c r="JV125" s="943"/>
      <c r="JW125" s="943"/>
      <c r="JX125" s="943"/>
      <c r="JY125" s="943"/>
      <c r="JZ125" s="943"/>
      <c r="KA125" s="943"/>
      <c r="KB125" s="943"/>
      <c r="KC125" s="943"/>
      <c r="KD125" s="943"/>
      <c r="KE125" s="943"/>
      <c r="KF125" s="943"/>
      <c r="KG125" s="943"/>
      <c r="KH125" s="943"/>
      <c r="KI125" s="943"/>
      <c r="KJ125" s="943"/>
      <c r="KK125" s="943"/>
      <c r="KL125" s="943"/>
      <c r="KM125" s="943"/>
      <c r="KN125" s="943"/>
      <c r="KO125" s="943"/>
      <c r="KP125" s="943"/>
      <c r="KQ125" s="943"/>
      <c r="KR125" s="943"/>
      <c r="KS125" s="943"/>
      <c r="KT125" s="1364"/>
      <c r="KU125" s="1364"/>
      <c r="KV125" s="1364"/>
      <c r="KW125" s="1364"/>
      <c r="KX125" s="1364"/>
      <c r="KY125" s="1364"/>
      <c r="KZ125" s="1363"/>
      <c r="LA125" s="1363"/>
      <c r="LB125" s="1363"/>
      <c r="LC125" s="1363"/>
      <c r="LD125" s="1363"/>
      <c r="LE125" s="1363"/>
      <c r="LF125" s="943"/>
      <c r="LG125" s="943"/>
      <c r="LH125" s="943"/>
      <c r="LI125" s="943"/>
      <c r="LJ125" s="943"/>
      <c r="LK125" s="943"/>
      <c r="LL125" s="943"/>
      <c r="LM125" s="943"/>
      <c r="LN125" s="943"/>
      <c r="LO125" s="943"/>
      <c r="LP125" s="943"/>
      <c r="LQ125" s="943"/>
      <c r="LR125" s="943"/>
      <c r="LS125" s="943"/>
      <c r="LT125" s="943"/>
      <c r="LU125" s="943"/>
      <c r="LV125" s="943"/>
      <c r="LW125" s="943"/>
      <c r="LX125" s="943"/>
      <c r="LY125" s="943"/>
      <c r="LZ125" s="943"/>
      <c r="MA125" s="943"/>
      <c r="MB125" s="943"/>
      <c r="MC125" s="943"/>
      <c r="MD125" s="943"/>
      <c r="ME125" s="1364"/>
      <c r="MF125" s="1364"/>
      <c r="MG125" s="1364"/>
      <c r="MH125" s="1364"/>
      <c r="MI125" s="1364"/>
      <c r="MJ125" s="1364"/>
      <c r="MK125" s="1383"/>
      <c r="ML125" s="1383"/>
      <c r="MM125" s="1383"/>
      <c r="MN125" s="1383"/>
      <c r="MO125" s="1383"/>
      <c r="MP125" s="1383"/>
      <c r="MQ125" s="943"/>
      <c r="MR125" s="943"/>
      <c r="MS125" s="943"/>
      <c r="MT125" s="943"/>
      <c r="MU125" s="943"/>
      <c r="MV125" s="943"/>
      <c r="MW125" s="943"/>
      <c r="MX125" s="943"/>
      <c r="MY125" s="943"/>
      <c r="MZ125" s="943"/>
      <c r="NA125" s="943"/>
      <c r="NB125" s="943"/>
      <c r="NC125" s="943"/>
      <c r="ND125" s="943"/>
      <c r="NE125" s="943"/>
      <c r="NF125" s="943"/>
      <c r="NG125" s="943"/>
      <c r="NH125" s="943"/>
      <c r="NI125" s="943"/>
      <c r="NJ125" s="943"/>
      <c r="NK125" s="943"/>
      <c r="NL125" s="943"/>
      <c r="NM125" s="943"/>
      <c r="NN125" s="943"/>
      <c r="NO125" s="943"/>
      <c r="NP125" s="1364"/>
      <c r="NQ125" s="1364"/>
      <c r="NR125" s="1364"/>
      <c r="NS125" s="1364"/>
      <c r="NT125" s="1364"/>
      <c r="NU125" s="1363"/>
      <c r="NV125" s="1363"/>
      <c r="NW125" s="1363"/>
      <c r="NX125" s="1363"/>
      <c r="NY125" s="1363"/>
      <c r="NZ125" s="1363"/>
      <c r="OA125" s="943"/>
      <c r="OB125" s="943"/>
      <c r="OC125" s="943"/>
      <c r="OD125" s="943"/>
      <c r="OE125" s="943"/>
      <c r="OF125" s="943"/>
      <c r="OG125" s="943"/>
      <c r="OH125" s="943"/>
      <c r="OI125" s="943"/>
      <c r="OJ125" s="943"/>
      <c r="OK125" s="943"/>
      <c r="OL125" s="943"/>
      <c r="OM125" s="943"/>
      <c r="ON125" s="943"/>
      <c r="OO125" s="943"/>
      <c r="OP125" s="943"/>
      <c r="OQ125" s="943"/>
      <c r="OR125" s="943"/>
      <c r="OS125" s="943"/>
      <c r="OT125" s="943"/>
      <c r="OU125" s="943"/>
      <c r="OV125" s="943"/>
      <c r="OW125" s="943"/>
      <c r="OX125" s="943"/>
      <c r="OY125" s="943"/>
      <c r="OZ125" s="1364"/>
      <c r="PA125" s="1364"/>
      <c r="PB125" s="1364"/>
      <c r="PC125" s="1364"/>
      <c r="PD125" s="1364"/>
      <c r="PE125" s="1383"/>
      <c r="PF125" s="1383"/>
      <c r="PG125" s="1383"/>
      <c r="PH125" s="1383"/>
      <c r="PI125" s="1383"/>
      <c r="PJ125" s="1383"/>
      <c r="PK125" s="943"/>
      <c r="PL125" s="943"/>
      <c r="PM125" s="943"/>
      <c r="PN125" s="943"/>
      <c r="PO125" s="943"/>
      <c r="PP125" s="943"/>
      <c r="PQ125" s="943"/>
      <c r="PR125" s="943"/>
      <c r="PS125" s="943"/>
      <c r="PT125" s="943"/>
      <c r="PU125" s="943"/>
      <c r="PV125" s="943"/>
      <c r="PW125" s="943"/>
      <c r="PX125" s="943"/>
      <c r="PY125" s="943"/>
      <c r="PZ125" s="943"/>
      <c r="QA125" s="943"/>
      <c r="QB125" s="943"/>
      <c r="QC125" s="943"/>
      <c r="QD125" s="943"/>
      <c r="QE125" s="943"/>
      <c r="QF125" s="943"/>
      <c r="QG125" s="943"/>
      <c r="QH125" s="943"/>
      <c r="QI125" s="943"/>
      <c r="QJ125" s="1364"/>
      <c r="QK125" s="1364"/>
      <c r="QL125" s="1364"/>
      <c r="QM125" s="1364"/>
      <c r="QN125" s="1364"/>
      <c r="QO125" s="1363"/>
      <c r="QP125" s="1363"/>
      <c r="QQ125" s="1363"/>
      <c r="QR125" s="1363"/>
      <c r="QS125" s="1363"/>
      <c r="QT125" s="1363"/>
      <c r="QU125" s="1363"/>
      <c r="QV125" s="1363"/>
      <c r="QW125" s="1363"/>
      <c r="QX125" s="1363"/>
      <c r="QY125" s="1363"/>
      <c r="QZ125" s="1363"/>
      <c r="RA125" s="1363"/>
    </row>
    <row r="126" ht="14.25" hidden="1" customHeight="1">
      <c r="A126" s="943">
        <v>29.0</v>
      </c>
      <c r="B126" s="70" t="s">
        <v>2830</v>
      </c>
      <c r="C126" s="70" t="s">
        <v>2830</v>
      </c>
      <c r="D126" s="33"/>
      <c r="E126" s="1360"/>
      <c r="F126" s="1298"/>
      <c r="G126" s="1382">
        <v>1.2044E7</v>
      </c>
      <c r="H126" s="1382"/>
      <c r="I126" s="1383"/>
      <c r="J126" s="1383">
        <f t="shared" si="314"/>
        <v>0</v>
      </c>
      <c r="K126" s="1383"/>
      <c r="L126" s="1383">
        <f t="shared" si="315"/>
        <v>0</v>
      </c>
      <c r="M126" s="1383"/>
      <c r="N126" s="1383">
        <f t="shared" si="316"/>
        <v>0</v>
      </c>
      <c r="O126" s="1383"/>
      <c r="P126" s="1383">
        <f t="shared" si="317"/>
        <v>0</v>
      </c>
      <c r="Q126" s="1383"/>
      <c r="R126" s="1383"/>
      <c r="S126" s="1383"/>
      <c r="T126" s="1383">
        <f t="shared" si="318"/>
        <v>0</v>
      </c>
      <c r="U126" s="1383">
        <f t="shared" si="319"/>
        <v>0</v>
      </c>
      <c r="V126" s="1362"/>
      <c r="W126" s="1363">
        <f t="shared" si="320"/>
        <v>0</v>
      </c>
      <c r="X126" s="1362"/>
      <c r="Y126" s="1363">
        <f t="shared" si="321"/>
        <v>0</v>
      </c>
      <c r="Z126" s="1362"/>
      <c r="AA126" s="1363">
        <f t="shared" si="322"/>
        <v>0</v>
      </c>
      <c r="AB126" s="1362"/>
      <c r="AC126" s="1363">
        <f t="shared" si="323"/>
        <v>0</v>
      </c>
      <c r="AD126" s="1362"/>
      <c r="AE126" s="1362"/>
      <c r="AF126" s="1362"/>
      <c r="AG126" s="1363"/>
      <c r="AH126" s="1363">
        <f t="shared" si="324"/>
        <v>0</v>
      </c>
      <c r="AI126" s="1361"/>
      <c r="AJ126" s="1383">
        <f t="shared" si="335"/>
        <v>0</v>
      </c>
      <c r="AK126" s="1361"/>
      <c r="AL126" s="1361"/>
      <c r="AM126" s="1383">
        <f t="shared" si="325"/>
        <v>0</v>
      </c>
      <c r="AN126" s="1361"/>
      <c r="AO126" s="1383">
        <f t="shared" si="326"/>
        <v>0</v>
      </c>
      <c r="AP126" s="1361"/>
      <c r="AQ126" s="1383">
        <f t="shared" si="327"/>
        <v>0</v>
      </c>
      <c r="AR126" s="1361"/>
      <c r="AS126" s="1361"/>
      <c r="AT126" s="1383">
        <f t="shared" si="328"/>
        <v>0</v>
      </c>
      <c r="AU126" s="943"/>
      <c r="AV126" s="943"/>
      <c r="AW126" s="943"/>
      <c r="AX126" s="943"/>
      <c r="AY126" s="943"/>
      <c r="AZ126" s="943"/>
      <c r="BA126" s="943"/>
      <c r="BB126" s="943"/>
      <c r="BC126" s="943"/>
      <c r="BD126" s="943"/>
      <c r="BE126" s="943"/>
      <c r="BF126" s="943"/>
      <c r="BG126" s="943"/>
      <c r="BH126" s="943"/>
      <c r="BI126" s="943"/>
      <c r="BJ126" s="943"/>
      <c r="BK126" s="943"/>
      <c r="BL126" s="943"/>
      <c r="BM126" s="943"/>
      <c r="BN126" s="943"/>
      <c r="BO126" s="943"/>
      <c r="BP126" s="943"/>
      <c r="BQ126" s="943"/>
      <c r="BR126" s="943"/>
      <c r="BS126" s="943"/>
      <c r="BT126" s="1364"/>
      <c r="BU126" s="1364"/>
      <c r="BV126" s="1364"/>
      <c r="BW126" s="1364"/>
      <c r="BX126" s="1364"/>
      <c r="BY126" s="1364"/>
      <c r="BZ126" s="1363">
        <f t="shared" ref="BZ126:CJ126" si="417">COUNTIF($AU126:$BY126,BZ$4)*($F126/30)+COUNTIF($AU126:$BY126,BZ$5)*($F126/60)</f>
        <v>0</v>
      </c>
      <c r="CA126" s="1363">
        <f t="shared" si="417"/>
        <v>0</v>
      </c>
      <c r="CB126" s="1363">
        <f t="shared" si="417"/>
        <v>0</v>
      </c>
      <c r="CC126" s="1363">
        <f t="shared" si="417"/>
        <v>0</v>
      </c>
      <c r="CD126" s="1363">
        <f t="shared" si="417"/>
        <v>0</v>
      </c>
      <c r="CE126" s="1363">
        <f t="shared" si="417"/>
        <v>0</v>
      </c>
      <c r="CF126" s="1363">
        <f t="shared" si="417"/>
        <v>0</v>
      </c>
      <c r="CG126" s="1363">
        <f t="shared" si="417"/>
        <v>0</v>
      </c>
      <c r="CH126" s="1363">
        <f t="shared" si="417"/>
        <v>0</v>
      </c>
      <c r="CI126" s="1363">
        <f t="shared" si="417"/>
        <v>0</v>
      </c>
      <c r="CJ126" s="1363">
        <f t="shared" si="417"/>
        <v>0</v>
      </c>
      <c r="CK126" s="1363">
        <f t="shared" si="330"/>
        <v>0</v>
      </c>
      <c r="CL126" s="943"/>
      <c r="CM126" s="943"/>
      <c r="CN126" s="943"/>
      <c r="CO126" s="943"/>
      <c r="CP126" s="943"/>
      <c r="CQ126" s="943"/>
      <c r="CR126" s="943"/>
      <c r="CS126" s="943"/>
      <c r="CT126" s="943"/>
      <c r="CU126" s="943"/>
      <c r="CV126" s="943"/>
      <c r="CW126" s="943"/>
      <c r="CX126" s="943"/>
      <c r="CY126" s="943"/>
      <c r="CZ126" s="943"/>
      <c r="DA126" s="943"/>
      <c r="DB126" s="943"/>
      <c r="DC126" s="943"/>
      <c r="DD126" s="943"/>
      <c r="DE126" s="943"/>
      <c r="DF126" s="943"/>
      <c r="DG126" s="943"/>
      <c r="DH126" s="943"/>
      <c r="DI126" s="943"/>
      <c r="DJ126" s="943"/>
      <c r="DK126" s="943"/>
      <c r="DL126" s="943"/>
      <c r="DM126" s="943"/>
      <c r="DN126" s="1383">
        <f t="shared" ref="DN126:DW126" si="418">COUNTIF($CL126:$DM126,DN$4)*($F126/30)+COUNTIF($CL126:$DM126,DN$5)*($F126/60)</f>
        <v>0</v>
      </c>
      <c r="DO126" s="1383">
        <f t="shared" si="418"/>
        <v>0</v>
      </c>
      <c r="DP126" s="1383">
        <f t="shared" si="418"/>
        <v>0</v>
      </c>
      <c r="DQ126" s="1383">
        <f t="shared" si="418"/>
        <v>0</v>
      </c>
      <c r="DR126" s="1383">
        <f t="shared" si="418"/>
        <v>0</v>
      </c>
      <c r="DS126" s="1383">
        <f t="shared" si="418"/>
        <v>0</v>
      </c>
      <c r="DT126" s="1383">
        <f t="shared" si="418"/>
        <v>0</v>
      </c>
      <c r="DU126" s="1383">
        <f t="shared" si="418"/>
        <v>0</v>
      </c>
      <c r="DV126" s="1383">
        <f t="shared" si="418"/>
        <v>0</v>
      </c>
      <c r="DW126" s="1383">
        <f t="shared" si="418"/>
        <v>0</v>
      </c>
      <c r="DX126" s="1383">
        <f t="shared" si="332"/>
        <v>0</v>
      </c>
      <c r="DY126" s="943"/>
      <c r="DZ126" s="943"/>
      <c r="EA126" s="943"/>
      <c r="EB126" s="943"/>
      <c r="EC126" s="943"/>
      <c r="ED126" s="943"/>
      <c r="EE126" s="943"/>
      <c r="EF126" s="943"/>
      <c r="EG126" s="943"/>
      <c r="EH126" s="943"/>
      <c r="EI126" s="943"/>
      <c r="EJ126" s="943"/>
      <c r="EK126" s="943"/>
      <c r="EL126" s="943"/>
      <c r="EM126" s="943"/>
      <c r="EN126" s="943"/>
      <c r="EO126" s="943"/>
      <c r="EP126" s="943"/>
      <c r="EQ126" s="943"/>
      <c r="ER126" s="943"/>
      <c r="ES126" s="943"/>
      <c r="ET126" s="943"/>
      <c r="EU126" s="943"/>
      <c r="EV126" s="943"/>
      <c r="EW126" s="943"/>
      <c r="EX126" s="1364"/>
      <c r="EY126" s="1364"/>
      <c r="EZ126" s="1364"/>
      <c r="FA126" s="1364"/>
      <c r="FB126" s="1364"/>
      <c r="FC126" s="1364"/>
      <c r="FD126" s="1363">
        <f t="shared" ref="FD126:FO126" si="419">COUNTIF($AU126:$BY126,FD$4)*($F126/30)+COUNTIF($AU126:$BY126,FD$5)*($F126/60)</f>
        <v>0</v>
      </c>
      <c r="FE126" s="1363">
        <f t="shared" si="419"/>
        <v>0</v>
      </c>
      <c r="FF126" s="1363">
        <f t="shared" si="419"/>
        <v>0</v>
      </c>
      <c r="FG126" s="1363">
        <f t="shared" si="419"/>
        <v>0</v>
      </c>
      <c r="FH126" s="1363">
        <f t="shared" si="419"/>
        <v>0</v>
      </c>
      <c r="FI126" s="1363">
        <f t="shared" si="419"/>
        <v>0</v>
      </c>
      <c r="FJ126" s="1363">
        <f t="shared" si="419"/>
        <v>0</v>
      </c>
      <c r="FK126" s="1363">
        <f t="shared" si="419"/>
        <v>0</v>
      </c>
      <c r="FL126" s="1363">
        <f t="shared" si="419"/>
        <v>0</v>
      </c>
      <c r="FM126" s="1363">
        <f t="shared" si="419"/>
        <v>0</v>
      </c>
      <c r="FN126" s="1363">
        <f t="shared" si="419"/>
        <v>0</v>
      </c>
      <c r="FO126" s="1363">
        <f t="shared" si="419"/>
        <v>0</v>
      </c>
      <c r="FP126" s="1363">
        <f t="shared" si="334"/>
        <v>0</v>
      </c>
      <c r="FQ126" s="943"/>
      <c r="FR126" s="943"/>
      <c r="FS126" s="943"/>
      <c r="FT126" s="943"/>
      <c r="FU126" s="943"/>
      <c r="FV126" s="943"/>
      <c r="FW126" s="943"/>
      <c r="FX126" s="943"/>
      <c r="FY126" s="943"/>
      <c r="FZ126" s="943"/>
      <c r="GA126" s="943"/>
      <c r="GB126" s="943"/>
      <c r="GC126" s="943"/>
      <c r="GD126" s="943"/>
      <c r="GE126" s="943"/>
      <c r="GF126" s="943"/>
      <c r="GG126" s="943"/>
      <c r="GH126" s="943"/>
      <c r="GI126" s="943"/>
      <c r="GJ126" s="943"/>
      <c r="GK126" s="943"/>
      <c r="GL126" s="943"/>
      <c r="GM126" s="943"/>
      <c r="GN126" s="943"/>
      <c r="GO126" s="943"/>
      <c r="GP126" s="1364"/>
      <c r="GQ126" s="1364"/>
      <c r="GR126" s="1364"/>
      <c r="GS126" s="1364"/>
      <c r="GT126" s="1364"/>
      <c r="GU126" s="1383"/>
      <c r="GV126" s="1383"/>
      <c r="GW126" s="1383"/>
      <c r="GX126" s="1383"/>
      <c r="GY126" s="1383"/>
      <c r="GZ126" s="943"/>
      <c r="HA126" s="943"/>
      <c r="HB126" s="943"/>
      <c r="HC126" s="943"/>
      <c r="HD126" s="943"/>
      <c r="HE126" s="943"/>
      <c r="HF126" s="943"/>
      <c r="HG126" s="943"/>
      <c r="HH126" s="943"/>
      <c r="HI126" s="943"/>
      <c r="HJ126" s="943"/>
      <c r="HK126" s="943"/>
      <c r="HL126" s="943"/>
      <c r="HM126" s="943"/>
      <c r="HN126" s="943"/>
      <c r="HO126" s="943"/>
      <c r="HP126" s="943"/>
      <c r="HQ126" s="943"/>
      <c r="HR126" s="943"/>
      <c r="HS126" s="943"/>
      <c r="HT126" s="943"/>
      <c r="HU126" s="943"/>
      <c r="HV126" s="943"/>
      <c r="HW126" s="943"/>
      <c r="HX126" s="943"/>
      <c r="HY126" s="1364"/>
      <c r="HZ126" s="1364"/>
      <c r="IA126" s="1364"/>
      <c r="IB126" s="1364"/>
      <c r="IC126" s="1364"/>
      <c r="ID126" s="1364"/>
      <c r="IE126" s="1391"/>
      <c r="IF126" s="1391"/>
      <c r="IG126" s="1391"/>
      <c r="IH126" s="1391"/>
      <c r="II126" s="1391"/>
      <c r="IJ126" s="1391"/>
      <c r="IK126" s="943"/>
      <c r="IL126" s="943"/>
      <c r="IM126" s="943"/>
      <c r="IN126" s="943"/>
      <c r="IO126" s="943"/>
      <c r="IP126" s="943"/>
      <c r="IQ126" s="943"/>
      <c r="IR126" s="943"/>
      <c r="IS126" s="943"/>
      <c r="IT126" s="943"/>
      <c r="IU126" s="943"/>
      <c r="IV126" s="943"/>
      <c r="IW126" s="943"/>
      <c r="IX126" s="943"/>
      <c r="IY126" s="943"/>
      <c r="IZ126" s="943"/>
      <c r="JA126" s="943"/>
      <c r="JB126" s="943"/>
      <c r="JC126" s="943"/>
      <c r="JD126" s="943"/>
      <c r="JE126" s="943"/>
      <c r="JF126" s="943"/>
      <c r="JG126" s="943"/>
      <c r="JH126" s="943"/>
      <c r="JI126" s="943"/>
      <c r="JJ126" s="1364"/>
      <c r="JK126" s="1364"/>
      <c r="JL126" s="1364"/>
      <c r="JM126" s="1364"/>
      <c r="JN126" s="1364"/>
      <c r="JO126" s="1383"/>
      <c r="JP126" s="1383"/>
      <c r="JQ126" s="1383"/>
      <c r="JR126" s="1383"/>
      <c r="JS126" s="1383"/>
      <c r="JT126" s="1383"/>
      <c r="JU126" s="943"/>
      <c r="JV126" s="943"/>
      <c r="JW126" s="943"/>
      <c r="JX126" s="943"/>
      <c r="JY126" s="943"/>
      <c r="JZ126" s="943"/>
      <c r="KA126" s="943"/>
      <c r="KB126" s="943"/>
      <c r="KC126" s="943"/>
      <c r="KD126" s="943"/>
      <c r="KE126" s="943"/>
      <c r="KF126" s="943"/>
      <c r="KG126" s="943"/>
      <c r="KH126" s="943"/>
      <c r="KI126" s="943"/>
      <c r="KJ126" s="943"/>
      <c r="KK126" s="943"/>
      <c r="KL126" s="943"/>
      <c r="KM126" s="943"/>
      <c r="KN126" s="943"/>
      <c r="KO126" s="943"/>
      <c r="KP126" s="943"/>
      <c r="KQ126" s="943"/>
      <c r="KR126" s="943"/>
      <c r="KS126" s="943"/>
      <c r="KT126" s="1364"/>
      <c r="KU126" s="1364"/>
      <c r="KV126" s="1364"/>
      <c r="KW126" s="1364"/>
      <c r="KX126" s="1364"/>
      <c r="KY126" s="1364"/>
      <c r="KZ126" s="1363"/>
      <c r="LA126" s="1363"/>
      <c r="LB126" s="1363"/>
      <c r="LC126" s="1363"/>
      <c r="LD126" s="1363"/>
      <c r="LE126" s="1363"/>
      <c r="LF126" s="943"/>
      <c r="LG126" s="943"/>
      <c r="LH126" s="943"/>
      <c r="LI126" s="943"/>
      <c r="LJ126" s="943"/>
      <c r="LK126" s="943"/>
      <c r="LL126" s="943"/>
      <c r="LM126" s="943"/>
      <c r="LN126" s="943"/>
      <c r="LO126" s="943"/>
      <c r="LP126" s="943"/>
      <c r="LQ126" s="943"/>
      <c r="LR126" s="943"/>
      <c r="LS126" s="943"/>
      <c r="LT126" s="943"/>
      <c r="LU126" s="943"/>
      <c r="LV126" s="943"/>
      <c r="LW126" s="943"/>
      <c r="LX126" s="943"/>
      <c r="LY126" s="943"/>
      <c r="LZ126" s="943"/>
      <c r="MA126" s="943"/>
      <c r="MB126" s="943"/>
      <c r="MC126" s="943"/>
      <c r="MD126" s="943"/>
      <c r="ME126" s="1364"/>
      <c r="MF126" s="1364"/>
      <c r="MG126" s="1364"/>
      <c r="MH126" s="1364"/>
      <c r="MI126" s="1364"/>
      <c r="MJ126" s="1364"/>
      <c r="MK126" s="1383"/>
      <c r="ML126" s="1383"/>
      <c r="MM126" s="1383"/>
      <c r="MN126" s="1383"/>
      <c r="MO126" s="1383"/>
      <c r="MP126" s="1383"/>
      <c r="MQ126" s="943"/>
      <c r="MR126" s="943"/>
      <c r="MS126" s="943"/>
      <c r="MT126" s="943"/>
      <c r="MU126" s="943"/>
      <c r="MV126" s="943"/>
      <c r="MW126" s="943"/>
      <c r="MX126" s="943"/>
      <c r="MY126" s="943"/>
      <c r="MZ126" s="943"/>
      <c r="NA126" s="943"/>
      <c r="NB126" s="943"/>
      <c r="NC126" s="943"/>
      <c r="ND126" s="943"/>
      <c r="NE126" s="943"/>
      <c r="NF126" s="943"/>
      <c r="NG126" s="943"/>
      <c r="NH126" s="943"/>
      <c r="NI126" s="943"/>
      <c r="NJ126" s="943"/>
      <c r="NK126" s="943"/>
      <c r="NL126" s="943"/>
      <c r="NM126" s="943"/>
      <c r="NN126" s="943"/>
      <c r="NO126" s="943"/>
      <c r="NP126" s="1364"/>
      <c r="NQ126" s="1364"/>
      <c r="NR126" s="1364"/>
      <c r="NS126" s="1364"/>
      <c r="NT126" s="1364"/>
      <c r="NU126" s="1363"/>
      <c r="NV126" s="1363"/>
      <c r="NW126" s="1363"/>
      <c r="NX126" s="1363"/>
      <c r="NY126" s="1363"/>
      <c r="NZ126" s="1363"/>
      <c r="OA126" s="943"/>
      <c r="OB126" s="943"/>
      <c r="OC126" s="943"/>
      <c r="OD126" s="943"/>
      <c r="OE126" s="943"/>
      <c r="OF126" s="943"/>
      <c r="OG126" s="943"/>
      <c r="OH126" s="943"/>
      <c r="OI126" s="943"/>
      <c r="OJ126" s="943"/>
      <c r="OK126" s="943"/>
      <c r="OL126" s="943"/>
      <c r="OM126" s="943"/>
      <c r="ON126" s="943"/>
      <c r="OO126" s="943"/>
      <c r="OP126" s="943"/>
      <c r="OQ126" s="943"/>
      <c r="OR126" s="943"/>
      <c r="OS126" s="943"/>
      <c r="OT126" s="943"/>
      <c r="OU126" s="943"/>
      <c r="OV126" s="943"/>
      <c r="OW126" s="943"/>
      <c r="OX126" s="943"/>
      <c r="OY126" s="943"/>
      <c r="OZ126" s="1364"/>
      <c r="PA126" s="1364"/>
      <c r="PB126" s="1364"/>
      <c r="PC126" s="1364"/>
      <c r="PD126" s="1364"/>
      <c r="PE126" s="1383"/>
      <c r="PF126" s="1383"/>
      <c r="PG126" s="1383"/>
      <c r="PH126" s="1383"/>
      <c r="PI126" s="1383"/>
      <c r="PJ126" s="1383"/>
      <c r="PK126" s="943"/>
      <c r="PL126" s="943"/>
      <c r="PM126" s="943"/>
      <c r="PN126" s="943"/>
      <c r="PO126" s="943"/>
      <c r="PP126" s="943"/>
      <c r="PQ126" s="943"/>
      <c r="PR126" s="943"/>
      <c r="PS126" s="943"/>
      <c r="PT126" s="943"/>
      <c r="PU126" s="943"/>
      <c r="PV126" s="943"/>
      <c r="PW126" s="943"/>
      <c r="PX126" s="943"/>
      <c r="PY126" s="943"/>
      <c r="PZ126" s="943"/>
      <c r="QA126" s="943"/>
      <c r="QB126" s="943"/>
      <c r="QC126" s="943"/>
      <c r="QD126" s="943"/>
      <c r="QE126" s="943"/>
      <c r="QF126" s="943"/>
      <c r="QG126" s="943"/>
      <c r="QH126" s="943"/>
      <c r="QI126" s="943"/>
      <c r="QJ126" s="1364"/>
      <c r="QK126" s="1364"/>
      <c r="QL126" s="1364"/>
      <c r="QM126" s="1364"/>
      <c r="QN126" s="1364"/>
      <c r="QO126" s="1363"/>
      <c r="QP126" s="1363"/>
      <c r="QQ126" s="1363"/>
      <c r="QR126" s="1363"/>
      <c r="QS126" s="1363"/>
      <c r="QT126" s="1363"/>
      <c r="QU126" s="1363"/>
      <c r="QV126" s="1363"/>
      <c r="QW126" s="1363"/>
      <c r="QX126" s="1363"/>
      <c r="QY126" s="1363"/>
      <c r="QZ126" s="1363"/>
      <c r="RA126" s="1363"/>
    </row>
    <row r="127" ht="14.25" hidden="1" customHeight="1">
      <c r="A127" s="943">
        <v>30.0</v>
      </c>
      <c r="B127" s="70" t="s">
        <v>2830</v>
      </c>
      <c r="C127" s="70" t="s">
        <v>2830</v>
      </c>
      <c r="D127" s="33"/>
      <c r="E127" s="1360"/>
      <c r="F127" s="1298"/>
      <c r="G127" s="1382">
        <v>1.2044E7</v>
      </c>
      <c r="H127" s="1382"/>
      <c r="I127" s="1383"/>
      <c r="J127" s="1383">
        <f t="shared" si="314"/>
        <v>0</v>
      </c>
      <c r="K127" s="1383"/>
      <c r="L127" s="1383">
        <f t="shared" si="315"/>
        <v>0</v>
      </c>
      <c r="M127" s="1383"/>
      <c r="N127" s="1383">
        <f t="shared" si="316"/>
        <v>0</v>
      </c>
      <c r="O127" s="1383"/>
      <c r="P127" s="1383">
        <f t="shared" si="317"/>
        <v>0</v>
      </c>
      <c r="Q127" s="1383"/>
      <c r="R127" s="1383"/>
      <c r="S127" s="1383"/>
      <c r="T127" s="1383">
        <f t="shared" si="318"/>
        <v>0</v>
      </c>
      <c r="U127" s="1383">
        <f t="shared" si="319"/>
        <v>0</v>
      </c>
      <c r="V127" s="1362"/>
      <c r="W127" s="1363">
        <f t="shared" si="320"/>
        <v>0</v>
      </c>
      <c r="X127" s="1362"/>
      <c r="Y127" s="1363">
        <f t="shared" si="321"/>
        <v>0</v>
      </c>
      <c r="Z127" s="1362"/>
      <c r="AA127" s="1363">
        <f t="shared" si="322"/>
        <v>0</v>
      </c>
      <c r="AB127" s="1362"/>
      <c r="AC127" s="1363">
        <f t="shared" si="323"/>
        <v>0</v>
      </c>
      <c r="AD127" s="1362"/>
      <c r="AE127" s="1362"/>
      <c r="AF127" s="1362"/>
      <c r="AG127" s="1363"/>
      <c r="AH127" s="1363">
        <f t="shared" si="324"/>
        <v>0</v>
      </c>
      <c r="AI127" s="1361"/>
      <c r="AJ127" s="1383">
        <f t="shared" si="335"/>
        <v>0</v>
      </c>
      <c r="AK127" s="1361"/>
      <c r="AL127" s="1361"/>
      <c r="AM127" s="1383">
        <f t="shared" si="325"/>
        <v>0</v>
      </c>
      <c r="AN127" s="1361"/>
      <c r="AO127" s="1383">
        <f t="shared" si="326"/>
        <v>0</v>
      </c>
      <c r="AP127" s="1361"/>
      <c r="AQ127" s="1383">
        <f t="shared" si="327"/>
        <v>0</v>
      </c>
      <c r="AR127" s="1361"/>
      <c r="AS127" s="1361"/>
      <c r="AT127" s="1383">
        <f t="shared" si="328"/>
        <v>0</v>
      </c>
      <c r="AU127" s="943"/>
      <c r="AV127" s="943"/>
      <c r="AW127" s="943"/>
      <c r="AX127" s="943"/>
      <c r="AY127" s="943"/>
      <c r="AZ127" s="943"/>
      <c r="BA127" s="943"/>
      <c r="BB127" s="943"/>
      <c r="BC127" s="943"/>
      <c r="BD127" s="943"/>
      <c r="BE127" s="943"/>
      <c r="BF127" s="943"/>
      <c r="BG127" s="943"/>
      <c r="BH127" s="943"/>
      <c r="BI127" s="943"/>
      <c r="BJ127" s="943"/>
      <c r="BK127" s="943"/>
      <c r="BL127" s="943"/>
      <c r="BM127" s="943"/>
      <c r="BN127" s="943"/>
      <c r="BO127" s="943"/>
      <c r="BP127" s="943"/>
      <c r="BQ127" s="943"/>
      <c r="BR127" s="943"/>
      <c r="BS127" s="943"/>
      <c r="BT127" s="1364"/>
      <c r="BU127" s="1364"/>
      <c r="BV127" s="1364"/>
      <c r="BW127" s="1364"/>
      <c r="BX127" s="1364"/>
      <c r="BY127" s="1364"/>
      <c r="BZ127" s="1363">
        <f t="shared" ref="BZ127:CJ127" si="420">COUNTIF($AU127:$BY127,BZ$4)*($F127/30)+COUNTIF($AU127:$BY127,BZ$5)*($F127/60)</f>
        <v>0</v>
      </c>
      <c r="CA127" s="1363">
        <f t="shared" si="420"/>
        <v>0</v>
      </c>
      <c r="CB127" s="1363">
        <f t="shared" si="420"/>
        <v>0</v>
      </c>
      <c r="CC127" s="1363">
        <f t="shared" si="420"/>
        <v>0</v>
      </c>
      <c r="CD127" s="1363">
        <f t="shared" si="420"/>
        <v>0</v>
      </c>
      <c r="CE127" s="1363">
        <f t="shared" si="420"/>
        <v>0</v>
      </c>
      <c r="CF127" s="1363">
        <f t="shared" si="420"/>
        <v>0</v>
      </c>
      <c r="CG127" s="1363">
        <f t="shared" si="420"/>
        <v>0</v>
      </c>
      <c r="CH127" s="1363">
        <f t="shared" si="420"/>
        <v>0</v>
      </c>
      <c r="CI127" s="1363">
        <f t="shared" si="420"/>
        <v>0</v>
      </c>
      <c r="CJ127" s="1363">
        <f t="shared" si="420"/>
        <v>0</v>
      </c>
      <c r="CK127" s="1363">
        <f t="shared" si="330"/>
        <v>0</v>
      </c>
      <c r="CL127" s="943"/>
      <c r="CM127" s="943"/>
      <c r="CN127" s="943"/>
      <c r="CO127" s="943"/>
      <c r="CP127" s="943"/>
      <c r="CQ127" s="943"/>
      <c r="CR127" s="943"/>
      <c r="CS127" s="943"/>
      <c r="CT127" s="943"/>
      <c r="CU127" s="943"/>
      <c r="CV127" s="943"/>
      <c r="CW127" s="943"/>
      <c r="CX127" s="943"/>
      <c r="CY127" s="943"/>
      <c r="CZ127" s="943"/>
      <c r="DA127" s="943"/>
      <c r="DB127" s="943"/>
      <c r="DC127" s="943"/>
      <c r="DD127" s="943"/>
      <c r="DE127" s="943"/>
      <c r="DF127" s="943"/>
      <c r="DG127" s="943"/>
      <c r="DH127" s="943"/>
      <c r="DI127" s="943"/>
      <c r="DJ127" s="943"/>
      <c r="DK127" s="943"/>
      <c r="DL127" s="943"/>
      <c r="DM127" s="943"/>
      <c r="DN127" s="1383">
        <f t="shared" ref="DN127:DW127" si="421">COUNTIF($CL127:$DM127,DN$4)*($F127/30)+COUNTIF($CL127:$DM127,DN$5)*($F127/60)</f>
        <v>0</v>
      </c>
      <c r="DO127" s="1383">
        <f t="shared" si="421"/>
        <v>0</v>
      </c>
      <c r="DP127" s="1383">
        <f t="shared" si="421"/>
        <v>0</v>
      </c>
      <c r="DQ127" s="1383">
        <f t="shared" si="421"/>
        <v>0</v>
      </c>
      <c r="DR127" s="1383">
        <f t="shared" si="421"/>
        <v>0</v>
      </c>
      <c r="DS127" s="1383">
        <f t="shared" si="421"/>
        <v>0</v>
      </c>
      <c r="DT127" s="1383">
        <f t="shared" si="421"/>
        <v>0</v>
      </c>
      <c r="DU127" s="1383">
        <f t="shared" si="421"/>
        <v>0</v>
      </c>
      <c r="DV127" s="1383">
        <f t="shared" si="421"/>
        <v>0</v>
      </c>
      <c r="DW127" s="1383">
        <f t="shared" si="421"/>
        <v>0</v>
      </c>
      <c r="DX127" s="1383">
        <f t="shared" si="332"/>
        <v>0</v>
      </c>
      <c r="DY127" s="943"/>
      <c r="DZ127" s="943"/>
      <c r="EA127" s="943"/>
      <c r="EB127" s="943"/>
      <c r="EC127" s="943"/>
      <c r="ED127" s="943"/>
      <c r="EE127" s="943"/>
      <c r="EF127" s="943"/>
      <c r="EG127" s="943"/>
      <c r="EH127" s="943"/>
      <c r="EI127" s="943"/>
      <c r="EJ127" s="943"/>
      <c r="EK127" s="943"/>
      <c r="EL127" s="943"/>
      <c r="EM127" s="943"/>
      <c r="EN127" s="943"/>
      <c r="EO127" s="943"/>
      <c r="EP127" s="943"/>
      <c r="EQ127" s="943"/>
      <c r="ER127" s="943"/>
      <c r="ES127" s="943"/>
      <c r="ET127" s="943"/>
      <c r="EU127" s="943"/>
      <c r="EV127" s="943"/>
      <c r="EW127" s="943"/>
      <c r="EX127" s="1364"/>
      <c r="EY127" s="1364"/>
      <c r="EZ127" s="1364"/>
      <c r="FA127" s="1364"/>
      <c r="FB127" s="1364"/>
      <c r="FC127" s="1364"/>
      <c r="FD127" s="1363">
        <f t="shared" ref="FD127:FO127" si="422">COUNTIF($AU127:$BY127,FD$4)*($F127/30)+COUNTIF($AU127:$BY127,FD$5)*($F127/60)</f>
        <v>0</v>
      </c>
      <c r="FE127" s="1363">
        <f t="shared" si="422"/>
        <v>0</v>
      </c>
      <c r="FF127" s="1363">
        <f t="shared" si="422"/>
        <v>0</v>
      </c>
      <c r="FG127" s="1363">
        <f t="shared" si="422"/>
        <v>0</v>
      </c>
      <c r="FH127" s="1363">
        <f t="shared" si="422"/>
        <v>0</v>
      </c>
      <c r="FI127" s="1363">
        <f t="shared" si="422"/>
        <v>0</v>
      </c>
      <c r="FJ127" s="1363">
        <f t="shared" si="422"/>
        <v>0</v>
      </c>
      <c r="FK127" s="1363">
        <f t="shared" si="422"/>
        <v>0</v>
      </c>
      <c r="FL127" s="1363">
        <f t="shared" si="422"/>
        <v>0</v>
      </c>
      <c r="FM127" s="1363">
        <f t="shared" si="422"/>
        <v>0</v>
      </c>
      <c r="FN127" s="1363">
        <f t="shared" si="422"/>
        <v>0</v>
      </c>
      <c r="FO127" s="1363">
        <f t="shared" si="422"/>
        <v>0</v>
      </c>
      <c r="FP127" s="1363">
        <f t="shared" si="334"/>
        <v>0</v>
      </c>
      <c r="FQ127" s="943"/>
      <c r="FR127" s="943"/>
      <c r="FS127" s="943"/>
      <c r="FT127" s="943"/>
      <c r="FU127" s="943"/>
      <c r="FV127" s="943"/>
      <c r="FW127" s="943"/>
      <c r="FX127" s="943"/>
      <c r="FY127" s="943"/>
      <c r="FZ127" s="943"/>
      <c r="GA127" s="943"/>
      <c r="GB127" s="943"/>
      <c r="GC127" s="943"/>
      <c r="GD127" s="943"/>
      <c r="GE127" s="943"/>
      <c r="GF127" s="943"/>
      <c r="GG127" s="943"/>
      <c r="GH127" s="943"/>
      <c r="GI127" s="943"/>
      <c r="GJ127" s="943"/>
      <c r="GK127" s="943"/>
      <c r="GL127" s="943"/>
      <c r="GM127" s="943"/>
      <c r="GN127" s="943"/>
      <c r="GO127" s="943"/>
      <c r="GP127" s="1364"/>
      <c r="GQ127" s="1364"/>
      <c r="GR127" s="1364"/>
      <c r="GS127" s="1364"/>
      <c r="GT127" s="1364"/>
      <c r="GU127" s="1383"/>
      <c r="GV127" s="1383"/>
      <c r="GW127" s="1383"/>
      <c r="GX127" s="1383"/>
      <c r="GY127" s="1383"/>
      <c r="GZ127" s="943"/>
      <c r="HA127" s="943"/>
      <c r="HB127" s="943"/>
      <c r="HC127" s="943"/>
      <c r="HD127" s="943"/>
      <c r="HE127" s="943"/>
      <c r="HF127" s="943"/>
      <c r="HG127" s="943"/>
      <c r="HH127" s="943"/>
      <c r="HI127" s="943"/>
      <c r="HJ127" s="943"/>
      <c r="HK127" s="943"/>
      <c r="HL127" s="943"/>
      <c r="HM127" s="943"/>
      <c r="HN127" s="943"/>
      <c r="HO127" s="943"/>
      <c r="HP127" s="943"/>
      <c r="HQ127" s="943"/>
      <c r="HR127" s="943"/>
      <c r="HS127" s="943"/>
      <c r="HT127" s="943"/>
      <c r="HU127" s="943"/>
      <c r="HV127" s="943"/>
      <c r="HW127" s="943"/>
      <c r="HX127" s="943"/>
      <c r="HY127" s="1364"/>
      <c r="HZ127" s="1364"/>
      <c r="IA127" s="1364"/>
      <c r="IB127" s="1364"/>
      <c r="IC127" s="1364"/>
      <c r="ID127" s="1364"/>
      <c r="IE127" s="1391"/>
      <c r="IF127" s="1391"/>
      <c r="IG127" s="1391"/>
      <c r="IH127" s="1391"/>
      <c r="II127" s="1391"/>
      <c r="IJ127" s="1391"/>
      <c r="IK127" s="943"/>
      <c r="IL127" s="943"/>
      <c r="IM127" s="943"/>
      <c r="IN127" s="943"/>
      <c r="IO127" s="943"/>
      <c r="IP127" s="943"/>
      <c r="IQ127" s="943"/>
      <c r="IR127" s="943"/>
      <c r="IS127" s="943"/>
      <c r="IT127" s="943"/>
      <c r="IU127" s="943"/>
      <c r="IV127" s="943"/>
      <c r="IW127" s="943"/>
      <c r="IX127" s="943"/>
      <c r="IY127" s="943"/>
      <c r="IZ127" s="943"/>
      <c r="JA127" s="943"/>
      <c r="JB127" s="943"/>
      <c r="JC127" s="943"/>
      <c r="JD127" s="943"/>
      <c r="JE127" s="943"/>
      <c r="JF127" s="943"/>
      <c r="JG127" s="943"/>
      <c r="JH127" s="943"/>
      <c r="JI127" s="943"/>
      <c r="JJ127" s="1364"/>
      <c r="JK127" s="1364"/>
      <c r="JL127" s="1364"/>
      <c r="JM127" s="1364"/>
      <c r="JN127" s="1364"/>
      <c r="JO127" s="1383"/>
      <c r="JP127" s="1383"/>
      <c r="JQ127" s="1383"/>
      <c r="JR127" s="1383"/>
      <c r="JS127" s="1383"/>
      <c r="JT127" s="1383"/>
      <c r="JU127" s="943"/>
      <c r="JV127" s="943"/>
      <c r="JW127" s="943"/>
      <c r="JX127" s="943"/>
      <c r="JY127" s="943"/>
      <c r="JZ127" s="943"/>
      <c r="KA127" s="943"/>
      <c r="KB127" s="943"/>
      <c r="KC127" s="943"/>
      <c r="KD127" s="943"/>
      <c r="KE127" s="943"/>
      <c r="KF127" s="943"/>
      <c r="KG127" s="943"/>
      <c r="KH127" s="943"/>
      <c r="KI127" s="943"/>
      <c r="KJ127" s="943"/>
      <c r="KK127" s="943"/>
      <c r="KL127" s="943"/>
      <c r="KM127" s="943"/>
      <c r="KN127" s="943"/>
      <c r="KO127" s="943"/>
      <c r="KP127" s="943"/>
      <c r="KQ127" s="943"/>
      <c r="KR127" s="943"/>
      <c r="KS127" s="943"/>
      <c r="KT127" s="1364"/>
      <c r="KU127" s="1364"/>
      <c r="KV127" s="1364"/>
      <c r="KW127" s="1364"/>
      <c r="KX127" s="1364"/>
      <c r="KY127" s="1364"/>
      <c r="KZ127" s="1363"/>
      <c r="LA127" s="1363"/>
      <c r="LB127" s="1363"/>
      <c r="LC127" s="1363"/>
      <c r="LD127" s="1363"/>
      <c r="LE127" s="1363"/>
      <c r="LF127" s="943"/>
      <c r="LG127" s="943"/>
      <c r="LH127" s="943"/>
      <c r="LI127" s="943"/>
      <c r="LJ127" s="943"/>
      <c r="LK127" s="943"/>
      <c r="LL127" s="943"/>
      <c r="LM127" s="943"/>
      <c r="LN127" s="943"/>
      <c r="LO127" s="943"/>
      <c r="LP127" s="943"/>
      <c r="LQ127" s="943"/>
      <c r="LR127" s="943"/>
      <c r="LS127" s="943"/>
      <c r="LT127" s="943"/>
      <c r="LU127" s="943"/>
      <c r="LV127" s="943"/>
      <c r="LW127" s="943"/>
      <c r="LX127" s="943"/>
      <c r="LY127" s="943"/>
      <c r="LZ127" s="943"/>
      <c r="MA127" s="943"/>
      <c r="MB127" s="943"/>
      <c r="MC127" s="943"/>
      <c r="MD127" s="943"/>
      <c r="ME127" s="1364"/>
      <c r="MF127" s="1364"/>
      <c r="MG127" s="1364"/>
      <c r="MH127" s="1364"/>
      <c r="MI127" s="1364"/>
      <c r="MJ127" s="1364"/>
      <c r="MK127" s="1383"/>
      <c r="ML127" s="1383"/>
      <c r="MM127" s="1383"/>
      <c r="MN127" s="1383"/>
      <c r="MO127" s="1383"/>
      <c r="MP127" s="1383"/>
      <c r="MQ127" s="943"/>
      <c r="MR127" s="943"/>
      <c r="MS127" s="943"/>
      <c r="MT127" s="943"/>
      <c r="MU127" s="943"/>
      <c r="MV127" s="943"/>
      <c r="MW127" s="943"/>
      <c r="MX127" s="943"/>
      <c r="MY127" s="943"/>
      <c r="MZ127" s="943"/>
      <c r="NA127" s="943"/>
      <c r="NB127" s="943"/>
      <c r="NC127" s="943"/>
      <c r="ND127" s="943"/>
      <c r="NE127" s="943"/>
      <c r="NF127" s="943"/>
      <c r="NG127" s="943"/>
      <c r="NH127" s="943"/>
      <c r="NI127" s="943"/>
      <c r="NJ127" s="943"/>
      <c r="NK127" s="943"/>
      <c r="NL127" s="943"/>
      <c r="NM127" s="943"/>
      <c r="NN127" s="943"/>
      <c r="NO127" s="943"/>
      <c r="NP127" s="1364"/>
      <c r="NQ127" s="1364"/>
      <c r="NR127" s="1364"/>
      <c r="NS127" s="1364"/>
      <c r="NT127" s="1364"/>
      <c r="NU127" s="1363"/>
      <c r="NV127" s="1363"/>
      <c r="NW127" s="1363"/>
      <c r="NX127" s="1363"/>
      <c r="NY127" s="1363"/>
      <c r="NZ127" s="1363"/>
      <c r="OA127" s="943"/>
      <c r="OB127" s="943"/>
      <c r="OC127" s="943"/>
      <c r="OD127" s="943"/>
      <c r="OE127" s="943"/>
      <c r="OF127" s="943"/>
      <c r="OG127" s="943"/>
      <c r="OH127" s="943"/>
      <c r="OI127" s="943"/>
      <c r="OJ127" s="943"/>
      <c r="OK127" s="943"/>
      <c r="OL127" s="943"/>
      <c r="OM127" s="943"/>
      <c r="ON127" s="943"/>
      <c r="OO127" s="943"/>
      <c r="OP127" s="943"/>
      <c r="OQ127" s="943"/>
      <c r="OR127" s="943"/>
      <c r="OS127" s="943"/>
      <c r="OT127" s="943"/>
      <c r="OU127" s="943"/>
      <c r="OV127" s="943"/>
      <c r="OW127" s="943"/>
      <c r="OX127" s="943"/>
      <c r="OY127" s="943"/>
      <c r="OZ127" s="1364"/>
      <c r="PA127" s="1364"/>
      <c r="PB127" s="1364"/>
      <c r="PC127" s="1364"/>
      <c r="PD127" s="1364"/>
      <c r="PE127" s="1383"/>
      <c r="PF127" s="1383"/>
      <c r="PG127" s="1383"/>
      <c r="PH127" s="1383"/>
      <c r="PI127" s="1383"/>
      <c r="PJ127" s="1383"/>
      <c r="PK127" s="943"/>
      <c r="PL127" s="943"/>
      <c r="PM127" s="943"/>
      <c r="PN127" s="943"/>
      <c r="PO127" s="943"/>
      <c r="PP127" s="943"/>
      <c r="PQ127" s="943"/>
      <c r="PR127" s="943"/>
      <c r="PS127" s="943"/>
      <c r="PT127" s="943"/>
      <c r="PU127" s="943"/>
      <c r="PV127" s="943"/>
      <c r="PW127" s="943"/>
      <c r="PX127" s="943"/>
      <c r="PY127" s="943"/>
      <c r="PZ127" s="943"/>
      <c r="QA127" s="943"/>
      <c r="QB127" s="943"/>
      <c r="QC127" s="943"/>
      <c r="QD127" s="943"/>
      <c r="QE127" s="943"/>
      <c r="QF127" s="943"/>
      <c r="QG127" s="943"/>
      <c r="QH127" s="943"/>
      <c r="QI127" s="943"/>
      <c r="QJ127" s="1364"/>
      <c r="QK127" s="1364"/>
      <c r="QL127" s="1364"/>
      <c r="QM127" s="1364"/>
      <c r="QN127" s="1364"/>
      <c r="QO127" s="1363"/>
      <c r="QP127" s="1363"/>
      <c r="QQ127" s="1363"/>
      <c r="QR127" s="1363"/>
      <c r="QS127" s="1363"/>
      <c r="QT127" s="1363"/>
      <c r="QU127" s="1363"/>
      <c r="QV127" s="1363"/>
      <c r="QW127" s="1363"/>
      <c r="QX127" s="1363"/>
      <c r="QY127" s="1363"/>
      <c r="QZ127" s="1363"/>
      <c r="RA127" s="1363"/>
    </row>
    <row r="128" ht="14.25" hidden="1" customHeight="1">
      <c r="A128" s="943">
        <v>31.0</v>
      </c>
      <c r="B128" s="70" t="s">
        <v>2830</v>
      </c>
      <c r="C128" s="70" t="s">
        <v>2830</v>
      </c>
      <c r="D128" s="33"/>
      <c r="E128" s="1360"/>
      <c r="F128" s="1298"/>
      <c r="G128" s="1382">
        <v>1.2044E7</v>
      </c>
      <c r="H128" s="1382"/>
      <c r="I128" s="1383"/>
      <c r="J128" s="1383">
        <f t="shared" si="314"/>
        <v>0</v>
      </c>
      <c r="K128" s="1383"/>
      <c r="L128" s="1383">
        <f t="shared" si="315"/>
        <v>0</v>
      </c>
      <c r="M128" s="1383"/>
      <c r="N128" s="1383">
        <f t="shared" si="316"/>
        <v>0</v>
      </c>
      <c r="O128" s="1383"/>
      <c r="P128" s="1383">
        <f t="shared" si="317"/>
        <v>0</v>
      </c>
      <c r="Q128" s="1383"/>
      <c r="R128" s="1383"/>
      <c r="S128" s="1383"/>
      <c r="T128" s="1383">
        <f t="shared" si="318"/>
        <v>0</v>
      </c>
      <c r="U128" s="1383">
        <f t="shared" si="319"/>
        <v>0</v>
      </c>
      <c r="V128" s="1362"/>
      <c r="W128" s="1363">
        <f t="shared" si="320"/>
        <v>0</v>
      </c>
      <c r="X128" s="1362"/>
      <c r="Y128" s="1363">
        <f t="shared" si="321"/>
        <v>0</v>
      </c>
      <c r="Z128" s="1362"/>
      <c r="AA128" s="1363">
        <f t="shared" si="322"/>
        <v>0</v>
      </c>
      <c r="AB128" s="1362"/>
      <c r="AC128" s="1363">
        <f t="shared" si="323"/>
        <v>0</v>
      </c>
      <c r="AD128" s="1362"/>
      <c r="AE128" s="1362"/>
      <c r="AF128" s="1362"/>
      <c r="AG128" s="1363"/>
      <c r="AH128" s="1363">
        <f t="shared" si="324"/>
        <v>0</v>
      </c>
      <c r="AI128" s="1361"/>
      <c r="AJ128" s="1383">
        <f t="shared" si="335"/>
        <v>0</v>
      </c>
      <c r="AK128" s="1361"/>
      <c r="AL128" s="1361"/>
      <c r="AM128" s="1383">
        <f t="shared" si="325"/>
        <v>0</v>
      </c>
      <c r="AN128" s="1361"/>
      <c r="AO128" s="1383">
        <f t="shared" si="326"/>
        <v>0</v>
      </c>
      <c r="AP128" s="1361"/>
      <c r="AQ128" s="1383">
        <f t="shared" si="327"/>
        <v>0</v>
      </c>
      <c r="AR128" s="1361"/>
      <c r="AS128" s="1361"/>
      <c r="AT128" s="1383">
        <f t="shared" si="328"/>
        <v>0</v>
      </c>
      <c r="AU128" s="943"/>
      <c r="AV128" s="943"/>
      <c r="AW128" s="943"/>
      <c r="AX128" s="943"/>
      <c r="AY128" s="943"/>
      <c r="AZ128" s="943"/>
      <c r="BA128" s="943"/>
      <c r="BB128" s="943"/>
      <c r="BC128" s="943"/>
      <c r="BD128" s="943"/>
      <c r="BE128" s="943"/>
      <c r="BF128" s="943"/>
      <c r="BG128" s="943"/>
      <c r="BH128" s="943"/>
      <c r="BI128" s="943"/>
      <c r="BJ128" s="943"/>
      <c r="BK128" s="943"/>
      <c r="BL128" s="943"/>
      <c r="BM128" s="943"/>
      <c r="BN128" s="943"/>
      <c r="BO128" s="943"/>
      <c r="BP128" s="943"/>
      <c r="BQ128" s="943"/>
      <c r="BR128" s="943"/>
      <c r="BS128" s="943"/>
      <c r="BT128" s="1364"/>
      <c r="BU128" s="1364"/>
      <c r="BV128" s="1364"/>
      <c r="BW128" s="1364"/>
      <c r="BX128" s="1364"/>
      <c r="BY128" s="1364"/>
      <c r="BZ128" s="1363">
        <f t="shared" ref="BZ128:CJ128" si="423">COUNTIF($AU128:$BY128,BZ$4)*($F128/30)+COUNTIF($AU128:$BY128,BZ$5)*($F128/60)</f>
        <v>0</v>
      </c>
      <c r="CA128" s="1363">
        <f t="shared" si="423"/>
        <v>0</v>
      </c>
      <c r="CB128" s="1363">
        <f t="shared" si="423"/>
        <v>0</v>
      </c>
      <c r="CC128" s="1363">
        <f t="shared" si="423"/>
        <v>0</v>
      </c>
      <c r="CD128" s="1363">
        <f t="shared" si="423"/>
        <v>0</v>
      </c>
      <c r="CE128" s="1363">
        <f t="shared" si="423"/>
        <v>0</v>
      </c>
      <c r="CF128" s="1363">
        <f t="shared" si="423"/>
        <v>0</v>
      </c>
      <c r="CG128" s="1363">
        <f t="shared" si="423"/>
        <v>0</v>
      </c>
      <c r="CH128" s="1363">
        <f t="shared" si="423"/>
        <v>0</v>
      </c>
      <c r="CI128" s="1363">
        <f t="shared" si="423"/>
        <v>0</v>
      </c>
      <c r="CJ128" s="1363">
        <f t="shared" si="423"/>
        <v>0</v>
      </c>
      <c r="CK128" s="1363">
        <f t="shared" si="330"/>
        <v>0</v>
      </c>
      <c r="CL128" s="943"/>
      <c r="CM128" s="943"/>
      <c r="CN128" s="943"/>
      <c r="CO128" s="943"/>
      <c r="CP128" s="943"/>
      <c r="CQ128" s="943"/>
      <c r="CR128" s="943"/>
      <c r="CS128" s="943"/>
      <c r="CT128" s="943"/>
      <c r="CU128" s="943"/>
      <c r="CV128" s="943"/>
      <c r="CW128" s="943"/>
      <c r="CX128" s="943"/>
      <c r="CY128" s="943"/>
      <c r="CZ128" s="943"/>
      <c r="DA128" s="943"/>
      <c r="DB128" s="943"/>
      <c r="DC128" s="943"/>
      <c r="DD128" s="943"/>
      <c r="DE128" s="943"/>
      <c r="DF128" s="943"/>
      <c r="DG128" s="943"/>
      <c r="DH128" s="943"/>
      <c r="DI128" s="943"/>
      <c r="DJ128" s="943"/>
      <c r="DK128" s="943"/>
      <c r="DL128" s="943"/>
      <c r="DM128" s="943"/>
      <c r="DN128" s="1383">
        <f t="shared" ref="DN128:DW128" si="424">COUNTIF($CL128:$DM128,DN$4)*($F128/30)+COUNTIF($CL128:$DM128,DN$5)*($F128/60)</f>
        <v>0</v>
      </c>
      <c r="DO128" s="1383">
        <f t="shared" si="424"/>
        <v>0</v>
      </c>
      <c r="DP128" s="1383">
        <f t="shared" si="424"/>
        <v>0</v>
      </c>
      <c r="DQ128" s="1383">
        <f t="shared" si="424"/>
        <v>0</v>
      </c>
      <c r="DR128" s="1383">
        <f t="shared" si="424"/>
        <v>0</v>
      </c>
      <c r="DS128" s="1383">
        <f t="shared" si="424"/>
        <v>0</v>
      </c>
      <c r="DT128" s="1383">
        <f t="shared" si="424"/>
        <v>0</v>
      </c>
      <c r="DU128" s="1383">
        <f t="shared" si="424"/>
        <v>0</v>
      </c>
      <c r="DV128" s="1383">
        <f t="shared" si="424"/>
        <v>0</v>
      </c>
      <c r="DW128" s="1383">
        <f t="shared" si="424"/>
        <v>0</v>
      </c>
      <c r="DX128" s="1383">
        <f t="shared" si="332"/>
        <v>0</v>
      </c>
      <c r="DY128" s="943"/>
      <c r="DZ128" s="943"/>
      <c r="EA128" s="943"/>
      <c r="EB128" s="943"/>
      <c r="EC128" s="943"/>
      <c r="ED128" s="943"/>
      <c r="EE128" s="943"/>
      <c r="EF128" s="943"/>
      <c r="EG128" s="943"/>
      <c r="EH128" s="943"/>
      <c r="EI128" s="943"/>
      <c r="EJ128" s="943"/>
      <c r="EK128" s="943"/>
      <c r="EL128" s="943"/>
      <c r="EM128" s="943"/>
      <c r="EN128" s="943"/>
      <c r="EO128" s="943"/>
      <c r="EP128" s="943"/>
      <c r="EQ128" s="943"/>
      <c r="ER128" s="943"/>
      <c r="ES128" s="943"/>
      <c r="ET128" s="943"/>
      <c r="EU128" s="943"/>
      <c r="EV128" s="943"/>
      <c r="EW128" s="943"/>
      <c r="EX128" s="1364"/>
      <c r="EY128" s="1364"/>
      <c r="EZ128" s="1364"/>
      <c r="FA128" s="1364"/>
      <c r="FB128" s="1364"/>
      <c r="FC128" s="1364"/>
      <c r="FD128" s="1363">
        <f t="shared" ref="FD128:FO128" si="425">COUNTIF($AU128:$BY128,FD$4)*($F128/30)+COUNTIF($AU128:$BY128,FD$5)*($F128/60)</f>
        <v>0</v>
      </c>
      <c r="FE128" s="1363">
        <f t="shared" si="425"/>
        <v>0</v>
      </c>
      <c r="FF128" s="1363">
        <f t="shared" si="425"/>
        <v>0</v>
      </c>
      <c r="FG128" s="1363">
        <f t="shared" si="425"/>
        <v>0</v>
      </c>
      <c r="FH128" s="1363">
        <f t="shared" si="425"/>
        <v>0</v>
      </c>
      <c r="FI128" s="1363">
        <f t="shared" si="425"/>
        <v>0</v>
      </c>
      <c r="FJ128" s="1363">
        <f t="shared" si="425"/>
        <v>0</v>
      </c>
      <c r="FK128" s="1363">
        <f t="shared" si="425"/>
        <v>0</v>
      </c>
      <c r="FL128" s="1363">
        <f t="shared" si="425"/>
        <v>0</v>
      </c>
      <c r="FM128" s="1363">
        <f t="shared" si="425"/>
        <v>0</v>
      </c>
      <c r="FN128" s="1363">
        <f t="shared" si="425"/>
        <v>0</v>
      </c>
      <c r="FO128" s="1363">
        <f t="shared" si="425"/>
        <v>0</v>
      </c>
      <c r="FP128" s="1363">
        <f t="shared" si="334"/>
        <v>0</v>
      </c>
      <c r="FQ128" s="943"/>
      <c r="FR128" s="943"/>
      <c r="FS128" s="943"/>
      <c r="FT128" s="943"/>
      <c r="FU128" s="943"/>
      <c r="FV128" s="943"/>
      <c r="FW128" s="943"/>
      <c r="FX128" s="943"/>
      <c r="FY128" s="943"/>
      <c r="FZ128" s="943"/>
      <c r="GA128" s="943"/>
      <c r="GB128" s="943"/>
      <c r="GC128" s="943"/>
      <c r="GD128" s="943"/>
      <c r="GE128" s="943"/>
      <c r="GF128" s="943"/>
      <c r="GG128" s="943"/>
      <c r="GH128" s="943"/>
      <c r="GI128" s="943"/>
      <c r="GJ128" s="943"/>
      <c r="GK128" s="943"/>
      <c r="GL128" s="943"/>
      <c r="GM128" s="943"/>
      <c r="GN128" s="943"/>
      <c r="GO128" s="943"/>
      <c r="GP128" s="1364"/>
      <c r="GQ128" s="1364"/>
      <c r="GR128" s="1364"/>
      <c r="GS128" s="1364"/>
      <c r="GT128" s="1364"/>
      <c r="GU128" s="1383"/>
      <c r="GV128" s="1383"/>
      <c r="GW128" s="1383"/>
      <c r="GX128" s="1383"/>
      <c r="GY128" s="1383"/>
      <c r="GZ128" s="943"/>
      <c r="HA128" s="943"/>
      <c r="HB128" s="943"/>
      <c r="HC128" s="943"/>
      <c r="HD128" s="943"/>
      <c r="HE128" s="943"/>
      <c r="HF128" s="943"/>
      <c r="HG128" s="943"/>
      <c r="HH128" s="943"/>
      <c r="HI128" s="943"/>
      <c r="HJ128" s="943"/>
      <c r="HK128" s="943"/>
      <c r="HL128" s="943"/>
      <c r="HM128" s="943"/>
      <c r="HN128" s="943"/>
      <c r="HO128" s="943"/>
      <c r="HP128" s="943"/>
      <c r="HQ128" s="943"/>
      <c r="HR128" s="943"/>
      <c r="HS128" s="943"/>
      <c r="HT128" s="943"/>
      <c r="HU128" s="943"/>
      <c r="HV128" s="943"/>
      <c r="HW128" s="943"/>
      <c r="HX128" s="943"/>
      <c r="HY128" s="1364"/>
      <c r="HZ128" s="1364"/>
      <c r="IA128" s="1364"/>
      <c r="IB128" s="1364"/>
      <c r="IC128" s="1364"/>
      <c r="ID128" s="1364"/>
      <c r="IE128" s="1391"/>
      <c r="IF128" s="1391"/>
      <c r="IG128" s="1391"/>
      <c r="IH128" s="1391"/>
      <c r="II128" s="1391"/>
      <c r="IJ128" s="1391"/>
      <c r="IK128" s="943"/>
      <c r="IL128" s="943"/>
      <c r="IM128" s="943"/>
      <c r="IN128" s="943"/>
      <c r="IO128" s="943"/>
      <c r="IP128" s="943"/>
      <c r="IQ128" s="943"/>
      <c r="IR128" s="943"/>
      <c r="IS128" s="943"/>
      <c r="IT128" s="943"/>
      <c r="IU128" s="943"/>
      <c r="IV128" s="943"/>
      <c r="IW128" s="943"/>
      <c r="IX128" s="943"/>
      <c r="IY128" s="943"/>
      <c r="IZ128" s="943"/>
      <c r="JA128" s="943"/>
      <c r="JB128" s="943"/>
      <c r="JC128" s="943"/>
      <c r="JD128" s="943"/>
      <c r="JE128" s="943"/>
      <c r="JF128" s="943"/>
      <c r="JG128" s="943"/>
      <c r="JH128" s="943"/>
      <c r="JI128" s="943"/>
      <c r="JJ128" s="1364"/>
      <c r="JK128" s="1364"/>
      <c r="JL128" s="1364"/>
      <c r="JM128" s="1364"/>
      <c r="JN128" s="1364"/>
      <c r="JO128" s="1383"/>
      <c r="JP128" s="1383"/>
      <c r="JQ128" s="1383"/>
      <c r="JR128" s="1383"/>
      <c r="JS128" s="1383"/>
      <c r="JT128" s="1383"/>
      <c r="JU128" s="943"/>
      <c r="JV128" s="943"/>
      <c r="JW128" s="943"/>
      <c r="JX128" s="943"/>
      <c r="JY128" s="943"/>
      <c r="JZ128" s="943"/>
      <c r="KA128" s="943"/>
      <c r="KB128" s="943"/>
      <c r="KC128" s="943"/>
      <c r="KD128" s="943"/>
      <c r="KE128" s="943"/>
      <c r="KF128" s="943"/>
      <c r="KG128" s="943"/>
      <c r="KH128" s="943"/>
      <c r="KI128" s="943"/>
      <c r="KJ128" s="943"/>
      <c r="KK128" s="943"/>
      <c r="KL128" s="943"/>
      <c r="KM128" s="943"/>
      <c r="KN128" s="943"/>
      <c r="KO128" s="943"/>
      <c r="KP128" s="943"/>
      <c r="KQ128" s="943"/>
      <c r="KR128" s="943"/>
      <c r="KS128" s="943"/>
      <c r="KT128" s="1364"/>
      <c r="KU128" s="1364"/>
      <c r="KV128" s="1364"/>
      <c r="KW128" s="1364"/>
      <c r="KX128" s="1364"/>
      <c r="KY128" s="1364"/>
      <c r="KZ128" s="1363"/>
      <c r="LA128" s="1363"/>
      <c r="LB128" s="1363"/>
      <c r="LC128" s="1363"/>
      <c r="LD128" s="1363"/>
      <c r="LE128" s="1363"/>
      <c r="LF128" s="943"/>
      <c r="LG128" s="943"/>
      <c r="LH128" s="943"/>
      <c r="LI128" s="943"/>
      <c r="LJ128" s="943"/>
      <c r="LK128" s="943"/>
      <c r="LL128" s="943"/>
      <c r="LM128" s="943"/>
      <c r="LN128" s="943"/>
      <c r="LO128" s="943"/>
      <c r="LP128" s="943"/>
      <c r="LQ128" s="943"/>
      <c r="LR128" s="943"/>
      <c r="LS128" s="943"/>
      <c r="LT128" s="943"/>
      <c r="LU128" s="943"/>
      <c r="LV128" s="943"/>
      <c r="LW128" s="943"/>
      <c r="LX128" s="943"/>
      <c r="LY128" s="943"/>
      <c r="LZ128" s="943"/>
      <c r="MA128" s="943"/>
      <c r="MB128" s="943"/>
      <c r="MC128" s="943"/>
      <c r="MD128" s="943"/>
      <c r="ME128" s="1364"/>
      <c r="MF128" s="1364"/>
      <c r="MG128" s="1364"/>
      <c r="MH128" s="1364"/>
      <c r="MI128" s="1364"/>
      <c r="MJ128" s="1364"/>
      <c r="MK128" s="1383"/>
      <c r="ML128" s="1383"/>
      <c r="MM128" s="1383"/>
      <c r="MN128" s="1383"/>
      <c r="MO128" s="1383"/>
      <c r="MP128" s="1383"/>
      <c r="MQ128" s="943"/>
      <c r="MR128" s="943"/>
      <c r="MS128" s="943"/>
      <c r="MT128" s="943"/>
      <c r="MU128" s="943"/>
      <c r="MV128" s="943"/>
      <c r="MW128" s="943"/>
      <c r="MX128" s="943"/>
      <c r="MY128" s="943"/>
      <c r="MZ128" s="943"/>
      <c r="NA128" s="943"/>
      <c r="NB128" s="943"/>
      <c r="NC128" s="943"/>
      <c r="ND128" s="943"/>
      <c r="NE128" s="943"/>
      <c r="NF128" s="943"/>
      <c r="NG128" s="943"/>
      <c r="NH128" s="943"/>
      <c r="NI128" s="943"/>
      <c r="NJ128" s="943"/>
      <c r="NK128" s="943"/>
      <c r="NL128" s="943"/>
      <c r="NM128" s="943"/>
      <c r="NN128" s="943"/>
      <c r="NO128" s="943"/>
      <c r="NP128" s="1364"/>
      <c r="NQ128" s="1364"/>
      <c r="NR128" s="1364"/>
      <c r="NS128" s="1364"/>
      <c r="NT128" s="1364"/>
      <c r="NU128" s="1363"/>
      <c r="NV128" s="1363"/>
      <c r="NW128" s="1363"/>
      <c r="NX128" s="1363"/>
      <c r="NY128" s="1363"/>
      <c r="NZ128" s="1363"/>
      <c r="OA128" s="943"/>
      <c r="OB128" s="943"/>
      <c r="OC128" s="943"/>
      <c r="OD128" s="943"/>
      <c r="OE128" s="943"/>
      <c r="OF128" s="943"/>
      <c r="OG128" s="943"/>
      <c r="OH128" s="943"/>
      <c r="OI128" s="943"/>
      <c r="OJ128" s="943"/>
      <c r="OK128" s="943"/>
      <c r="OL128" s="943"/>
      <c r="OM128" s="943"/>
      <c r="ON128" s="943"/>
      <c r="OO128" s="943"/>
      <c r="OP128" s="943"/>
      <c r="OQ128" s="943"/>
      <c r="OR128" s="943"/>
      <c r="OS128" s="943"/>
      <c r="OT128" s="943"/>
      <c r="OU128" s="943"/>
      <c r="OV128" s="943"/>
      <c r="OW128" s="943"/>
      <c r="OX128" s="943"/>
      <c r="OY128" s="943"/>
      <c r="OZ128" s="1364"/>
      <c r="PA128" s="1364"/>
      <c r="PB128" s="1364"/>
      <c r="PC128" s="1364"/>
      <c r="PD128" s="1364"/>
      <c r="PE128" s="1383"/>
      <c r="PF128" s="1383"/>
      <c r="PG128" s="1383"/>
      <c r="PH128" s="1383"/>
      <c r="PI128" s="1383"/>
      <c r="PJ128" s="1383"/>
      <c r="PK128" s="943"/>
      <c r="PL128" s="943"/>
      <c r="PM128" s="943"/>
      <c r="PN128" s="943"/>
      <c r="PO128" s="943"/>
      <c r="PP128" s="943"/>
      <c r="PQ128" s="943"/>
      <c r="PR128" s="943"/>
      <c r="PS128" s="943"/>
      <c r="PT128" s="943"/>
      <c r="PU128" s="943"/>
      <c r="PV128" s="943"/>
      <c r="PW128" s="943"/>
      <c r="PX128" s="943"/>
      <c r="PY128" s="943"/>
      <c r="PZ128" s="943"/>
      <c r="QA128" s="943"/>
      <c r="QB128" s="943"/>
      <c r="QC128" s="943"/>
      <c r="QD128" s="943"/>
      <c r="QE128" s="943"/>
      <c r="QF128" s="943"/>
      <c r="QG128" s="943"/>
      <c r="QH128" s="943"/>
      <c r="QI128" s="943"/>
      <c r="QJ128" s="1364"/>
      <c r="QK128" s="1364"/>
      <c r="QL128" s="1364"/>
      <c r="QM128" s="1364"/>
      <c r="QN128" s="1364"/>
      <c r="QO128" s="1363"/>
      <c r="QP128" s="1363"/>
      <c r="QQ128" s="1363"/>
      <c r="QR128" s="1363"/>
      <c r="QS128" s="1363"/>
      <c r="QT128" s="1363"/>
      <c r="QU128" s="1363"/>
      <c r="QV128" s="1363"/>
      <c r="QW128" s="1363"/>
      <c r="QX128" s="1363"/>
      <c r="QY128" s="1363"/>
      <c r="QZ128" s="1363"/>
      <c r="RA128" s="1363"/>
    </row>
    <row r="129" ht="14.25" hidden="1" customHeight="1">
      <c r="A129" s="943">
        <v>32.0</v>
      </c>
      <c r="B129" s="70" t="s">
        <v>2830</v>
      </c>
      <c r="C129" s="70" t="s">
        <v>2830</v>
      </c>
      <c r="D129" s="33"/>
      <c r="E129" s="1360"/>
      <c r="F129" s="1298"/>
      <c r="G129" s="1382">
        <v>1.2044E7</v>
      </c>
      <c r="H129" s="1382"/>
      <c r="I129" s="1383"/>
      <c r="J129" s="1383">
        <f t="shared" si="314"/>
        <v>0</v>
      </c>
      <c r="K129" s="1383"/>
      <c r="L129" s="1383">
        <f t="shared" si="315"/>
        <v>0</v>
      </c>
      <c r="M129" s="1383"/>
      <c r="N129" s="1383">
        <f t="shared" si="316"/>
        <v>0</v>
      </c>
      <c r="O129" s="1383"/>
      <c r="P129" s="1383">
        <f t="shared" si="317"/>
        <v>0</v>
      </c>
      <c r="Q129" s="1383"/>
      <c r="R129" s="1383"/>
      <c r="S129" s="1383"/>
      <c r="T129" s="1383">
        <f t="shared" si="318"/>
        <v>0</v>
      </c>
      <c r="U129" s="1383">
        <f t="shared" si="319"/>
        <v>0</v>
      </c>
      <c r="V129" s="1362"/>
      <c r="W129" s="1363">
        <f t="shared" si="320"/>
        <v>0</v>
      </c>
      <c r="X129" s="1362"/>
      <c r="Y129" s="1363">
        <f t="shared" si="321"/>
        <v>0</v>
      </c>
      <c r="Z129" s="1362"/>
      <c r="AA129" s="1363">
        <f t="shared" si="322"/>
        <v>0</v>
      </c>
      <c r="AB129" s="1362"/>
      <c r="AC129" s="1363">
        <f t="shared" si="323"/>
        <v>0</v>
      </c>
      <c r="AD129" s="1362"/>
      <c r="AE129" s="1362"/>
      <c r="AF129" s="1362"/>
      <c r="AG129" s="1363"/>
      <c r="AH129" s="1363">
        <f t="shared" si="324"/>
        <v>0</v>
      </c>
      <c r="AI129" s="1361"/>
      <c r="AJ129" s="1383">
        <f t="shared" si="335"/>
        <v>0</v>
      </c>
      <c r="AK129" s="1361"/>
      <c r="AL129" s="1361"/>
      <c r="AM129" s="1383">
        <f t="shared" si="325"/>
        <v>0</v>
      </c>
      <c r="AN129" s="1361"/>
      <c r="AO129" s="1383">
        <f t="shared" si="326"/>
        <v>0</v>
      </c>
      <c r="AP129" s="1361"/>
      <c r="AQ129" s="1383">
        <f t="shared" si="327"/>
        <v>0</v>
      </c>
      <c r="AR129" s="1361"/>
      <c r="AS129" s="1361"/>
      <c r="AT129" s="1383">
        <f t="shared" si="328"/>
        <v>0</v>
      </c>
      <c r="AU129" s="943"/>
      <c r="AV129" s="943"/>
      <c r="AW129" s="943"/>
      <c r="AX129" s="943"/>
      <c r="AY129" s="943"/>
      <c r="AZ129" s="943"/>
      <c r="BA129" s="943"/>
      <c r="BB129" s="943"/>
      <c r="BC129" s="943"/>
      <c r="BD129" s="943"/>
      <c r="BE129" s="943"/>
      <c r="BF129" s="943"/>
      <c r="BG129" s="943"/>
      <c r="BH129" s="943"/>
      <c r="BI129" s="943"/>
      <c r="BJ129" s="943"/>
      <c r="BK129" s="943"/>
      <c r="BL129" s="943"/>
      <c r="BM129" s="943"/>
      <c r="BN129" s="943"/>
      <c r="BO129" s="943"/>
      <c r="BP129" s="943"/>
      <c r="BQ129" s="943"/>
      <c r="BR129" s="943"/>
      <c r="BS129" s="943"/>
      <c r="BT129" s="1364"/>
      <c r="BU129" s="1364"/>
      <c r="BV129" s="1364"/>
      <c r="BW129" s="1364"/>
      <c r="BX129" s="1364"/>
      <c r="BY129" s="1364"/>
      <c r="BZ129" s="1363">
        <f t="shared" ref="BZ129:CJ129" si="426">COUNTIF($AU129:$BY129,BZ$4)*($F129/30)+COUNTIF($AU129:$BY129,BZ$5)*($F129/60)</f>
        <v>0</v>
      </c>
      <c r="CA129" s="1363">
        <f t="shared" si="426"/>
        <v>0</v>
      </c>
      <c r="CB129" s="1363">
        <f t="shared" si="426"/>
        <v>0</v>
      </c>
      <c r="CC129" s="1363">
        <f t="shared" si="426"/>
        <v>0</v>
      </c>
      <c r="CD129" s="1363">
        <f t="shared" si="426"/>
        <v>0</v>
      </c>
      <c r="CE129" s="1363">
        <f t="shared" si="426"/>
        <v>0</v>
      </c>
      <c r="CF129" s="1363">
        <f t="shared" si="426"/>
        <v>0</v>
      </c>
      <c r="CG129" s="1363">
        <f t="shared" si="426"/>
        <v>0</v>
      </c>
      <c r="CH129" s="1363">
        <f t="shared" si="426"/>
        <v>0</v>
      </c>
      <c r="CI129" s="1363">
        <f t="shared" si="426"/>
        <v>0</v>
      </c>
      <c r="CJ129" s="1363">
        <f t="shared" si="426"/>
        <v>0</v>
      </c>
      <c r="CK129" s="1363">
        <f t="shared" si="330"/>
        <v>0</v>
      </c>
      <c r="CL129" s="943"/>
      <c r="CM129" s="943"/>
      <c r="CN129" s="943"/>
      <c r="CO129" s="943"/>
      <c r="CP129" s="943"/>
      <c r="CQ129" s="943"/>
      <c r="CR129" s="943"/>
      <c r="CS129" s="943"/>
      <c r="CT129" s="943"/>
      <c r="CU129" s="943"/>
      <c r="CV129" s="943"/>
      <c r="CW129" s="943"/>
      <c r="CX129" s="943"/>
      <c r="CY129" s="943"/>
      <c r="CZ129" s="943"/>
      <c r="DA129" s="943"/>
      <c r="DB129" s="943"/>
      <c r="DC129" s="943"/>
      <c r="DD129" s="943"/>
      <c r="DE129" s="943"/>
      <c r="DF129" s="943"/>
      <c r="DG129" s="943"/>
      <c r="DH129" s="943"/>
      <c r="DI129" s="943"/>
      <c r="DJ129" s="943"/>
      <c r="DK129" s="943"/>
      <c r="DL129" s="943"/>
      <c r="DM129" s="943"/>
      <c r="DN129" s="1383">
        <f t="shared" ref="DN129:DW129" si="427">COUNTIF($CL129:$DM129,DN$4)*($F129/30)+COUNTIF($CL129:$DM129,DN$5)*($F129/60)</f>
        <v>0</v>
      </c>
      <c r="DO129" s="1383">
        <f t="shared" si="427"/>
        <v>0</v>
      </c>
      <c r="DP129" s="1383">
        <f t="shared" si="427"/>
        <v>0</v>
      </c>
      <c r="DQ129" s="1383">
        <f t="shared" si="427"/>
        <v>0</v>
      </c>
      <c r="DR129" s="1383">
        <f t="shared" si="427"/>
        <v>0</v>
      </c>
      <c r="DS129" s="1383">
        <f t="shared" si="427"/>
        <v>0</v>
      </c>
      <c r="DT129" s="1383">
        <f t="shared" si="427"/>
        <v>0</v>
      </c>
      <c r="DU129" s="1383">
        <f t="shared" si="427"/>
        <v>0</v>
      </c>
      <c r="DV129" s="1383">
        <f t="shared" si="427"/>
        <v>0</v>
      </c>
      <c r="DW129" s="1383">
        <f t="shared" si="427"/>
        <v>0</v>
      </c>
      <c r="DX129" s="1383">
        <f t="shared" si="332"/>
        <v>0</v>
      </c>
      <c r="DY129" s="943"/>
      <c r="DZ129" s="943"/>
      <c r="EA129" s="943"/>
      <c r="EB129" s="943"/>
      <c r="EC129" s="943"/>
      <c r="ED129" s="943"/>
      <c r="EE129" s="943"/>
      <c r="EF129" s="943"/>
      <c r="EG129" s="943"/>
      <c r="EH129" s="943"/>
      <c r="EI129" s="943"/>
      <c r="EJ129" s="943"/>
      <c r="EK129" s="943"/>
      <c r="EL129" s="943"/>
      <c r="EM129" s="943"/>
      <c r="EN129" s="943"/>
      <c r="EO129" s="943"/>
      <c r="EP129" s="943"/>
      <c r="EQ129" s="943"/>
      <c r="ER129" s="943"/>
      <c r="ES129" s="943"/>
      <c r="ET129" s="943"/>
      <c r="EU129" s="943"/>
      <c r="EV129" s="943"/>
      <c r="EW129" s="943"/>
      <c r="EX129" s="1364"/>
      <c r="EY129" s="1364"/>
      <c r="EZ129" s="1364"/>
      <c r="FA129" s="1364"/>
      <c r="FB129" s="1364"/>
      <c r="FC129" s="1364"/>
      <c r="FD129" s="1363">
        <f t="shared" ref="FD129:FO129" si="428">COUNTIF($AU129:$BY129,FD$4)*($F129/30)+COUNTIF($AU129:$BY129,FD$5)*($F129/60)</f>
        <v>0</v>
      </c>
      <c r="FE129" s="1363">
        <f t="shared" si="428"/>
        <v>0</v>
      </c>
      <c r="FF129" s="1363">
        <f t="shared" si="428"/>
        <v>0</v>
      </c>
      <c r="FG129" s="1363">
        <f t="shared" si="428"/>
        <v>0</v>
      </c>
      <c r="FH129" s="1363">
        <f t="shared" si="428"/>
        <v>0</v>
      </c>
      <c r="FI129" s="1363">
        <f t="shared" si="428"/>
        <v>0</v>
      </c>
      <c r="FJ129" s="1363">
        <f t="shared" si="428"/>
        <v>0</v>
      </c>
      <c r="FK129" s="1363">
        <f t="shared" si="428"/>
        <v>0</v>
      </c>
      <c r="FL129" s="1363">
        <f t="shared" si="428"/>
        <v>0</v>
      </c>
      <c r="FM129" s="1363">
        <f t="shared" si="428"/>
        <v>0</v>
      </c>
      <c r="FN129" s="1363">
        <f t="shared" si="428"/>
        <v>0</v>
      </c>
      <c r="FO129" s="1363">
        <f t="shared" si="428"/>
        <v>0</v>
      </c>
      <c r="FP129" s="1363">
        <f t="shared" si="334"/>
        <v>0</v>
      </c>
      <c r="FQ129" s="943"/>
      <c r="FR129" s="943"/>
      <c r="FS129" s="943"/>
      <c r="FT129" s="943"/>
      <c r="FU129" s="943"/>
      <c r="FV129" s="943"/>
      <c r="FW129" s="943"/>
      <c r="FX129" s="943"/>
      <c r="FY129" s="943"/>
      <c r="FZ129" s="943"/>
      <c r="GA129" s="943"/>
      <c r="GB129" s="943"/>
      <c r="GC129" s="943"/>
      <c r="GD129" s="943"/>
      <c r="GE129" s="943"/>
      <c r="GF129" s="943"/>
      <c r="GG129" s="943"/>
      <c r="GH129" s="943"/>
      <c r="GI129" s="943"/>
      <c r="GJ129" s="943"/>
      <c r="GK129" s="943"/>
      <c r="GL129" s="943"/>
      <c r="GM129" s="943"/>
      <c r="GN129" s="943"/>
      <c r="GO129" s="943"/>
      <c r="GP129" s="1364"/>
      <c r="GQ129" s="1364"/>
      <c r="GR129" s="1364"/>
      <c r="GS129" s="1364"/>
      <c r="GT129" s="1364"/>
      <c r="GU129" s="1383"/>
      <c r="GV129" s="1383"/>
      <c r="GW129" s="1383"/>
      <c r="GX129" s="1383"/>
      <c r="GY129" s="1383"/>
      <c r="GZ129" s="943"/>
      <c r="HA129" s="943"/>
      <c r="HB129" s="943"/>
      <c r="HC129" s="943"/>
      <c r="HD129" s="943"/>
      <c r="HE129" s="943"/>
      <c r="HF129" s="943"/>
      <c r="HG129" s="943"/>
      <c r="HH129" s="943"/>
      <c r="HI129" s="943"/>
      <c r="HJ129" s="943"/>
      <c r="HK129" s="943"/>
      <c r="HL129" s="943"/>
      <c r="HM129" s="943"/>
      <c r="HN129" s="943"/>
      <c r="HO129" s="943"/>
      <c r="HP129" s="943"/>
      <c r="HQ129" s="943"/>
      <c r="HR129" s="943"/>
      <c r="HS129" s="943"/>
      <c r="HT129" s="943"/>
      <c r="HU129" s="943"/>
      <c r="HV129" s="943"/>
      <c r="HW129" s="943"/>
      <c r="HX129" s="943"/>
      <c r="HY129" s="1364"/>
      <c r="HZ129" s="1364"/>
      <c r="IA129" s="1364"/>
      <c r="IB129" s="1364"/>
      <c r="IC129" s="1364"/>
      <c r="ID129" s="1364"/>
      <c r="IE129" s="1391"/>
      <c r="IF129" s="1391"/>
      <c r="IG129" s="1391"/>
      <c r="IH129" s="1391"/>
      <c r="II129" s="1391"/>
      <c r="IJ129" s="1391"/>
      <c r="IK129" s="943"/>
      <c r="IL129" s="943"/>
      <c r="IM129" s="943"/>
      <c r="IN129" s="943"/>
      <c r="IO129" s="943"/>
      <c r="IP129" s="943"/>
      <c r="IQ129" s="943"/>
      <c r="IR129" s="943"/>
      <c r="IS129" s="943"/>
      <c r="IT129" s="943"/>
      <c r="IU129" s="943"/>
      <c r="IV129" s="943"/>
      <c r="IW129" s="943"/>
      <c r="IX129" s="943"/>
      <c r="IY129" s="943"/>
      <c r="IZ129" s="943"/>
      <c r="JA129" s="943"/>
      <c r="JB129" s="943"/>
      <c r="JC129" s="943"/>
      <c r="JD129" s="943"/>
      <c r="JE129" s="943"/>
      <c r="JF129" s="943"/>
      <c r="JG129" s="943"/>
      <c r="JH129" s="943"/>
      <c r="JI129" s="943"/>
      <c r="JJ129" s="1364"/>
      <c r="JK129" s="1364"/>
      <c r="JL129" s="1364"/>
      <c r="JM129" s="1364"/>
      <c r="JN129" s="1364"/>
      <c r="JO129" s="1383"/>
      <c r="JP129" s="1383"/>
      <c r="JQ129" s="1383"/>
      <c r="JR129" s="1383"/>
      <c r="JS129" s="1383"/>
      <c r="JT129" s="1383"/>
      <c r="JU129" s="943"/>
      <c r="JV129" s="943"/>
      <c r="JW129" s="943"/>
      <c r="JX129" s="943"/>
      <c r="JY129" s="943"/>
      <c r="JZ129" s="943"/>
      <c r="KA129" s="943"/>
      <c r="KB129" s="943"/>
      <c r="KC129" s="943"/>
      <c r="KD129" s="943"/>
      <c r="KE129" s="943"/>
      <c r="KF129" s="943"/>
      <c r="KG129" s="943"/>
      <c r="KH129" s="943"/>
      <c r="KI129" s="943"/>
      <c r="KJ129" s="943"/>
      <c r="KK129" s="943"/>
      <c r="KL129" s="943"/>
      <c r="KM129" s="943"/>
      <c r="KN129" s="943"/>
      <c r="KO129" s="943"/>
      <c r="KP129" s="943"/>
      <c r="KQ129" s="943"/>
      <c r="KR129" s="943"/>
      <c r="KS129" s="943"/>
      <c r="KT129" s="1364"/>
      <c r="KU129" s="1364"/>
      <c r="KV129" s="1364"/>
      <c r="KW129" s="1364"/>
      <c r="KX129" s="1364"/>
      <c r="KY129" s="1364"/>
      <c r="KZ129" s="1363"/>
      <c r="LA129" s="1363"/>
      <c r="LB129" s="1363"/>
      <c r="LC129" s="1363"/>
      <c r="LD129" s="1363"/>
      <c r="LE129" s="1363"/>
      <c r="LF129" s="943"/>
      <c r="LG129" s="943"/>
      <c r="LH129" s="943"/>
      <c r="LI129" s="943"/>
      <c r="LJ129" s="943"/>
      <c r="LK129" s="943"/>
      <c r="LL129" s="943"/>
      <c r="LM129" s="943"/>
      <c r="LN129" s="943"/>
      <c r="LO129" s="943"/>
      <c r="LP129" s="943"/>
      <c r="LQ129" s="943"/>
      <c r="LR129" s="943"/>
      <c r="LS129" s="943"/>
      <c r="LT129" s="943"/>
      <c r="LU129" s="943"/>
      <c r="LV129" s="943"/>
      <c r="LW129" s="943"/>
      <c r="LX129" s="943"/>
      <c r="LY129" s="943"/>
      <c r="LZ129" s="943"/>
      <c r="MA129" s="943"/>
      <c r="MB129" s="943"/>
      <c r="MC129" s="943"/>
      <c r="MD129" s="943"/>
      <c r="ME129" s="1364"/>
      <c r="MF129" s="1364"/>
      <c r="MG129" s="1364"/>
      <c r="MH129" s="1364"/>
      <c r="MI129" s="1364"/>
      <c r="MJ129" s="1364"/>
      <c r="MK129" s="1383"/>
      <c r="ML129" s="1383"/>
      <c r="MM129" s="1383"/>
      <c r="MN129" s="1383"/>
      <c r="MO129" s="1383"/>
      <c r="MP129" s="1383"/>
      <c r="MQ129" s="943"/>
      <c r="MR129" s="943"/>
      <c r="MS129" s="943"/>
      <c r="MT129" s="943"/>
      <c r="MU129" s="943"/>
      <c r="MV129" s="943"/>
      <c r="MW129" s="943"/>
      <c r="MX129" s="943"/>
      <c r="MY129" s="943"/>
      <c r="MZ129" s="943"/>
      <c r="NA129" s="943"/>
      <c r="NB129" s="943"/>
      <c r="NC129" s="943"/>
      <c r="ND129" s="943"/>
      <c r="NE129" s="943"/>
      <c r="NF129" s="943"/>
      <c r="NG129" s="943"/>
      <c r="NH129" s="943"/>
      <c r="NI129" s="943"/>
      <c r="NJ129" s="943"/>
      <c r="NK129" s="943"/>
      <c r="NL129" s="943"/>
      <c r="NM129" s="943"/>
      <c r="NN129" s="943"/>
      <c r="NO129" s="943"/>
      <c r="NP129" s="1364"/>
      <c r="NQ129" s="1364"/>
      <c r="NR129" s="1364"/>
      <c r="NS129" s="1364"/>
      <c r="NT129" s="1364"/>
      <c r="NU129" s="1363"/>
      <c r="NV129" s="1363"/>
      <c r="NW129" s="1363"/>
      <c r="NX129" s="1363"/>
      <c r="NY129" s="1363"/>
      <c r="NZ129" s="1363"/>
      <c r="OA129" s="943"/>
      <c r="OB129" s="943"/>
      <c r="OC129" s="943"/>
      <c r="OD129" s="943"/>
      <c r="OE129" s="943"/>
      <c r="OF129" s="943"/>
      <c r="OG129" s="943"/>
      <c r="OH129" s="943"/>
      <c r="OI129" s="943"/>
      <c r="OJ129" s="943"/>
      <c r="OK129" s="943"/>
      <c r="OL129" s="943"/>
      <c r="OM129" s="943"/>
      <c r="ON129" s="943"/>
      <c r="OO129" s="943"/>
      <c r="OP129" s="943"/>
      <c r="OQ129" s="943"/>
      <c r="OR129" s="943"/>
      <c r="OS129" s="943"/>
      <c r="OT129" s="943"/>
      <c r="OU129" s="943"/>
      <c r="OV129" s="943"/>
      <c r="OW129" s="943"/>
      <c r="OX129" s="943"/>
      <c r="OY129" s="943"/>
      <c r="OZ129" s="1364"/>
      <c r="PA129" s="1364"/>
      <c r="PB129" s="1364"/>
      <c r="PC129" s="1364"/>
      <c r="PD129" s="1364"/>
      <c r="PE129" s="1383"/>
      <c r="PF129" s="1383"/>
      <c r="PG129" s="1383"/>
      <c r="PH129" s="1383"/>
      <c r="PI129" s="1383"/>
      <c r="PJ129" s="1383"/>
      <c r="PK129" s="943"/>
      <c r="PL129" s="943"/>
      <c r="PM129" s="943"/>
      <c r="PN129" s="943"/>
      <c r="PO129" s="943"/>
      <c r="PP129" s="943"/>
      <c r="PQ129" s="943"/>
      <c r="PR129" s="943"/>
      <c r="PS129" s="943"/>
      <c r="PT129" s="943"/>
      <c r="PU129" s="943"/>
      <c r="PV129" s="943"/>
      <c r="PW129" s="943"/>
      <c r="PX129" s="943"/>
      <c r="PY129" s="943"/>
      <c r="PZ129" s="943"/>
      <c r="QA129" s="943"/>
      <c r="QB129" s="943"/>
      <c r="QC129" s="943"/>
      <c r="QD129" s="943"/>
      <c r="QE129" s="943"/>
      <c r="QF129" s="943"/>
      <c r="QG129" s="943"/>
      <c r="QH129" s="943"/>
      <c r="QI129" s="943"/>
      <c r="QJ129" s="1364"/>
      <c r="QK129" s="1364"/>
      <c r="QL129" s="1364"/>
      <c r="QM129" s="1364"/>
      <c r="QN129" s="1364"/>
      <c r="QO129" s="1363"/>
      <c r="QP129" s="1363"/>
      <c r="QQ129" s="1363"/>
      <c r="QR129" s="1363"/>
      <c r="QS129" s="1363"/>
      <c r="QT129" s="1363"/>
      <c r="QU129" s="1363"/>
      <c r="QV129" s="1363"/>
      <c r="QW129" s="1363"/>
      <c r="QX129" s="1363"/>
      <c r="QY129" s="1363"/>
      <c r="QZ129" s="1363"/>
      <c r="RA129" s="1363"/>
    </row>
    <row r="130" ht="14.25" hidden="1" customHeight="1">
      <c r="A130" s="943">
        <v>33.0</v>
      </c>
      <c r="B130" s="70" t="s">
        <v>2830</v>
      </c>
      <c r="C130" s="70" t="s">
        <v>2830</v>
      </c>
      <c r="D130" s="33"/>
      <c r="E130" s="1360"/>
      <c r="F130" s="1298"/>
      <c r="G130" s="1382">
        <v>1.2044E7</v>
      </c>
      <c r="H130" s="1382"/>
      <c r="I130" s="1383"/>
      <c r="J130" s="1383">
        <f t="shared" si="314"/>
        <v>0</v>
      </c>
      <c r="K130" s="1383"/>
      <c r="L130" s="1383">
        <f t="shared" si="315"/>
        <v>0</v>
      </c>
      <c r="M130" s="1383"/>
      <c r="N130" s="1383">
        <f t="shared" si="316"/>
        <v>0</v>
      </c>
      <c r="O130" s="1383"/>
      <c r="P130" s="1383">
        <f t="shared" si="317"/>
        <v>0</v>
      </c>
      <c r="Q130" s="1383"/>
      <c r="R130" s="1383"/>
      <c r="S130" s="1383"/>
      <c r="T130" s="1383">
        <f t="shared" si="318"/>
        <v>0</v>
      </c>
      <c r="U130" s="1383">
        <f t="shared" si="319"/>
        <v>0</v>
      </c>
      <c r="V130" s="1362"/>
      <c r="W130" s="1363">
        <f t="shared" si="320"/>
        <v>0</v>
      </c>
      <c r="X130" s="1362"/>
      <c r="Y130" s="1363">
        <f t="shared" si="321"/>
        <v>0</v>
      </c>
      <c r="Z130" s="1362"/>
      <c r="AA130" s="1363">
        <f t="shared" si="322"/>
        <v>0</v>
      </c>
      <c r="AB130" s="1362"/>
      <c r="AC130" s="1363">
        <f t="shared" si="323"/>
        <v>0</v>
      </c>
      <c r="AD130" s="1362"/>
      <c r="AE130" s="1362"/>
      <c r="AF130" s="1362"/>
      <c r="AG130" s="1363"/>
      <c r="AH130" s="1363">
        <f t="shared" si="324"/>
        <v>0</v>
      </c>
      <c r="AI130" s="1361"/>
      <c r="AJ130" s="1383">
        <f t="shared" si="335"/>
        <v>0</v>
      </c>
      <c r="AK130" s="1361"/>
      <c r="AL130" s="1361"/>
      <c r="AM130" s="1383">
        <f t="shared" si="325"/>
        <v>0</v>
      </c>
      <c r="AN130" s="1361"/>
      <c r="AO130" s="1383">
        <f t="shared" si="326"/>
        <v>0</v>
      </c>
      <c r="AP130" s="1361"/>
      <c r="AQ130" s="1383">
        <f t="shared" si="327"/>
        <v>0</v>
      </c>
      <c r="AR130" s="1361"/>
      <c r="AS130" s="1361"/>
      <c r="AT130" s="1383">
        <f t="shared" si="328"/>
        <v>0</v>
      </c>
      <c r="AU130" s="943"/>
      <c r="AV130" s="943"/>
      <c r="AW130" s="943"/>
      <c r="AX130" s="943"/>
      <c r="AY130" s="943"/>
      <c r="AZ130" s="943"/>
      <c r="BA130" s="943"/>
      <c r="BB130" s="943"/>
      <c r="BC130" s="943"/>
      <c r="BD130" s="943"/>
      <c r="BE130" s="943"/>
      <c r="BF130" s="943"/>
      <c r="BG130" s="943"/>
      <c r="BH130" s="943"/>
      <c r="BI130" s="943"/>
      <c r="BJ130" s="943"/>
      <c r="BK130" s="943"/>
      <c r="BL130" s="943"/>
      <c r="BM130" s="943"/>
      <c r="BN130" s="943"/>
      <c r="BO130" s="943"/>
      <c r="BP130" s="943"/>
      <c r="BQ130" s="943"/>
      <c r="BR130" s="943"/>
      <c r="BS130" s="943"/>
      <c r="BT130" s="1364"/>
      <c r="BU130" s="1364"/>
      <c r="BV130" s="1364"/>
      <c r="BW130" s="1364"/>
      <c r="BX130" s="1364"/>
      <c r="BY130" s="1364"/>
      <c r="BZ130" s="1363">
        <f t="shared" ref="BZ130:CJ130" si="429">COUNTIF($AU130:$BY130,BZ$4)*($F130/30)+COUNTIF($AU130:$BY130,BZ$5)*($F130/60)</f>
        <v>0</v>
      </c>
      <c r="CA130" s="1363">
        <f t="shared" si="429"/>
        <v>0</v>
      </c>
      <c r="CB130" s="1363">
        <f t="shared" si="429"/>
        <v>0</v>
      </c>
      <c r="CC130" s="1363">
        <f t="shared" si="429"/>
        <v>0</v>
      </c>
      <c r="CD130" s="1363">
        <f t="shared" si="429"/>
        <v>0</v>
      </c>
      <c r="CE130" s="1363">
        <f t="shared" si="429"/>
        <v>0</v>
      </c>
      <c r="CF130" s="1363">
        <f t="shared" si="429"/>
        <v>0</v>
      </c>
      <c r="CG130" s="1363">
        <f t="shared" si="429"/>
        <v>0</v>
      </c>
      <c r="CH130" s="1363">
        <f t="shared" si="429"/>
        <v>0</v>
      </c>
      <c r="CI130" s="1363">
        <f t="shared" si="429"/>
        <v>0</v>
      </c>
      <c r="CJ130" s="1363">
        <f t="shared" si="429"/>
        <v>0</v>
      </c>
      <c r="CK130" s="1363">
        <f t="shared" si="330"/>
        <v>0</v>
      </c>
      <c r="CL130" s="943"/>
      <c r="CM130" s="943"/>
      <c r="CN130" s="943"/>
      <c r="CO130" s="943"/>
      <c r="CP130" s="943"/>
      <c r="CQ130" s="943"/>
      <c r="CR130" s="943"/>
      <c r="CS130" s="943"/>
      <c r="CT130" s="943"/>
      <c r="CU130" s="943"/>
      <c r="CV130" s="943"/>
      <c r="CW130" s="943"/>
      <c r="CX130" s="943"/>
      <c r="CY130" s="943"/>
      <c r="CZ130" s="943"/>
      <c r="DA130" s="943"/>
      <c r="DB130" s="943"/>
      <c r="DC130" s="943"/>
      <c r="DD130" s="943"/>
      <c r="DE130" s="943"/>
      <c r="DF130" s="943"/>
      <c r="DG130" s="943"/>
      <c r="DH130" s="943"/>
      <c r="DI130" s="943"/>
      <c r="DJ130" s="943"/>
      <c r="DK130" s="943"/>
      <c r="DL130" s="943"/>
      <c r="DM130" s="943"/>
      <c r="DN130" s="1383">
        <f t="shared" ref="DN130:DW130" si="430">COUNTIF($CL130:$DM130,DN$4)*($F130/30)+COUNTIF($CL130:$DM130,DN$5)*($F130/60)</f>
        <v>0</v>
      </c>
      <c r="DO130" s="1383">
        <f t="shared" si="430"/>
        <v>0</v>
      </c>
      <c r="DP130" s="1383">
        <f t="shared" si="430"/>
        <v>0</v>
      </c>
      <c r="DQ130" s="1383">
        <f t="shared" si="430"/>
        <v>0</v>
      </c>
      <c r="DR130" s="1383">
        <f t="shared" si="430"/>
        <v>0</v>
      </c>
      <c r="DS130" s="1383">
        <f t="shared" si="430"/>
        <v>0</v>
      </c>
      <c r="DT130" s="1383">
        <f t="shared" si="430"/>
        <v>0</v>
      </c>
      <c r="DU130" s="1383">
        <f t="shared" si="430"/>
        <v>0</v>
      </c>
      <c r="DV130" s="1383">
        <f t="shared" si="430"/>
        <v>0</v>
      </c>
      <c r="DW130" s="1383">
        <f t="shared" si="430"/>
        <v>0</v>
      </c>
      <c r="DX130" s="1383">
        <f t="shared" si="332"/>
        <v>0</v>
      </c>
      <c r="DY130" s="943"/>
      <c r="DZ130" s="943"/>
      <c r="EA130" s="943"/>
      <c r="EB130" s="943"/>
      <c r="EC130" s="943"/>
      <c r="ED130" s="943"/>
      <c r="EE130" s="943"/>
      <c r="EF130" s="943"/>
      <c r="EG130" s="943"/>
      <c r="EH130" s="943"/>
      <c r="EI130" s="943"/>
      <c r="EJ130" s="943"/>
      <c r="EK130" s="943"/>
      <c r="EL130" s="943"/>
      <c r="EM130" s="943"/>
      <c r="EN130" s="943"/>
      <c r="EO130" s="943"/>
      <c r="EP130" s="943"/>
      <c r="EQ130" s="943"/>
      <c r="ER130" s="943"/>
      <c r="ES130" s="943"/>
      <c r="ET130" s="943"/>
      <c r="EU130" s="943"/>
      <c r="EV130" s="943"/>
      <c r="EW130" s="943"/>
      <c r="EX130" s="1364"/>
      <c r="EY130" s="1364"/>
      <c r="EZ130" s="1364"/>
      <c r="FA130" s="1364"/>
      <c r="FB130" s="1364"/>
      <c r="FC130" s="1364"/>
      <c r="FD130" s="1363">
        <f t="shared" ref="FD130:FO130" si="431">COUNTIF($AU130:$BY130,FD$4)*($F130/30)+COUNTIF($AU130:$BY130,FD$5)*($F130/60)</f>
        <v>0</v>
      </c>
      <c r="FE130" s="1363">
        <f t="shared" si="431"/>
        <v>0</v>
      </c>
      <c r="FF130" s="1363">
        <f t="shared" si="431"/>
        <v>0</v>
      </c>
      <c r="FG130" s="1363">
        <f t="shared" si="431"/>
        <v>0</v>
      </c>
      <c r="FH130" s="1363">
        <f t="shared" si="431"/>
        <v>0</v>
      </c>
      <c r="FI130" s="1363">
        <f t="shared" si="431"/>
        <v>0</v>
      </c>
      <c r="FJ130" s="1363">
        <f t="shared" si="431"/>
        <v>0</v>
      </c>
      <c r="FK130" s="1363">
        <f t="shared" si="431"/>
        <v>0</v>
      </c>
      <c r="FL130" s="1363">
        <f t="shared" si="431"/>
        <v>0</v>
      </c>
      <c r="FM130" s="1363">
        <f t="shared" si="431"/>
        <v>0</v>
      </c>
      <c r="FN130" s="1363">
        <f t="shared" si="431"/>
        <v>0</v>
      </c>
      <c r="FO130" s="1363">
        <f t="shared" si="431"/>
        <v>0</v>
      </c>
      <c r="FP130" s="1363">
        <f t="shared" si="334"/>
        <v>0</v>
      </c>
      <c r="FQ130" s="943"/>
      <c r="FR130" s="943"/>
      <c r="FS130" s="943"/>
      <c r="FT130" s="943"/>
      <c r="FU130" s="943"/>
      <c r="FV130" s="943"/>
      <c r="FW130" s="943"/>
      <c r="FX130" s="943"/>
      <c r="FY130" s="943"/>
      <c r="FZ130" s="943"/>
      <c r="GA130" s="943"/>
      <c r="GB130" s="943"/>
      <c r="GC130" s="943"/>
      <c r="GD130" s="943"/>
      <c r="GE130" s="943"/>
      <c r="GF130" s="943"/>
      <c r="GG130" s="943"/>
      <c r="GH130" s="943"/>
      <c r="GI130" s="943"/>
      <c r="GJ130" s="943"/>
      <c r="GK130" s="943"/>
      <c r="GL130" s="943"/>
      <c r="GM130" s="943"/>
      <c r="GN130" s="943"/>
      <c r="GO130" s="943"/>
      <c r="GP130" s="1364"/>
      <c r="GQ130" s="1364"/>
      <c r="GR130" s="1364"/>
      <c r="GS130" s="1364"/>
      <c r="GT130" s="1364"/>
      <c r="GU130" s="1383"/>
      <c r="GV130" s="1383"/>
      <c r="GW130" s="1383"/>
      <c r="GX130" s="1383"/>
      <c r="GY130" s="1383"/>
      <c r="GZ130" s="943"/>
      <c r="HA130" s="943"/>
      <c r="HB130" s="943"/>
      <c r="HC130" s="943"/>
      <c r="HD130" s="943"/>
      <c r="HE130" s="943"/>
      <c r="HF130" s="943"/>
      <c r="HG130" s="943"/>
      <c r="HH130" s="943"/>
      <c r="HI130" s="943"/>
      <c r="HJ130" s="943"/>
      <c r="HK130" s="943"/>
      <c r="HL130" s="943"/>
      <c r="HM130" s="943"/>
      <c r="HN130" s="943"/>
      <c r="HO130" s="943"/>
      <c r="HP130" s="943"/>
      <c r="HQ130" s="943"/>
      <c r="HR130" s="943"/>
      <c r="HS130" s="943"/>
      <c r="HT130" s="943"/>
      <c r="HU130" s="943"/>
      <c r="HV130" s="943"/>
      <c r="HW130" s="943"/>
      <c r="HX130" s="943"/>
      <c r="HY130" s="1364"/>
      <c r="HZ130" s="1364"/>
      <c r="IA130" s="1364"/>
      <c r="IB130" s="1364"/>
      <c r="IC130" s="1364"/>
      <c r="ID130" s="1364"/>
      <c r="IE130" s="1391"/>
      <c r="IF130" s="1391"/>
      <c r="IG130" s="1391"/>
      <c r="IH130" s="1391"/>
      <c r="II130" s="1391"/>
      <c r="IJ130" s="1391"/>
      <c r="IK130" s="943"/>
      <c r="IL130" s="943"/>
      <c r="IM130" s="943"/>
      <c r="IN130" s="943"/>
      <c r="IO130" s="943"/>
      <c r="IP130" s="943"/>
      <c r="IQ130" s="943"/>
      <c r="IR130" s="943"/>
      <c r="IS130" s="943"/>
      <c r="IT130" s="943"/>
      <c r="IU130" s="943"/>
      <c r="IV130" s="943"/>
      <c r="IW130" s="943"/>
      <c r="IX130" s="943"/>
      <c r="IY130" s="943"/>
      <c r="IZ130" s="943"/>
      <c r="JA130" s="943"/>
      <c r="JB130" s="943"/>
      <c r="JC130" s="943"/>
      <c r="JD130" s="943"/>
      <c r="JE130" s="943"/>
      <c r="JF130" s="943"/>
      <c r="JG130" s="943"/>
      <c r="JH130" s="943"/>
      <c r="JI130" s="943"/>
      <c r="JJ130" s="1364"/>
      <c r="JK130" s="1364"/>
      <c r="JL130" s="1364"/>
      <c r="JM130" s="1364"/>
      <c r="JN130" s="1364"/>
      <c r="JO130" s="1383"/>
      <c r="JP130" s="1383"/>
      <c r="JQ130" s="1383"/>
      <c r="JR130" s="1383"/>
      <c r="JS130" s="1383"/>
      <c r="JT130" s="1383"/>
      <c r="JU130" s="943"/>
      <c r="JV130" s="943"/>
      <c r="JW130" s="943"/>
      <c r="JX130" s="943"/>
      <c r="JY130" s="943"/>
      <c r="JZ130" s="943"/>
      <c r="KA130" s="943"/>
      <c r="KB130" s="943"/>
      <c r="KC130" s="943"/>
      <c r="KD130" s="943"/>
      <c r="KE130" s="943"/>
      <c r="KF130" s="943"/>
      <c r="KG130" s="943"/>
      <c r="KH130" s="943"/>
      <c r="KI130" s="943"/>
      <c r="KJ130" s="943"/>
      <c r="KK130" s="943"/>
      <c r="KL130" s="943"/>
      <c r="KM130" s="943"/>
      <c r="KN130" s="943"/>
      <c r="KO130" s="943"/>
      <c r="KP130" s="943"/>
      <c r="KQ130" s="943"/>
      <c r="KR130" s="943"/>
      <c r="KS130" s="943"/>
      <c r="KT130" s="1364"/>
      <c r="KU130" s="1364"/>
      <c r="KV130" s="1364"/>
      <c r="KW130" s="1364"/>
      <c r="KX130" s="1364"/>
      <c r="KY130" s="1364"/>
      <c r="KZ130" s="1363"/>
      <c r="LA130" s="1363"/>
      <c r="LB130" s="1363"/>
      <c r="LC130" s="1363"/>
      <c r="LD130" s="1363"/>
      <c r="LE130" s="1363"/>
      <c r="LF130" s="943"/>
      <c r="LG130" s="943"/>
      <c r="LH130" s="943"/>
      <c r="LI130" s="943"/>
      <c r="LJ130" s="943"/>
      <c r="LK130" s="943"/>
      <c r="LL130" s="943"/>
      <c r="LM130" s="943"/>
      <c r="LN130" s="943"/>
      <c r="LO130" s="943"/>
      <c r="LP130" s="943"/>
      <c r="LQ130" s="943"/>
      <c r="LR130" s="943"/>
      <c r="LS130" s="943"/>
      <c r="LT130" s="943"/>
      <c r="LU130" s="943"/>
      <c r="LV130" s="943"/>
      <c r="LW130" s="943"/>
      <c r="LX130" s="943"/>
      <c r="LY130" s="943"/>
      <c r="LZ130" s="943"/>
      <c r="MA130" s="943"/>
      <c r="MB130" s="943"/>
      <c r="MC130" s="943"/>
      <c r="MD130" s="943"/>
      <c r="ME130" s="1364"/>
      <c r="MF130" s="1364"/>
      <c r="MG130" s="1364"/>
      <c r="MH130" s="1364"/>
      <c r="MI130" s="1364"/>
      <c r="MJ130" s="1364"/>
      <c r="MK130" s="1383"/>
      <c r="ML130" s="1383"/>
      <c r="MM130" s="1383"/>
      <c r="MN130" s="1383"/>
      <c r="MO130" s="1383"/>
      <c r="MP130" s="1383"/>
      <c r="MQ130" s="943"/>
      <c r="MR130" s="943"/>
      <c r="MS130" s="943"/>
      <c r="MT130" s="943"/>
      <c r="MU130" s="943"/>
      <c r="MV130" s="943"/>
      <c r="MW130" s="943"/>
      <c r="MX130" s="943"/>
      <c r="MY130" s="943"/>
      <c r="MZ130" s="943"/>
      <c r="NA130" s="943"/>
      <c r="NB130" s="943"/>
      <c r="NC130" s="943"/>
      <c r="ND130" s="943"/>
      <c r="NE130" s="943"/>
      <c r="NF130" s="943"/>
      <c r="NG130" s="943"/>
      <c r="NH130" s="943"/>
      <c r="NI130" s="943"/>
      <c r="NJ130" s="943"/>
      <c r="NK130" s="943"/>
      <c r="NL130" s="943"/>
      <c r="NM130" s="943"/>
      <c r="NN130" s="943"/>
      <c r="NO130" s="943"/>
      <c r="NP130" s="1364"/>
      <c r="NQ130" s="1364"/>
      <c r="NR130" s="1364"/>
      <c r="NS130" s="1364"/>
      <c r="NT130" s="1364"/>
      <c r="NU130" s="1363"/>
      <c r="NV130" s="1363"/>
      <c r="NW130" s="1363"/>
      <c r="NX130" s="1363"/>
      <c r="NY130" s="1363"/>
      <c r="NZ130" s="1363"/>
      <c r="OA130" s="943"/>
      <c r="OB130" s="943"/>
      <c r="OC130" s="943"/>
      <c r="OD130" s="943"/>
      <c r="OE130" s="943"/>
      <c r="OF130" s="943"/>
      <c r="OG130" s="943"/>
      <c r="OH130" s="943"/>
      <c r="OI130" s="943"/>
      <c r="OJ130" s="943"/>
      <c r="OK130" s="943"/>
      <c r="OL130" s="943"/>
      <c r="OM130" s="943"/>
      <c r="ON130" s="943"/>
      <c r="OO130" s="943"/>
      <c r="OP130" s="943"/>
      <c r="OQ130" s="943"/>
      <c r="OR130" s="943"/>
      <c r="OS130" s="943"/>
      <c r="OT130" s="943"/>
      <c r="OU130" s="943"/>
      <c r="OV130" s="943"/>
      <c r="OW130" s="943"/>
      <c r="OX130" s="943"/>
      <c r="OY130" s="943"/>
      <c r="OZ130" s="1364"/>
      <c r="PA130" s="1364"/>
      <c r="PB130" s="1364"/>
      <c r="PC130" s="1364"/>
      <c r="PD130" s="1364"/>
      <c r="PE130" s="1383"/>
      <c r="PF130" s="1383"/>
      <c r="PG130" s="1383"/>
      <c r="PH130" s="1383"/>
      <c r="PI130" s="1383"/>
      <c r="PJ130" s="1383"/>
      <c r="PK130" s="943"/>
      <c r="PL130" s="943"/>
      <c r="PM130" s="943"/>
      <c r="PN130" s="943"/>
      <c r="PO130" s="943"/>
      <c r="PP130" s="943"/>
      <c r="PQ130" s="943"/>
      <c r="PR130" s="943"/>
      <c r="PS130" s="943"/>
      <c r="PT130" s="943"/>
      <c r="PU130" s="943"/>
      <c r="PV130" s="943"/>
      <c r="PW130" s="943"/>
      <c r="PX130" s="943"/>
      <c r="PY130" s="943"/>
      <c r="PZ130" s="943"/>
      <c r="QA130" s="943"/>
      <c r="QB130" s="943"/>
      <c r="QC130" s="943"/>
      <c r="QD130" s="943"/>
      <c r="QE130" s="943"/>
      <c r="QF130" s="943"/>
      <c r="QG130" s="943"/>
      <c r="QH130" s="943"/>
      <c r="QI130" s="943"/>
      <c r="QJ130" s="1364"/>
      <c r="QK130" s="1364"/>
      <c r="QL130" s="1364"/>
      <c r="QM130" s="1364"/>
      <c r="QN130" s="1364"/>
      <c r="QO130" s="1363"/>
      <c r="QP130" s="1363"/>
      <c r="QQ130" s="1363"/>
      <c r="QR130" s="1363"/>
      <c r="QS130" s="1363"/>
      <c r="QT130" s="1363"/>
      <c r="QU130" s="1363"/>
      <c r="QV130" s="1363"/>
      <c r="QW130" s="1363"/>
      <c r="QX130" s="1363"/>
      <c r="QY130" s="1363"/>
      <c r="QZ130" s="1363"/>
      <c r="RA130" s="1363"/>
    </row>
    <row r="131" ht="14.25" hidden="1" customHeight="1">
      <c r="A131" s="943">
        <v>34.0</v>
      </c>
      <c r="B131" s="70" t="s">
        <v>2830</v>
      </c>
      <c r="C131" s="70" t="s">
        <v>2830</v>
      </c>
      <c r="D131" s="33"/>
      <c r="E131" s="1360"/>
      <c r="F131" s="1298"/>
      <c r="G131" s="1382">
        <v>1.2044E7</v>
      </c>
      <c r="H131" s="1382"/>
      <c r="I131" s="1383"/>
      <c r="J131" s="1383">
        <f t="shared" si="314"/>
        <v>0</v>
      </c>
      <c r="K131" s="1383"/>
      <c r="L131" s="1383">
        <f t="shared" si="315"/>
        <v>0</v>
      </c>
      <c r="M131" s="1383"/>
      <c r="N131" s="1383">
        <f t="shared" si="316"/>
        <v>0</v>
      </c>
      <c r="O131" s="1383"/>
      <c r="P131" s="1383">
        <f t="shared" si="317"/>
        <v>0</v>
      </c>
      <c r="Q131" s="1383"/>
      <c r="R131" s="1383"/>
      <c r="S131" s="1383"/>
      <c r="T131" s="1383">
        <f t="shared" si="318"/>
        <v>0</v>
      </c>
      <c r="U131" s="1383">
        <f t="shared" si="319"/>
        <v>0</v>
      </c>
      <c r="V131" s="1362"/>
      <c r="W131" s="1363">
        <f t="shared" si="320"/>
        <v>0</v>
      </c>
      <c r="X131" s="1362"/>
      <c r="Y131" s="1363">
        <f t="shared" si="321"/>
        <v>0</v>
      </c>
      <c r="Z131" s="1362"/>
      <c r="AA131" s="1363">
        <f t="shared" si="322"/>
        <v>0</v>
      </c>
      <c r="AB131" s="1362"/>
      <c r="AC131" s="1363">
        <f t="shared" si="323"/>
        <v>0</v>
      </c>
      <c r="AD131" s="1362"/>
      <c r="AE131" s="1362"/>
      <c r="AF131" s="1362"/>
      <c r="AG131" s="1363"/>
      <c r="AH131" s="1363">
        <f t="shared" si="324"/>
        <v>0</v>
      </c>
      <c r="AI131" s="1361"/>
      <c r="AJ131" s="1383">
        <f t="shared" si="335"/>
        <v>0</v>
      </c>
      <c r="AK131" s="1361"/>
      <c r="AL131" s="1361"/>
      <c r="AM131" s="1383">
        <f t="shared" si="325"/>
        <v>0</v>
      </c>
      <c r="AN131" s="1361"/>
      <c r="AO131" s="1383">
        <f t="shared" si="326"/>
        <v>0</v>
      </c>
      <c r="AP131" s="1361"/>
      <c r="AQ131" s="1383">
        <f t="shared" si="327"/>
        <v>0</v>
      </c>
      <c r="AR131" s="1361"/>
      <c r="AS131" s="1361"/>
      <c r="AT131" s="1383">
        <f t="shared" si="328"/>
        <v>0</v>
      </c>
      <c r="AU131" s="943"/>
      <c r="AV131" s="943"/>
      <c r="AW131" s="943"/>
      <c r="AX131" s="943"/>
      <c r="AY131" s="943"/>
      <c r="AZ131" s="943"/>
      <c r="BA131" s="943"/>
      <c r="BB131" s="943"/>
      <c r="BC131" s="943"/>
      <c r="BD131" s="943"/>
      <c r="BE131" s="943"/>
      <c r="BF131" s="943"/>
      <c r="BG131" s="943"/>
      <c r="BH131" s="943"/>
      <c r="BI131" s="943"/>
      <c r="BJ131" s="943"/>
      <c r="BK131" s="943"/>
      <c r="BL131" s="943"/>
      <c r="BM131" s="943"/>
      <c r="BN131" s="943"/>
      <c r="BO131" s="943"/>
      <c r="BP131" s="943"/>
      <c r="BQ131" s="943"/>
      <c r="BR131" s="943"/>
      <c r="BS131" s="943"/>
      <c r="BT131" s="1364"/>
      <c r="BU131" s="1364"/>
      <c r="BV131" s="1364"/>
      <c r="BW131" s="1364"/>
      <c r="BX131" s="1364"/>
      <c r="BY131" s="1364"/>
      <c r="BZ131" s="1363">
        <f t="shared" ref="BZ131:CJ131" si="432">COUNTIF($AU131:$BY131,BZ$4)*($F131/30)+COUNTIF($AU131:$BY131,BZ$5)*($F131/60)</f>
        <v>0</v>
      </c>
      <c r="CA131" s="1363">
        <f t="shared" si="432"/>
        <v>0</v>
      </c>
      <c r="CB131" s="1363">
        <f t="shared" si="432"/>
        <v>0</v>
      </c>
      <c r="CC131" s="1363">
        <f t="shared" si="432"/>
        <v>0</v>
      </c>
      <c r="CD131" s="1363">
        <f t="shared" si="432"/>
        <v>0</v>
      </c>
      <c r="CE131" s="1363">
        <f t="shared" si="432"/>
        <v>0</v>
      </c>
      <c r="CF131" s="1363">
        <f t="shared" si="432"/>
        <v>0</v>
      </c>
      <c r="CG131" s="1363">
        <f t="shared" si="432"/>
        <v>0</v>
      </c>
      <c r="CH131" s="1363">
        <f t="shared" si="432"/>
        <v>0</v>
      </c>
      <c r="CI131" s="1363">
        <f t="shared" si="432"/>
        <v>0</v>
      </c>
      <c r="CJ131" s="1363">
        <f t="shared" si="432"/>
        <v>0</v>
      </c>
      <c r="CK131" s="1363">
        <f t="shared" si="330"/>
        <v>0</v>
      </c>
      <c r="CL131" s="943"/>
      <c r="CM131" s="943"/>
      <c r="CN131" s="943"/>
      <c r="CO131" s="943"/>
      <c r="CP131" s="943"/>
      <c r="CQ131" s="943"/>
      <c r="CR131" s="943"/>
      <c r="CS131" s="943"/>
      <c r="CT131" s="943"/>
      <c r="CU131" s="943"/>
      <c r="CV131" s="943"/>
      <c r="CW131" s="943"/>
      <c r="CX131" s="943"/>
      <c r="CY131" s="943"/>
      <c r="CZ131" s="943"/>
      <c r="DA131" s="943"/>
      <c r="DB131" s="943"/>
      <c r="DC131" s="943"/>
      <c r="DD131" s="943"/>
      <c r="DE131" s="943"/>
      <c r="DF131" s="943"/>
      <c r="DG131" s="943"/>
      <c r="DH131" s="943"/>
      <c r="DI131" s="943"/>
      <c r="DJ131" s="943"/>
      <c r="DK131" s="943"/>
      <c r="DL131" s="943"/>
      <c r="DM131" s="943"/>
      <c r="DN131" s="1383">
        <f t="shared" ref="DN131:DW131" si="433">COUNTIF($CL131:$DM131,DN$4)*($F131/30)+COUNTIF($CL131:$DM131,DN$5)*($F131/60)</f>
        <v>0</v>
      </c>
      <c r="DO131" s="1383">
        <f t="shared" si="433"/>
        <v>0</v>
      </c>
      <c r="DP131" s="1383">
        <f t="shared" si="433"/>
        <v>0</v>
      </c>
      <c r="DQ131" s="1383">
        <f t="shared" si="433"/>
        <v>0</v>
      </c>
      <c r="DR131" s="1383">
        <f t="shared" si="433"/>
        <v>0</v>
      </c>
      <c r="DS131" s="1383">
        <f t="shared" si="433"/>
        <v>0</v>
      </c>
      <c r="DT131" s="1383">
        <f t="shared" si="433"/>
        <v>0</v>
      </c>
      <c r="DU131" s="1383">
        <f t="shared" si="433"/>
        <v>0</v>
      </c>
      <c r="DV131" s="1383">
        <f t="shared" si="433"/>
        <v>0</v>
      </c>
      <c r="DW131" s="1383">
        <f t="shared" si="433"/>
        <v>0</v>
      </c>
      <c r="DX131" s="1383">
        <f t="shared" si="332"/>
        <v>0</v>
      </c>
      <c r="DY131" s="943"/>
      <c r="DZ131" s="943"/>
      <c r="EA131" s="943"/>
      <c r="EB131" s="943"/>
      <c r="EC131" s="943"/>
      <c r="ED131" s="943"/>
      <c r="EE131" s="943"/>
      <c r="EF131" s="943"/>
      <c r="EG131" s="943"/>
      <c r="EH131" s="943"/>
      <c r="EI131" s="943"/>
      <c r="EJ131" s="943"/>
      <c r="EK131" s="943"/>
      <c r="EL131" s="943"/>
      <c r="EM131" s="943"/>
      <c r="EN131" s="943"/>
      <c r="EO131" s="943"/>
      <c r="EP131" s="943"/>
      <c r="EQ131" s="943"/>
      <c r="ER131" s="943"/>
      <c r="ES131" s="943"/>
      <c r="ET131" s="943"/>
      <c r="EU131" s="943"/>
      <c r="EV131" s="943"/>
      <c r="EW131" s="943"/>
      <c r="EX131" s="1364"/>
      <c r="EY131" s="1364"/>
      <c r="EZ131" s="1364"/>
      <c r="FA131" s="1364"/>
      <c r="FB131" s="1364"/>
      <c r="FC131" s="1364"/>
      <c r="FD131" s="1363">
        <f t="shared" ref="FD131:FO131" si="434">COUNTIF($AU131:$BY131,FD$4)*($F131/30)+COUNTIF($AU131:$BY131,FD$5)*($F131/60)</f>
        <v>0</v>
      </c>
      <c r="FE131" s="1363">
        <f t="shared" si="434"/>
        <v>0</v>
      </c>
      <c r="FF131" s="1363">
        <f t="shared" si="434"/>
        <v>0</v>
      </c>
      <c r="FG131" s="1363">
        <f t="shared" si="434"/>
        <v>0</v>
      </c>
      <c r="FH131" s="1363">
        <f t="shared" si="434"/>
        <v>0</v>
      </c>
      <c r="FI131" s="1363">
        <f t="shared" si="434"/>
        <v>0</v>
      </c>
      <c r="FJ131" s="1363">
        <f t="shared" si="434"/>
        <v>0</v>
      </c>
      <c r="FK131" s="1363">
        <f t="shared" si="434"/>
        <v>0</v>
      </c>
      <c r="FL131" s="1363">
        <f t="shared" si="434"/>
        <v>0</v>
      </c>
      <c r="FM131" s="1363">
        <f t="shared" si="434"/>
        <v>0</v>
      </c>
      <c r="FN131" s="1363">
        <f t="shared" si="434"/>
        <v>0</v>
      </c>
      <c r="FO131" s="1363">
        <f t="shared" si="434"/>
        <v>0</v>
      </c>
      <c r="FP131" s="1363">
        <f t="shared" si="334"/>
        <v>0</v>
      </c>
      <c r="FQ131" s="943"/>
      <c r="FR131" s="943"/>
      <c r="FS131" s="943"/>
      <c r="FT131" s="943"/>
      <c r="FU131" s="943"/>
      <c r="FV131" s="943"/>
      <c r="FW131" s="943"/>
      <c r="FX131" s="943"/>
      <c r="FY131" s="943"/>
      <c r="FZ131" s="943"/>
      <c r="GA131" s="943"/>
      <c r="GB131" s="943"/>
      <c r="GC131" s="943"/>
      <c r="GD131" s="943"/>
      <c r="GE131" s="943"/>
      <c r="GF131" s="943"/>
      <c r="GG131" s="943"/>
      <c r="GH131" s="943"/>
      <c r="GI131" s="943"/>
      <c r="GJ131" s="943"/>
      <c r="GK131" s="943"/>
      <c r="GL131" s="943"/>
      <c r="GM131" s="943"/>
      <c r="GN131" s="943"/>
      <c r="GO131" s="943"/>
      <c r="GP131" s="1364"/>
      <c r="GQ131" s="1364"/>
      <c r="GR131" s="1364"/>
      <c r="GS131" s="1364"/>
      <c r="GT131" s="1364"/>
      <c r="GU131" s="1383"/>
      <c r="GV131" s="1383"/>
      <c r="GW131" s="1383"/>
      <c r="GX131" s="1383"/>
      <c r="GY131" s="1383"/>
      <c r="GZ131" s="943"/>
      <c r="HA131" s="943"/>
      <c r="HB131" s="943"/>
      <c r="HC131" s="943"/>
      <c r="HD131" s="943"/>
      <c r="HE131" s="943"/>
      <c r="HF131" s="943"/>
      <c r="HG131" s="943"/>
      <c r="HH131" s="943"/>
      <c r="HI131" s="943"/>
      <c r="HJ131" s="943"/>
      <c r="HK131" s="943"/>
      <c r="HL131" s="943"/>
      <c r="HM131" s="943"/>
      <c r="HN131" s="943"/>
      <c r="HO131" s="943"/>
      <c r="HP131" s="943"/>
      <c r="HQ131" s="943"/>
      <c r="HR131" s="943"/>
      <c r="HS131" s="943"/>
      <c r="HT131" s="943"/>
      <c r="HU131" s="943"/>
      <c r="HV131" s="943"/>
      <c r="HW131" s="943"/>
      <c r="HX131" s="943"/>
      <c r="HY131" s="1364"/>
      <c r="HZ131" s="1364"/>
      <c r="IA131" s="1364"/>
      <c r="IB131" s="1364"/>
      <c r="IC131" s="1364"/>
      <c r="ID131" s="1364"/>
      <c r="IE131" s="1391"/>
      <c r="IF131" s="1391"/>
      <c r="IG131" s="1391"/>
      <c r="IH131" s="1391"/>
      <c r="II131" s="1391"/>
      <c r="IJ131" s="1391"/>
      <c r="IK131" s="943"/>
      <c r="IL131" s="943"/>
      <c r="IM131" s="943"/>
      <c r="IN131" s="943"/>
      <c r="IO131" s="943"/>
      <c r="IP131" s="943"/>
      <c r="IQ131" s="943"/>
      <c r="IR131" s="943"/>
      <c r="IS131" s="943"/>
      <c r="IT131" s="943"/>
      <c r="IU131" s="943"/>
      <c r="IV131" s="943"/>
      <c r="IW131" s="943"/>
      <c r="IX131" s="943"/>
      <c r="IY131" s="943"/>
      <c r="IZ131" s="943"/>
      <c r="JA131" s="943"/>
      <c r="JB131" s="943"/>
      <c r="JC131" s="943"/>
      <c r="JD131" s="943"/>
      <c r="JE131" s="943"/>
      <c r="JF131" s="943"/>
      <c r="JG131" s="943"/>
      <c r="JH131" s="943"/>
      <c r="JI131" s="943"/>
      <c r="JJ131" s="1364"/>
      <c r="JK131" s="1364"/>
      <c r="JL131" s="1364"/>
      <c r="JM131" s="1364"/>
      <c r="JN131" s="1364"/>
      <c r="JO131" s="1383"/>
      <c r="JP131" s="1383"/>
      <c r="JQ131" s="1383"/>
      <c r="JR131" s="1383"/>
      <c r="JS131" s="1383"/>
      <c r="JT131" s="1383"/>
      <c r="JU131" s="943"/>
      <c r="JV131" s="943"/>
      <c r="JW131" s="943"/>
      <c r="JX131" s="943"/>
      <c r="JY131" s="943"/>
      <c r="JZ131" s="943"/>
      <c r="KA131" s="943"/>
      <c r="KB131" s="943"/>
      <c r="KC131" s="943"/>
      <c r="KD131" s="943"/>
      <c r="KE131" s="943"/>
      <c r="KF131" s="943"/>
      <c r="KG131" s="943"/>
      <c r="KH131" s="943"/>
      <c r="KI131" s="943"/>
      <c r="KJ131" s="943"/>
      <c r="KK131" s="943"/>
      <c r="KL131" s="943"/>
      <c r="KM131" s="943"/>
      <c r="KN131" s="943"/>
      <c r="KO131" s="943"/>
      <c r="KP131" s="943"/>
      <c r="KQ131" s="943"/>
      <c r="KR131" s="943"/>
      <c r="KS131" s="943"/>
      <c r="KT131" s="1364"/>
      <c r="KU131" s="1364"/>
      <c r="KV131" s="1364"/>
      <c r="KW131" s="1364"/>
      <c r="KX131" s="1364"/>
      <c r="KY131" s="1364"/>
      <c r="KZ131" s="1363"/>
      <c r="LA131" s="1363"/>
      <c r="LB131" s="1363"/>
      <c r="LC131" s="1363"/>
      <c r="LD131" s="1363"/>
      <c r="LE131" s="1363"/>
      <c r="LF131" s="943"/>
      <c r="LG131" s="943"/>
      <c r="LH131" s="943"/>
      <c r="LI131" s="943"/>
      <c r="LJ131" s="943"/>
      <c r="LK131" s="943"/>
      <c r="LL131" s="943"/>
      <c r="LM131" s="943"/>
      <c r="LN131" s="943"/>
      <c r="LO131" s="943"/>
      <c r="LP131" s="943"/>
      <c r="LQ131" s="943"/>
      <c r="LR131" s="943"/>
      <c r="LS131" s="943"/>
      <c r="LT131" s="943"/>
      <c r="LU131" s="943"/>
      <c r="LV131" s="943"/>
      <c r="LW131" s="943"/>
      <c r="LX131" s="943"/>
      <c r="LY131" s="943"/>
      <c r="LZ131" s="943"/>
      <c r="MA131" s="943"/>
      <c r="MB131" s="943"/>
      <c r="MC131" s="943"/>
      <c r="MD131" s="943"/>
      <c r="ME131" s="1364"/>
      <c r="MF131" s="1364"/>
      <c r="MG131" s="1364"/>
      <c r="MH131" s="1364"/>
      <c r="MI131" s="1364"/>
      <c r="MJ131" s="1364"/>
      <c r="MK131" s="1383"/>
      <c r="ML131" s="1383"/>
      <c r="MM131" s="1383"/>
      <c r="MN131" s="1383"/>
      <c r="MO131" s="1383"/>
      <c r="MP131" s="1383"/>
      <c r="MQ131" s="943"/>
      <c r="MR131" s="943"/>
      <c r="MS131" s="943"/>
      <c r="MT131" s="943"/>
      <c r="MU131" s="943"/>
      <c r="MV131" s="943"/>
      <c r="MW131" s="943"/>
      <c r="MX131" s="943"/>
      <c r="MY131" s="943"/>
      <c r="MZ131" s="943"/>
      <c r="NA131" s="943"/>
      <c r="NB131" s="943"/>
      <c r="NC131" s="943"/>
      <c r="ND131" s="943"/>
      <c r="NE131" s="943"/>
      <c r="NF131" s="943"/>
      <c r="NG131" s="943"/>
      <c r="NH131" s="943"/>
      <c r="NI131" s="943"/>
      <c r="NJ131" s="943"/>
      <c r="NK131" s="943"/>
      <c r="NL131" s="943"/>
      <c r="NM131" s="943"/>
      <c r="NN131" s="943"/>
      <c r="NO131" s="943"/>
      <c r="NP131" s="1364"/>
      <c r="NQ131" s="1364"/>
      <c r="NR131" s="1364"/>
      <c r="NS131" s="1364"/>
      <c r="NT131" s="1364"/>
      <c r="NU131" s="1363"/>
      <c r="NV131" s="1363"/>
      <c r="NW131" s="1363"/>
      <c r="NX131" s="1363"/>
      <c r="NY131" s="1363"/>
      <c r="NZ131" s="1363"/>
      <c r="OA131" s="943"/>
      <c r="OB131" s="943"/>
      <c r="OC131" s="943"/>
      <c r="OD131" s="943"/>
      <c r="OE131" s="943"/>
      <c r="OF131" s="943"/>
      <c r="OG131" s="943"/>
      <c r="OH131" s="943"/>
      <c r="OI131" s="943"/>
      <c r="OJ131" s="943"/>
      <c r="OK131" s="943"/>
      <c r="OL131" s="943"/>
      <c r="OM131" s="943"/>
      <c r="ON131" s="943"/>
      <c r="OO131" s="943"/>
      <c r="OP131" s="943"/>
      <c r="OQ131" s="943"/>
      <c r="OR131" s="943"/>
      <c r="OS131" s="943"/>
      <c r="OT131" s="943"/>
      <c r="OU131" s="943"/>
      <c r="OV131" s="943"/>
      <c r="OW131" s="943"/>
      <c r="OX131" s="943"/>
      <c r="OY131" s="943"/>
      <c r="OZ131" s="1364"/>
      <c r="PA131" s="1364"/>
      <c r="PB131" s="1364"/>
      <c r="PC131" s="1364"/>
      <c r="PD131" s="1364"/>
      <c r="PE131" s="1383"/>
      <c r="PF131" s="1383"/>
      <c r="PG131" s="1383"/>
      <c r="PH131" s="1383"/>
      <c r="PI131" s="1383"/>
      <c r="PJ131" s="1383"/>
      <c r="PK131" s="943"/>
      <c r="PL131" s="943"/>
      <c r="PM131" s="943"/>
      <c r="PN131" s="943"/>
      <c r="PO131" s="943"/>
      <c r="PP131" s="943"/>
      <c r="PQ131" s="943"/>
      <c r="PR131" s="943"/>
      <c r="PS131" s="943"/>
      <c r="PT131" s="943"/>
      <c r="PU131" s="943"/>
      <c r="PV131" s="943"/>
      <c r="PW131" s="943"/>
      <c r="PX131" s="943"/>
      <c r="PY131" s="943"/>
      <c r="PZ131" s="943"/>
      <c r="QA131" s="943"/>
      <c r="QB131" s="943"/>
      <c r="QC131" s="943"/>
      <c r="QD131" s="943"/>
      <c r="QE131" s="943"/>
      <c r="QF131" s="943"/>
      <c r="QG131" s="943"/>
      <c r="QH131" s="943"/>
      <c r="QI131" s="943"/>
      <c r="QJ131" s="1364"/>
      <c r="QK131" s="1364"/>
      <c r="QL131" s="1364"/>
      <c r="QM131" s="1364"/>
      <c r="QN131" s="1364"/>
      <c r="QO131" s="1363"/>
      <c r="QP131" s="1363"/>
      <c r="QQ131" s="1363"/>
      <c r="QR131" s="1363"/>
      <c r="QS131" s="1363"/>
      <c r="QT131" s="1363"/>
      <c r="QU131" s="1363"/>
      <c r="QV131" s="1363"/>
      <c r="QW131" s="1363"/>
      <c r="QX131" s="1363"/>
      <c r="QY131" s="1363"/>
      <c r="QZ131" s="1363"/>
      <c r="RA131" s="1363"/>
    </row>
    <row r="132" ht="14.25" hidden="1" customHeight="1">
      <c r="A132" s="943">
        <v>35.0</v>
      </c>
      <c r="B132" s="70" t="s">
        <v>2830</v>
      </c>
      <c r="C132" s="70" t="s">
        <v>2830</v>
      </c>
      <c r="D132" s="33"/>
      <c r="E132" s="1360"/>
      <c r="F132" s="1298"/>
      <c r="G132" s="1382">
        <v>1.2044E7</v>
      </c>
      <c r="H132" s="1382"/>
      <c r="I132" s="1383"/>
      <c r="J132" s="1383">
        <f t="shared" si="314"/>
        <v>0</v>
      </c>
      <c r="K132" s="1383"/>
      <c r="L132" s="1383">
        <f t="shared" si="315"/>
        <v>0</v>
      </c>
      <c r="M132" s="1383"/>
      <c r="N132" s="1383">
        <f t="shared" si="316"/>
        <v>0</v>
      </c>
      <c r="O132" s="1383"/>
      <c r="P132" s="1383">
        <f t="shared" si="317"/>
        <v>0</v>
      </c>
      <c r="Q132" s="1383"/>
      <c r="R132" s="1383"/>
      <c r="S132" s="1383"/>
      <c r="T132" s="1383">
        <f t="shared" si="318"/>
        <v>0</v>
      </c>
      <c r="U132" s="1383">
        <f t="shared" si="319"/>
        <v>0</v>
      </c>
      <c r="V132" s="1362"/>
      <c r="W132" s="1363">
        <f t="shared" si="320"/>
        <v>0</v>
      </c>
      <c r="X132" s="1362"/>
      <c r="Y132" s="1363">
        <f t="shared" si="321"/>
        <v>0</v>
      </c>
      <c r="Z132" s="1362"/>
      <c r="AA132" s="1363">
        <f t="shared" si="322"/>
        <v>0</v>
      </c>
      <c r="AB132" s="1362"/>
      <c r="AC132" s="1363">
        <f t="shared" si="323"/>
        <v>0</v>
      </c>
      <c r="AD132" s="1362"/>
      <c r="AE132" s="1362"/>
      <c r="AF132" s="1362"/>
      <c r="AG132" s="1363"/>
      <c r="AH132" s="1363">
        <f t="shared" si="324"/>
        <v>0</v>
      </c>
      <c r="AI132" s="1361"/>
      <c r="AJ132" s="1383">
        <f t="shared" si="335"/>
        <v>0</v>
      </c>
      <c r="AK132" s="1361"/>
      <c r="AL132" s="1361"/>
      <c r="AM132" s="1383">
        <f t="shared" si="325"/>
        <v>0</v>
      </c>
      <c r="AN132" s="1361"/>
      <c r="AO132" s="1383">
        <f t="shared" si="326"/>
        <v>0</v>
      </c>
      <c r="AP132" s="1361"/>
      <c r="AQ132" s="1383">
        <f t="shared" si="327"/>
        <v>0</v>
      </c>
      <c r="AR132" s="1361"/>
      <c r="AS132" s="1361"/>
      <c r="AT132" s="1383">
        <f t="shared" si="328"/>
        <v>0</v>
      </c>
      <c r="AU132" s="943"/>
      <c r="AV132" s="943"/>
      <c r="AW132" s="943"/>
      <c r="AX132" s="943"/>
      <c r="AY132" s="943"/>
      <c r="AZ132" s="943"/>
      <c r="BA132" s="943"/>
      <c r="BB132" s="943"/>
      <c r="BC132" s="943"/>
      <c r="BD132" s="943"/>
      <c r="BE132" s="943"/>
      <c r="BF132" s="943"/>
      <c r="BG132" s="943"/>
      <c r="BH132" s="943"/>
      <c r="BI132" s="943"/>
      <c r="BJ132" s="943"/>
      <c r="BK132" s="943"/>
      <c r="BL132" s="943"/>
      <c r="BM132" s="943"/>
      <c r="BN132" s="943"/>
      <c r="BO132" s="943"/>
      <c r="BP132" s="943"/>
      <c r="BQ132" s="943"/>
      <c r="BR132" s="943"/>
      <c r="BS132" s="943"/>
      <c r="BT132" s="1364"/>
      <c r="BU132" s="1364"/>
      <c r="BV132" s="1364"/>
      <c r="BW132" s="1364"/>
      <c r="BX132" s="1364"/>
      <c r="BY132" s="1364"/>
      <c r="BZ132" s="1363">
        <f t="shared" ref="BZ132:CJ132" si="435">COUNTIF($AU132:$BY132,BZ$4)*($F132/30)+COUNTIF($AU132:$BY132,BZ$5)*($F132/60)</f>
        <v>0</v>
      </c>
      <c r="CA132" s="1363">
        <f t="shared" si="435"/>
        <v>0</v>
      </c>
      <c r="CB132" s="1363">
        <f t="shared" si="435"/>
        <v>0</v>
      </c>
      <c r="CC132" s="1363">
        <f t="shared" si="435"/>
        <v>0</v>
      </c>
      <c r="CD132" s="1363">
        <f t="shared" si="435"/>
        <v>0</v>
      </c>
      <c r="CE132" s="1363">
        <f t="shared" si="435"/>
        <v>0</v>
      </c>
      <c r="CF132" s="1363">
        <f t="shared" si="435"/>
        <v>0</v>
      </c>
      <c r="CG132" s="1363">
        <f t="shared" si="435"/>
        <v>0</v>
      </c>
      <c r="CH132" s="1363">
        <f t="shared" si="435"/>
        <v>0</v>
      </c>
      <c r="CI132" s="1363">
        <f t="shared" si="435"/>
        <v>0</v>
      </c>
      <c r="CJ132" s="1363">
        <f t="shared" si="435"/>
        <v>0</v>
      </c>
      <c r="CK132" s="1363">
        <f t="shared" si="330"/>
        <v>0</v>
      </c>
      <c r="CL132" s="943"/>
      <c r="CM132" s="943"/>
      <c r="CN132" s="943"/>
      <c r="CO132" s="943"/>
      <c r="CP132" s="943"/>
      <c r="CQ132" s="943"/>
      <c r="CR132" s="943"/>
      <c r="CS132" s="943"/>
      <c r="CT132" s="943"/>
      <c r="CU132" s="943"/>
      <c r="CV132" s="943"/>
      <c r="CW132" s="943"/>
      <c r="CX132" s="943"/>
      <c r="CY132" s="943"/>
      <c r="CZ132" s="943"/>
      <c r="DA132" s="943"/>
      <c r="DB132" s="943"/>
      <c r="DC132" s="943"/>
      <c r="DD132" s="943"/>
      <c r="DE132" s="943"/>
      <c r="DF132" s="943"/>
      <c r="DG132" s="943"/>
      <c r="DH132" s="943"/>
      <c r="DI132" s="943"/>
      <c r="DJ132" s="943"/>
      <c r="DK132" s="943"/>
      <c r="DL132" s="943"/>
      <c r="DM132" s="943"/>
      <c r="DN132" s="1383">
        <f t="shared" ref="DN132:DW132" si="436">COUNTIF($CL132:$DM132,DN$4)*($F132/30)+COUNTIF($CL132:$DM132,DN$5)*($F132/60)</f>
        <v>0</v>
      </c>
      <c r="DO132" s="1383">
        <f t="shared" si="436"/>
        <v>0</v>
      </c>
      <c r="DP132" s="1383">
        <f t="shared" si="436"/>
        <v>0</v>
      </c>
      <c r="DQ132" s="1383">
        <f t="shared" si="436"/>
        <v>0</v>
      </c>
      <c r="DR132" s="1383">
        <f t="shared" si="436"/>
        <v>0</v>
      </c>
      <c r="DS132" s="1383">
        <f t="shared" si="436"/>
        <v>0</v>
      </c>
      <c r="DT132" s="1383">
        <f t="shared" si="436"/>
        <v>0</v>
      </c>
      <c r="DU132" s="1383">
        <f t="shared" si="436"/>
        <v>0</v>
      </c>
      <c r="DV132" s="1383">
        <f t="shared" si="436"/>
        <v>0</v>
      </c>
      <c r="DW132" s="1383">
        <f t="shared" si="436"/>
        <v>0</v>
      </c>
      <c r="DX132" s="1383">
        <f t="shared" si="332"/>
        <v>0</v>
      </c>
      <c r="DY132" s="943"/>
      <c r="DZ132" s="943"/>
      <c r="EA132" s="943"/>
      <c r="EB132" s="943"/>
      <c r="EC132" s="943"/>
      <c r="ED132" s="943"/>
      <c r="EE132" s="943"/>
      <c r="EF132" s="943"/>
      <c r="EG132" s="943"/>
      <c r="EH132" s="943"/>
      <c r="EI132" s="943"/>
      <c r="EJ132" s="943"/>
      <c r="EK132" s="943"/>
      <c r="EL132" s="943"/>
      <c r="EM132" s="943"/>
      <c r="EN132" s="943"/>
      <c r="EO132" s="943"/>
      <c r="EP132" s="943"/>
      <c r="EQ132" s="943"/>
      <c r="ER132" s="943"/>
      <c r="ES132" s="943"/>
      <c r="ET132" s="943"/>
      <c r="EU132" s="943"/>
      <c r="EV132" s="943"/>
      <c r="EW132" s="943"/>
      <c r="EX132" s="1364"/>
      <c r="EY132" s="1364"/>
      <c r="EZ132" s="1364"/>
      <c r="FA132" s="1364"/>
      <c r="FB132" s="1364"/>
      <c r="FC132" s="1364"/>
      <c r="FD132" s="1363">
        <f t="shared" ref="FD132:FO132" si="437">COUNTIF($AU132:$BY132,FD$4)*($F132/30)+COUNTIF($AU132:$BY132,FD$5)*($F132/60)</f>
        <v>0</v>
      </c>
      <c r="FE132" s="1363">
        <f t="shared" si="437"/>
        <v>0</v>
      </c>
      <c r="FF132" s="1363">
        <f t="shared" si="437"/>
        <v>0</v>
      </c>
      <c r="FG132" s="1363">
        <f t="shared" si="437"/>
        <v>0</v>
      </c>
      <c r="FH132" s="1363">
        <f t="shared" si="437"/>
        <v>0</v>
      </c>
      <c r="FI132" s="1363">
        <f t="shared" si="437"/>
        <v>0</v>
      </c>
      <c r="FJ132" s="1363">
        <f t="shared" si="437"/>
        <v>0</v>
      </c>
      <c r="FK132" s="1363">
        <f t="shared" si="437"/>
        <v>0</v>
      </c>
      <c r="FL132" s="1363">
        <f t="shared" si="437"/>
        <v>0</v>
      </c>
      <c r="FM132" s="1363">
        <f t="shared" si="437"/>
        <v>0</v>
      </c>
      <c r="FN132" s="1363">
        <f t="shared" si="437"/>
        <v>0</v>
      </c>
      <c r="FO132" s="1363">
        <f t="shared" si="437"/>
        <v>0</v>
      </c>
      <c r="FP132" s="1363">
        <f t="shared" si="334"/>
        <v>0</v>
      </c>
      <c r="FQ132" s="943"/>
      <c r="FR132" s="943"/>
      <c r="FS132" s="943"/>
      <c r="FT132" s="943"/>
      <c r="FU132" s="943"/>
      <c r="FV132" s="943"/>
      <c r="FW132" s="943"/>
      <c r="FX132" s="943"/>
      <c r="FY132" s="943"/>
      <c r="FZ132" s="943"/>
      <c r="GA132" s="943"/>
      <c r="GB132" s="943"/>
      <c r="GC132" s="943"/>
      <c r="GD132" s="943"/>
      <c r="GE132" s="943"/>
      <c r="GF132" s="943"/>
      <c r="GG132" s="943"/>
      <c r="GH132" s="943"/>
      <c r="GI132" s="943"/>
      <c r="GJ132" s="943"/>
      <c r="GK132" s="943"/>
      <c r="GL132" s="943"/>
      <c r="GM132" s="943"/>
      <c r="GN132" s="943"/>
      <c r="GO132" s="943"/>
      <c r="GP132" s="1364"/>
      <c r="GQ132" s="1364"/>
      <c r="GR132" s="1364"/>
      <c r="GS132" s="1364"/>
      <c r="GT132" s="1364"/>
      <c r="GU132" s="1383"/>
      <c r="GV132" s="1383"/>
      <c r="GW132" s="1383"/>
      <c r="GX132" s="1383"/>
      <c r="GY132" s="1383"/>
      <c r="GZ132" s="943"/>
      <c r="HA132" s="943"/>
      <c r="HB132" s="943"/>
      <c r="HC132" s="943"/>
      <c r="HD132" s="943"/>
      <c r="HE132" s="943"/>
      <c r="HF132" s="943"/>
      <c r="HG132" s="943"/>
      <c r="HH132" s="943"/>
      <c r="HI132" s="943"/>
      <c r="HJ132" s="943"/>
      <c r="HK132" s="943"/>
      <c r="HL132" s="943"/>
      <c r="HM132" s="943"/>
      <c r="HN132" s="943"/>
      <c r="HO132" s="943"/>
      <c r="HP132" s="943"/>
      <c r="HQ132" s="943"/>
      <c r="HR132" s="943"/>
      <c r="HS132" s="943"/>
      <c r="HT132" s="943"/>
      <c r="HU132" s="943"/>
      <c r="HV132" s="943"/>
      <c r="HW132" s="943"/>
      <c r="HX132" s="943"/>
      <c r="HY132" s="1364"/>
      <c r="HZ132" s="1364"/>
      <c r="IA132" s="1364"/>
      <c r="IB132" s="1364"/>
      <c r="IC132" s="1364"/>
      <c r="ID132" s="1364"/>
      <c r="IE132" s="1391"/>
      <c r="IF132" s="1391"/>
      <c r="IG132" s="1391"/>
      <c r="IH132" s="1391"/>
      <c r="II132" s="1391"/>
      <c r="IJ132" s="1391"/>
      <c r="IK132" s="943"/>
      <c r="IL132" s="943"/>
      <c r="IM132" s="943"/>
      <c r="IN132" s="943"/>
      <c r="IO132" s="943"/>
      <c r="IP132" s="943"/>
      <c r="IQ132" s="943"/>
      <c r="IR132" s="943"/>
      <c r="IS132" s="943"/>
      <c r="IT132" s="943"/>
      <c r="IU132" s="943"/>
      <c r="IV132" s="943"/>
      <c r="IW132" s="943"/>
      <c r="IX132" s="943"/>
      <c r="IY132" s="943"/>
      <c r="IZ132" s="943"/>
      <c r="JA132" s="943"/>
      <c r="JB132" s="943"/>
      <c r="JC132" s="943"/>
      <c r="JD132" s="943"/>
      <c r="JE132" s="943"/>
      <c r="JF132" s="943"/>
      <c r="JG132" s="943"/>
      <c r="JH132" s="943"/>
      <c r="JI132" s="943"/>
      <c r="JJ132" s="1364"/>
      <c r="JK132" s="1364"/>
      <c r="JL132" s="1364"/>
      <c r="JM132" s="1364"/>
      <c r="JN132" s="1364"/>
      <c r="JO132" s="1383"/>
      <c r="JP132" s="1383"/>
      <c r="JQ132" s="1383"/>
      <c r="JR132" s="1383"/>
      <c r="JS132" s="1383"/>
      <c r="JT132" s="1383"/>
      <c r="JU132" s="943"/>
      <c r="JV132" s="943"/>
      <c r="JW132" s="943"/>
      <c r="JX132" s="943"/>
      <c r="JY132" s="943"/>
      <c r="JZ132" s="943"/>
      <c r="KA132" s="943"/>
      <c r="KB132" s="943"/>
      <c r="KC132" s="943"/>
      <c r="KD132" s="943"/>
      <c r="KE132" s="943"/>
      <c r="KF132" s="943"/>
      <c r="KG132" s="943"/>
      <c r="KH132" s="943"/>
      <c r="KI132" s="943"/>
      <c r="KJ132" s="943"/>
      <c r="KK132" s="943"/>
      <c r="KL132" s="943"/>
      <c r="KM132" s="943"/>
      <c r="KN132" s="943"/>
      <c r="KO132" s="943"/>
      <c r="KP132" s="943"/>
      <c r="KQ132" s="943"/>
      <c r="KR132" s="943"/>
      <c r="KS132" s="943"/>
      <c r="KT132" s="1364"/>
      <c r="KU132" s="1364"/>
      <c r="KV132" s="1364"/>
      <c r="KW132" s="1364"/>
      <c r="KX132" s="1364"/>
      <c r="KY132" s="1364"/>
      <c r="KZ132" s="1363"/>
      <c r="LA132" s="1363"/>
      <c r="LB132" s="1363"/>
      <c r="LC132" s="1363"/>
      <c r="LD132" s="1363"/>
      <c r="LE132" s="1363"/>
      <c r="LF132" s="943"/>
      <c r="LG132" s="943"/>
      <c r="LH132" s="943"/>
      <c r="LI132" s="943"/>
      <c r="LJ132" s="943"/>
      <c r="LK132" s="943"/>
      <c r="LL132" s="943"/>
      <c r="LM132" s="943"/>
      <c r="LN132" s="943"/>
      <c r="LO132" s="943"/>
      <c r="LP132" s="943"/>
      <c r="LQ132" s="943"/>
      <c r="LR132" s="943"/>
      <c r="LS132" s="943"/>
      <c r="LT132" s="943"/>
      <c r="LU132" s="943"/>
      <c r="LV132" s="943"/>
      <c r="LW132" s="943"/>
      <c r="LX132" s="943"/>
      <c r="LY132" s="943"/>
      <c r="LZ132" s="943"/>
      <c r="MA132" s="943"/>
      <c r="MB132" s="943"/>
      <c r="MC132" s="943"/>
      <c r="MD132" s="943"/>
      <c r="ME132" s="1364"/>
      <c r="MF132" s="1364"/>
      <c r="MG132" s="1364"/>
      <c r="MH132" s="1364"/>
      <c r="MI132" s="1364"/>
      <c r="MJ132" s="1364"/>
      <c r="MK132" s="1383"/>
      <c r="ML132" s="1383"/>
      <c r="MM132" s="1383"/>
      <c r="MN132" s="1383"/>
      <c r="MO132" s="1383"/>
      <c r="MP132" s="1383"/>
      <c r="MQ132" s="943"/>
      <c r="MR132" s="943"/>
      <c r="MS132" s="943"/>
      <c r="MT132" s="943"/>
      <c r="MU132" s="943"/>
      <c r="MV132" s="943"/>
      <c r="MW132" s="943"/>
      <c r="MX132" s="943"/>
      <c r="MY132" s="943"/>
      <c r="MZ132" s="943"/>
      <c r="NA132" s="943"/>
      <c r="NB132" s="943"/>
      <c r="NC132" s="943"/>
      <c r="ND132" s="943"/>
      <c r="NE132" s="943"/>
      <c r="NF132" s="943"/>
      <c r="NG132" s="943"/>
      <c r="NH132" s="943"/>
      <c r="NI132" s="943"/>
      <c r="NJ132" s="943"/>
      <c r="NK132" s="943"/>
      <c r="NL132" s="943"/>
      <c r="NM132" s="943"/>
      <c r="NN132" s="943"/>
      <c r="NO132" s="943"/>
      <c r="NP132" s="1364"/>
      <c r="NQ132" s="1364"/>
      <c r="NR132" s="1364"/>
      <c r="NS132" s="1364"/>
      <c r="NT132" s="1364"/>
      <c r="NU132" s="1363"/>
      <c r="NV132" s="1363"/>
      <c r="NW132" s="1363"/>
      <c r="NX132" s="1363"/>
      <c r="NY132" s="1363"/>
      <c r="NZ132" s="1363"/>
      <c r="OA132" s="943"/>
      <c r="OB132" s="943"/>
      <c r="OC132" s="943"/>
      <c r="OD132" s="943"/>
      <c r="OE132" s="943"/>
      <c r="OF132" s="943"/>
      <c r="OG132" s="943"/>
      <c r="OH132" s="943"/>
      <c r="OI132" s="943"/>
      <c r="OJ132" s="943"/>
      <c r="OK132" s="943"/>
      <c r="OL132" s="943"/>
      <c r="OM132" s="943"/>
      <c r="ON132" s="943"/>
      <c r="OO132" s="943"/>
      <c r="OP132" s="943"/>
      <c r="OQ132" s="943"/>
      <c r="OR132" s="943"/>
      <c r="OS132" s="943"/>
      <c r="OT132" s="943"/>
      <c r="OU132" s="943"/>
      <c r="OV132" s="943"/>
      <c r="OW132" s="943"/>
      <c r="OX132" s="943"/>
      <c r="OY132" s="943"/>
      <c r="OZ132" s="1364"/>
      <c r="PA132" s="1364"/>
      <c r="PB132" s="1364"/>
      <c r="PC132" s="1364"/>
      <c r="PD132" s="1364"/>
      <c r="PE132" s="1383"/>
      <c r="PF132" s="1383"/>
      <c r="PG132" s="1383"/>
      <c r="PH132" s="1383"/>
      <c r="PI132" s="1383"/>
      <c r="PJ132" s="1383"/>
      <c r="PK132" s="943"/>
      <c r="PL132" s="943"/>
      <c r="PM132" s="943"/>
      <c r="PN132" s="943"/>
      <c r="PO132" s="943"/>
      <c r="PP132" s="943"/>
      <c r="PQ132" s="943"/>
      <c r="PR132" s="943"/>
      <c r="PS132" s="943"/>
      <c r="PT132" s="943"/>
      <c r="PU132" s="943"/>
      <c r="PV132" s="943"/>
      <c r="PW132" s="943"/>
      <c r="PX132" s="943"/>
      <c r="PY132" s="943"/>
      <c r="PZ132" s="943"/>
      <c r="QA132" s="943"/>
      <c r="QB132" s="943"/>
      <c r="QC132" s="943"/>
      <c r="QD132" s="943"/>
      <c r="QE132" s="943"/>
      <c r="QF132" s="943"/>
      <c r="QG132" s="943"/>
      <c r="QH132" s="943"/>
      <c r="QI132" s="943"/>
      <c r="QJ132" s="1364"/>
      <c r="QK132" s="1364"/>
      <c r="QL132" s="1364"/>
      <c r="QM132" s="1364"/>
      <c r="QN132" s="1364"/>
      <c r="QO132" s="1363"/>
      <c r="QP132" s="1363"/>
      <c r="QQ132" s="1363"/>
      <c r="QR132" s="1363"/>
      <c r="QS132" s="1363"/>
      <c r="QT132" s="1363"/>
      <c r="QU132" s="1363"/>
      <c r="QV132" s="1363"/>
      <c r="QW132" s="1363"/>
      <c r="QX132" s="1363"/>
      <c r="QY132" s="1363"/>
      <c r="QZ132" s="1363"/>
      <c r="RA132" s="1363"/>
    </row>
    <row r="133" ht="14.25" hidden="1" customHeight="1">
      <c r="A133" s="943">
        <v>36.0</v>
      </c>
      <c r="B133" s="70" t="s">
        <v>2830</v>
      </c>
      <c r="C133" s="70" t="s">
        <v>2830</v>
      </c>
      <c r="D133" s="33"/>
      <c r="E133" s="1360"/>
      <c r="F133" s="1298"/>
      <c r="G133" s="1382">
        <v>1.2044E7</v>
      </c>
      <c r="H133" s="1382"/>
      <c r="I133" s="1383"/>
      <c r="J133" s="1383">
        <f t="shared" si="314"/>
        <v>0</v>
      </c>
      <c r="K133" s="1383"/>
      <c r="L133" s="1383">
        <f t="shared" si="315"/>
        <v>0</v>
      </c>
      <c r="M133" s="1383"/>
      <c r="N133" s="1383">
        <f t="shared" si="316"/>
        <v>0</v>
      </c>
      <c r="O133" s="1383"/>
      <c r="P133" s="1383">
        <f t="shared" si="317"/>
        <v>0</v>
      </c>
      <c r="Q133" s="1383"/>
      <c r="R133" s="1383"/>
      <c r="S133" s="1383"/>
      <c r="T133" s="1383">
        <f t="shared" si="318"/>
        <v>0</v>
      </c>
      <c r="U133" s="1383">
        <f t="shared" si="319"/>
        <v>0</v>
      </c>
      <c r="V133" s="1362"/>
      <c r="W133" s="1363">
        <f t="shared" si="320"/>
        <v>0</v>
      </c>
      <c r="X133" s="1362"/>
      <c r="Y133" s="1363">
        <f t="shared" si="321"/>
        <v>0</v>
      </c>
      <c r="Z133" s="1362"/>
      <c r="AA133" s="1363">
        <f t="shared" si="322"/>
        <v>0</v>
      </c>
      <c r="AB133" s="1362"/>
      <c r="AC133" s="1363">
        <f t="shared" si="323"/>
        <v>0</v>
      </c>
      <c r="AD133" s="1362"/>
      <c r="AE133" s="1362"/>
      <c r="AF133" s="1362"/>
      <c r="AG133" s="1363"/>
      <c r="AH133" s="1363">
        <f t="shared" si="324"/>
        <v>0</v>
      </c>
      <c r="AI133" s="1361"/>
      <c r="AJ133" s="1383">
        <f t="shared" si="335"/>
        <v>0</v>
      </c>
      <c r="AK133" s="1361"/>
      <c r="AL133" s="1361"/>
      <c r="AM133" s="1383">
        <f t="shared" si="325"/>
        <v>0</v>
      </c>
      <c r="AN133" s="1361"/>
      <c r="AO133" s="1383">
        <f t="shared" si="326"/>
        <v>0</v>
      </c>
      <c r="AP133" s="1361"/>
      <c r="AQ133" s="1383">
        <f t="shared" si="327"/>
        <v>0</v>
      </c>
      <c r="AR133" s="1361"/>
      <c r="AS133" s="1361"/>
      <c r="AT133" s="1383">
        <f t="shared" si="328"/>
        <v>0</v>
      </c>
      <c r="AU133" s="943"/>
      <c r="AV133" s="943"/>
      <c r="AW133" s="943"/>
      <c r="AX133" s="943"/>
      <c r="AY133" s="943"/>
      <c r="AZ133" s="943"/>
      <c r="BA133" s="943"/>
      <c r="BB133" s="943"/>
      <c r="BC133" s="943"/>
      <c r="BD133" s="943"/>
      <c r="BE133" s="943"/>
      <c r="BF133" s="943"/>
      <c r="BG133" s="943"/>
      <c r="BH133" s="943"/>
      <c r="BI133" s="943"/>
      <c r="BJ133" s="943"/>
      <c r="BK133" s="943"/>
      <c r="BL133" s="943"/>
      <c r="BM133" s="943"/>
      <c r="BN133" s="943"/>
      <c r="BO133" s="943"/>
      <c r="BP133" s="943"/>
      <c r="BQ133" s="943"/>
      <c r="BR133" s="943"/>
      <c r="BS133" s="943"/>
      <c r="BT133" s="1364"/>
      <c r="BU133" s="1364"/>
      <c r="BV133" s="1364"/>
      <c r="BW133" s="1364"/>
      <c r="BX133" s="1364"/>
      <c r="BY133" s="1364"/>
      <c r="BZ133" s="1363">
        <f t="shared" ref="BZ133:CJ133" si="438">COUNTIF($AU133:$BY133,BZ$4)*($F133/30)+COUNTIF($AU133:$BY133,BZ$5)*($F133/60)</f>
        <v>0</v>
      </c>
      <c r="CA133" s="1363">
        <f t="shared" si="438"/>
        <v>0</v>
      </c>
      <c r="CB133" s="1363">
        <f t="shared" si="438"/>
        <v>0</v>
      </c>
      <c r="CC133" s="1363">
        <f t="shared" si="438"/>
        <v>0</v>
      </c>
      <c r="CD133" s="1363">
        <f t="shared" si="438"/>
        <v>0</v>
      </c>
      <c r="CE133" s="1363">
        <f t="shared" si="438"/>
        <v>0</v>
      </c>
      <c r="CF133" s="1363">
        <f t="shared" si="438"/>
        <v>0</v>
      </c>
      <c r="CG133" s="1363">
        <f t="shared" si="438"/>
        <v>0</v>
      </c>
      <c r="CH133" s="1363">
        <f t="shared" si="438"/>
        <v>0</v>
      </c>
      <c r="CI133" s="1363">
        <f t="shared" si="438"/>
        <v>0</v>
      </c>
      <c r="CJ133" s="1363">
        <f t="shared" si="438"/>
        <v>0</v>
      </c>
      <c r="CK133" s="1363">
        <f t="shared" si="330"/>
        <v>0</v>
      </c>
      <c r="CL133" s="943"/>
      <c r="CM133" s="943"/>
      <c r="CN133" s="943"/>
      <c r="CO133" s="943"/>
      <c r="CP133" s="943"/>
      <c r="CQ133" s="943"/>
      <c r="CR133" s="943"/>
      <c r="CS133" s="943"/>
      <c r="CT133" s="943"/>
      <c r="CU133" s="943"/>
      <c r="CV133" s="943"/>
      <c r="CW133" s="943"/>
      <c r="CX133" s="943"/>
      <c r="CY133" s="943"/>
      <c r="CZ133" s="943"/>
      <c r="DA133" s="943"/>
      <c r="DB133" s="943"/>
      <c r="DC133" s="943"/>
      <c r="DD133" s="943"/>
      <c r="DE133" s="943"/>
      <c r="DF133" s="943"/>
      <c r="DG133" s="943"/>
      <c r="DH133" s="943"/>
      <c r="DI133" s="943"/>
      <c r="DJ133" s="943"/>
      <c r="DK133" s="943"/>
      <c r="DL133" s="943"/>
      <c r="DM133" s="943"/>
      <c r="DN133" s="1383">
        <f t="shared" ref="DN133:DW133" si="439">COUNTIF($CL133:$DM133,DN$4)*($F133/30)+COUNTIF($CL133:$DM133,DN$5)*($F133/60)</f>
        <v>0</v>
      </c>
      <c r="DO133" s="1383">
        <f t="shared" si="439"/>
        <v>0</v>
      </c>
      <c r="DP133" s="1383">
        <f t="shared" si="439"/>
        <v>0</v>
      </c>
      <c r="DQ133" s="1383">
        <f t="shared" si="439"/>
        <v>0</v>
      </c>
      <c r="DR133" s="1383">
        <f t="shared" si="439"/>
        <v>0</v>
      </c>
      <c r="DS133" s="1383">
        <f t="shared" si="439"/>
        <v>0</v>
      </c>
      <c r="DT133" s="1383">
        <f t="shared" si="439"/>
        <v>0</v>
      </c>
      <c r="DU133" s="1383">
        <f t="shared" si="439"/>
        <v>0</v>
      </c>
      <c r="DV133" s="1383">
        <f t="shared" si="439"/>
        <v>0</v>
      </c>
      <c r="DW133" s="1383">
        <f t="shared" si="439"/>
        <v>0</v>
      </c>
      <c r="DX133" s="1383">
        <f t="shared" si="332"/>
        <v>0</v>
      </c>
      <c r="DY133" s="943"/>
      <c r="DZ133" s="943"/>
      <c r="EA133" s="943"/>
      <c r="EB133" s="943"/>
      <c r="EC133" s="943"/>
      <c r="ED133" s="943"/>
      <c r="EE133" s="943"/>
      <c r="EF133" s="943"/>
      <c r="EG133" s="943"/>
      <c r="EH133" s="943"/>
      <c r="EI133" s="943"/>
      <c r="EJ133" s="943"/>
      <c r="EK133" s="943"/>
      <c r="EL133" s="943"/>
      <c r="EM133" s="943"/>
      <c r="EN133" s="943"/>
      <c r="EO133" s="943"/>
      <c r="EP133" s="943"/>
      <c r="EQ133" s="943"/>
      <c r="ER133" s="943"/>
      <c r="ES133" s="943"/>
      <c r="ET133" s="943"/>
      <c r="EU133" s="943"/>
      <c r="EV133" s="943"/>
      <c r="EW133" s="943"/>
      <c r="EX133" s="1364"/>
      <c r="EY133" s="1364"/>
      <c r="EZ133" s="1364"/>
      <c r="FA133" s="1364"/>
      <c r="FB133" s="1364"/>
      <c r="FC133" s="1364"/>
      <c r="FD133" s="1363">
        <f t="shared" ref="FD133:FO133" si="440">COUNTIF($AU133:$BY133,FD$4)*($F133/30)+COUNTIF($AU133:$BY133,FD$5)*($F133/60)</f>
        <v>0</v>
      </c>
      <c r="FE133" s="1363">
        <f t="shared" si="440"/>
        <v>0</v>
      </c>
      <c r="FF133" s="1363">
        <f t="shared" si="440"/>
        <v>0</v>
      </c>
      <c r="FG133" s="1363">
        <f t="shared" si="440"/>
        <v>0</v>
      </c>
      <c r="FH133" s="1363">
        <f t="shared" si="440"/>
        <v>0</v>
      </c>
      <c r="FI133" s="1363">
        <f t="shared" si="440"/>
        <v>0</v>
      </c>
      <c r="FJ133" s="1363">
        <f t="shared" si="440"/>
        <v>0</v>
      </c>
      <c r="FK133" s="1363">
        <f t="shared" si="440"/>
        <v>0</v>
      </c>
      <c r="FL133" s="1363">
        <f t="shared" si="440"/>
        <v>0</v>
      </c>
      <c r="FM133" s="1363">
        <f t="shared" si="440"/>
        <v>0</v>
      </c>
      <c r="FN133" s="1363">
        <f t="shared" si="440"/>
        <v>0</v>
      </c>
      <c r="FO133" s="1363">
        <f t="shared" si="440"/>
        <v>0</v>
      </c>
      <c r="FP133" s="1363">
        <f t="shared" si="334"/>
        <v>0</v>
      </c>
      <c r="FQ133" s="943"/>
      <c r="FR133" s="943"/>
      <c r="FS133" s="943"/>
      <c r="FT133" s="943"/>
      <c r="FU133" s="943"/>
      <c r="FV133" s="943"/>
      <c r="FW133" s="943"/>
      <c r="FX133" s="943"/>
      <c r="FY133" s="943"/>
      <c r="FZ133" s="943"/>
      <c r="GA133" s="943"/>
      <c r="GB133" s="943"/>
      <c r="GC133" s="943"/>
      <c r="GD133" s="943"/>
      <c r="GE133" s="943"/>
      <c r="GF133" s="943"/>
      <c r="GG133" s="943"/>
      <c r="GH133" s="943"/>
      <c r="GI133" s="943"/>
      <c r="GJ133" s="943"/>
      <c r="GK133" s="943"/>
      <c r="GL133" s="943"/>
      <c r="GM133" s="943"/>
      <c r="GN133" s="943"/>
      <c r="GO133" s="943"/>
      <c r="GP133" s="1364"/>
      <c r="GQ133" s="1364"/>
      <c r="GR133" s="1364"/>
      <c r="GS133" s="1364"/>
      <c r="GT133" s="1364"/>
      <c r="GU133" s="1383"/>
      <c r="GV133" s="1383"/>
      <c r="GW133" s="1383"/>
      <c r="GX133" s="1383"/>
      <c r="GY133" s="1383"/>
      <c r="GZ133" s="943"/>
      <c r="HA133" s="943"/>
      <c r="HB133" s="943"/>
      <c r="HC133" s="943"/>
      <c r="HD133" s="943"/>
      <c r="HE133" s="943"/>
      <c r="HF133" s="943"/>
      <c r="HG133" s="943"/>
      <c r="HH133" s="943"/>
      <c r="HI133" s="943"/>
      <c r="HJ133" s="943"/>
      <c r="HK133" s="943"/>
      <c r="HL133" s="943"/>
      <c r="HM133" s="943"/>
      <c r="HN133" s="943"/>
      <c r="HO133" s="943"/>
      <c r="HP133" s="943"/>
      <c r="HQ133" s="943"/>
      <c r="HR133" s="943"/>
      <c r="HS133" s="943"/>
      <c r="HT133" s="943"/>
      <c r="HU133" s="943"/>
      <c r="HV133" s="943"/>
      <c r="HW133" s="943"/>
      <c r="HX133" s="943"/>
      <c r="HY133" s="1364"/>
      <c r="HZ133" s="1364"/>
      <c r="IA133" s="1364"/>
      <c r="IB133" s="1364"/>
      <c r="IC133" s="1364"/>
      <c r="ID133" s="1364"/>
      <c r="IE133" s="1391"/>
      <c r="IF133" s="1391"/>
      <c r="IG133" s="1391"/>
      <c r="IH133" s="1391"/>
      <c r="II133" s="1391"/>
      <c r="IJ133" s="1391"/>
      <c r="IK133" s="943"/>
      <c r="IL133" s="943"/>
      <c r="IM133" s="943"/>
      <c r="IN133" s="943"/>
      <c r="IO133" s="943"/>
      <c r="IP133" s="943"/>
      <c r="IQ133" s="943"/>
      <c r="IR133" s="943"/>
      <c r="IS133" s="943"/>
      <c r="IT133" s="943"/>
      <c r="IU133" s="943"/>
      <c r="IV133" s="943"/>
      <c r="IW133" s="943"/>
      <c r="IX133" s="943"/>
      <c r="IY133" s="943"/>
      <c r="IZ133" s="943"/>
      <c r="JA133" s="943"/>
      <c r="JB133" s="943"/>
      <c r="JC133" s="943"/>
      <c r="JD133" s="943"/>
      <c r="JE133" s="943"/>
      <c r="JF133" s="943"/>
      <c r="JG133" s="943"/>
      <c r="JH133" s="943"/>
      <c r="JI133" s="943"/>
      <c r="JJ133" s="1364"/>
      <c r="JK133" s="1364"/>
      <c r="JL133" s="1364"/>
      <c r="JM133" s="1364"/>
      <c r="JN133" s="1364"/>
      <c r="JO133" s="1383"/>
      <c r="JP133" s="1383"/>
      <c r="JQ133" s="1383"/>
      <c r="JR133" s="1383"/>
      <c r="JS133" s="1383"/>
      <c r="JT133" s="1383"/>
      <c r="JU133" s="943"/>
      <c r="JV133" s="943"/>
      <c r="JW133" s="943"/>
      <c r="JX133" s="943"/>
      <c r="JY133" s="943"/>
      <c r="JZ133" s="943"/>
      <c r="KA133" s="943"/>
      <c r="KB133" s="943"/>
      <c r="KC133" s="943"/>
      <c r="KD133" s="943"/>
      <c r="KE133" s="943"/>
      <c r="KF133" s="943"/>
      <c r="KG133" s="943"/>
      <c r="KH133" s="943"/>
      <c r="KI133" s="943"/>
      <c r="KJ133" s="943"/>
      <c r="KK133" s="943"/>
      <c r="KL133" s="943"/>
      <c r="KM133" s="943"/>
      <c r="KN133" s="943"/>
      <c r="KO133" s="943"/>
      <c r="KP133" s="943"/>
      <c r="KQ133" s="943"/>
      <c r="KR133" s="943"/>
      <c r="KS133" s="943"/>
      <c r="KT133" s="1364"/>
      <c r="KU133" s="1364"/>
      <c r="KV133" s="1364"/>
      <c r="KW133" s="1364"/>
      <c r="KX133" s="1364"/>
      <c r="KY133" s="1364"/>
      <c r="KZ133" s="1363"/>
      <c r="LA133" s="1363"/>
      <c r="LB133" s="1363"/>
      <c r="LC133" s="1363"/>
      <c r="LD133" s="1363"/>
      <c r="LE133" s="1363"/>
      <c r="LF133" s="943"/>
      <c r="LG133" s="943"/>
      <c r="LH133" s="943"/>
      <c r="LI133" s="943"/>
      <c r="LJ133" s="943"/>
      <c r="LK133" s="943"/>
      <c r="LL133" s="943"/>
      <c r="LM133" s="943"/>
      <c r="LN133" s="943"/>
      <c r="LO133" s="943"/>
      <c r="LP133" s="943"/>
      <c r="LQ133" s="943"/>
      <c r="LR133" s="943"/>
      <c r="LS133" s="943"/>
      <c r="LT133" s="943"/>
      <c r="LU133" s="943"/>
      <c r="LV133" s="943"/>
      <c r="LW133" s="943"/>
      <c r="LX133" s="943"/>
      <c r="LY133" s="943"/>
      <c r="LZ133" s="943"/>
      <c r="MA133" s="943"/>
      <c r="MB133" s="943"/>
      <c r="MC133" s="943"/>
      <c r="MD133" s="943"/>
      <c r="ME133" s="1364"/>
      <c r="MF133" s="1364"/>
      <c r="MG133" s="1364"/>
      <c r="MH133" s="1364"/>
      <c r="MI133" s="1364"/>
      <c r="MJ133" s="1364"/>
      <c r="MK133" s="1383"/>
      <c r="ML133" s="1383"/>
      <c r="MM133" s="1383"/>
      <c r="MN133" s="1383"/>
      <c r="MO133" s="1383"/>
      <c r="MP133" s="1383"/>
      <c r="MQ133" s="943"/>
      <c r="MR133" s="943"/>
      <c r="MS133" s="943"/>
      <c r="MT133" s="943"/>
      <c r="MU133" s="943"/>
      <c r="MV133" s="943"/>
      <c r="MW133" s="943"/>
      <c r="MX133" s="943"/>
      <c r="MY133" s="943"/>
      <c r="MZ133" s="943"/>
      <c r="NA133" s="943"/>
      <c r="NB133" s="943"/>
      <c r="NC133" s="943"/>
      <c r="ND133" s="943"/>
      <c r="NE133" s="943"/>
      <c r="NF133" s="943"/>
      <c r="NG133" s="943"/>
      <c r="NH133" s="943"/>
      <c r="NI133" s="943"/>
      <c r="NJ133" s="943"/>
      <c r="NK133" s="943"/>
      <c r="NL133" s="943"/>
      <c r="NM133" s="943"/>
      <c r="NN133" s="943"/>
      <c r="NO133" s="943"/>
      <c r="NP133" s="1364"/>
      <c r="NQ133" s="1364"/>
      <c r="NR133" s="1364"/>
      <c r="NS133" s="1364"/>
      <c r="NT133" s="1364"/>
      <c r="NU133" s="1363"/>
      <c r="NV133" s="1363"/>
      <c r="NW133" s="1363"/>
      <c r="NX133" s="1363"/>
      <c r="NY133" s="1363"/>
      <c r="NZ133" s="1363"/>
      <c r="OA133" s="943"/>
      <c r="OB133" s="943"/>
      <c r="OC133" s="943"/>
      <c r="OD133" s="943"/>
      <c r="OE133" s="943"/>
      <c r="OF133" s="943"/>
      <c r="OG133" s="943"/>
      <c r="OH133" s="943"/>
      <c r="OI133" s="943"/>
      <c r="OJ133" s="943"/>
      <c r="OK133" s="943"/>
      <c r="OL133" s="943"/>
      <c r="OM133" s="943"/>
      <c r="ON133" s="943"/>
      <c r="OO133" s="943"/>
      <c r="OP133" s="943"/>
      <c r="OQ133" s="943"/>
      <c r="OR133" s="943"/>
      <c r="OS133" s="943"/>
      <c r="OT133" s="943"/>
      <c r="OU133" s="943"/>
      <c r="OV133" s="943"/>
      <c r="OW133" s="943"/>
      <c r="OX133" s="943"/>
      <c r="OY133" s="943"/>
      <c r="OZ133" s="1364"/>
      <c r="PA133" s="1364"/>
      <c r="PB133" s="1364"/>
      <c r="PC133" s="1364"/>
      <c r="PD133" s="1364"/>
      <c r="PE133" s="1383"/>
      <c r="PF133" s="1383"/>
      <c r="PG133" s="1383"/>
      <c r="PH133" s="1383"/>
      <c r="PI133" s="1383"/>
      <c r="PJ133" s="1383"/>
      <c r="PK133" s="943"/>
      <c r="PL133" s="943"/>
      <c r="PM133" s="943"/>
      <c r="PN133" s="943"/>
      <c r="PO133" s="943"/>
      <c r="PP133" s="943"/>
      <c r="PQ133" s="943"/>
      <c r="PR133" s="943"/>
      <c r="PS133" s="943"/>
      <c r="PT133" s="943"/>
      <c r="PU133" s="943"/>
      <c r="PV133" s="943"/>
      <c r="PW133" s="943"/>
      <c r="PX133" s="943"/>
      <c r="PY133" s="943"/>
      <c r="PZ133" s="943"/>
      <c r="QA133" s="943"/>
      <c r="QB133" s="943"/>
      <c r="QC133" s="943"/>
      <c r="QD133" s="943"/>
      <c r="QE133" s="943"/>
      <c r="QF133" s="943"/>
      <c r="QG133" s="943"/>
      <c r="QH133" s="943"/>
      <c r="QI133" s="943"/>
      <c r="QJ133" s="1364"/>
      <c r="QK133" s="1364"/>
      <c r="QL133" s="1364"/>
      <c r="QM133" s="1364"/>
      <c r="QN133" s="1364"/>
      <c r="QO133" s="1363"/>
      <c r="QP133" s="1363"/>
      <c r="QQ133" s="1363"/>
      <c r="QR133" s="1363"/>
      <c r="QS133" s="1363"/>
      <c r="QT133" s="1363"/>
      <c r="QU133" s="1363"/>
      <c r="QV133" s="1363"/>
      <c r="QW133" s="1363"/>
      <c r="QX133" s="1363"/>
      <c r="QY133" s="1363"/>
      <c r="QZ133" s="1363"/>
      <c r="RA133" s="1363"/>
    </row>
    <row r="134" ht="14.25" hidden="1" customHeight="1">
      <c r="A134" s="943">
        <v>37.0</v>
      </c>
      <c r="B134" s="70" t="s">
        <v>2830</v>
      </c>
      <c r="C134" s="70" t="s">
        <v>2830</v>
      </c>
      <c r="D134" s="33"/>
      <c r="E134" s="1360"/>
      <c r="F134" s="1298"/>
      <c r="G134" s="1382">
        <v>1.2044E7</v>
      </c>
      <c r="H134" s="1382"/>
      <c r="I134" s="1383"/>
      <c r="J134" s="1383">
        <f t="shared" si="314"/>
        <v>0</v>
      </c>
      <c r="K134" s="1383"/>
      <c r="L134" s="1383">
        <f t="shared" si="315"/>
        <v>0</v>
      </c>
      <c r="M134" s="1383"/>
      <c r="N134" s="1383">
        <f t="shared" si="316"/>
        <v>0</v>
      </c>
      <c r="O134" s="1383"/>
      <c r="P134" s="1383">
        <f t="shared" si="317"/>
        <v>0</v>
      </c>
      <c r="Q134" s="1383"/>
      <c r="R134" s="1383"/>
      <c r="S134" s="1383"/>
      <c r="T134" s="1383">
        <f t="shared" si="318"/>
        <v>0</v>
      </c>
      <c r="U134" s="1383">
        <f t="shared" si="319"/>
        <v>0</v>
      </c>
      <c r="V134" s="1362"/>
      <c r="W134" s="1363">
        <f t="shared" si="320"/>
        <v>0</v>
      </c>
      <c r="X134" s="1362"/>
      <c r="Y134" s="1363">
        <f t="shared" si="321"/>
        <v>0</v>
      </c>
      <c r="Z134" s="1362"/>
      <c r="AA134" s="1363">
        <f t="shared" si="322"/>
        <v>0</v>
      </c>
      <c r="AB134" s="1362"/>
      <c r="AC134" s="1363">
        <f t="shared" si="323"/>
        <v>0</v>
      </c>
      <c r="AD134" s="1362"/>
      <c r="AE134" s="1362"/>
      <c r="AF134" s="1362"/>
      <c r="AG134" s="1363"/>
      <c r="AH134" s="1363">
        <f t="shared" si="324"/>
        <v>0</v>
      </c>
      <c r="AI134" s="1361"/>
      <c r="AJ134" s="1383">
        <f t="shared" si="335"/>
        <v>0</v>
      </c>
      <c r="AK134" s="1361"/>
      <c r="AL134" s="1361"/>
      <c r="AM134" s="1383">
        <f t="shared" si="325"/>
        <v>0</v>
      </c>
      <c r="AN134" s="1361"/>
      <c r="AO134" s="1383">
        <f t="shared" si="326"/>
        <v>0</v>
      </c>
      <c r="AP134" s="1361"/>
      <c r="AQ134" s="1383">
        <f t="shared" si="327"/>
        <v>0</v>
      </c>
      <c r="AR134" s="1361"/>
      <c r="AS134" s="1361"/>
      <c r="AT134" s="1383">
        <f t="shared" si="328"/>
        <v>0</v>
      </c>
      <c r="AU134" s="943"/>
      <c r="AV134" s="943"/>
      <c r="AW134" s="943"/>
      <c r="AX134" s="943"/>
      <c r="AY134" s="943"/>
      <c r="AZ134" s="943"/>
      <c r="BA134" s="943"/>
      <c r="BB134" s="943"/>
      <c r="BC134" s="943"/>
      <c r="BD134" s="943"/>
      <c r="BE134" s="943"/>
      <c r="BF134" s="943"/>
      <c r="BG134" s="943"/>
      <c r="BH134" s="943"/>
      <c r="BI134" s="943"/>
      <c r="BJ134" s="943"/>
      <c r="BK134" s="943"/>
      <c r="BL134" s="943"/>
      <c r="BM134" s="943"/>
      <c r="BN134" s="943"/>
      <c r="BO134" s="943"/>
      <c r="BP134" s="943"/>
      <c r="BQ134" s="943"/>
      <c r="BR134" s="943"/>
      <c r="BS134" s="943"/>
      <c r="BT134" s="1364"/>
      <c r="BU134" s="1364"/>
      <c r="BV134" s="1364"/>
      <c r="BW134" s="1364"/>
      <c r="BX134" s="1364"/>
      <c r="BY134" s="1364"/>
      <c r="BZ134" s="1363">
        <f t="shared" ref="BZ134:CJ134" si="441">COUNTIF($AU134:$BY134,BZ$4)*($F134/30)+COUNTIF($AU134:$BY134,BZ$5)*($F134/60)</f>
        <v>0</v>
      </c>
      <c r="CA134" s="1363">
        <f t="shared" si="441"/>
        <v>0</v>
      </c>
      <c r="CB134" s="1363">
        <f t="shared" si="441"/>
        <v>0</v>
      </c>
      <c r="CC134" s="1363">
        <f t="shared" si="441"/>
        <v>0</v>
      </c>
      <c r="CD134" s="1363">
        <f t="shared" si="441"/>
        <v>0</v>
      </c>
      <c r="CE134" s="1363">
        <f t="shared" si="441"/>
        <v>0</v>
      </c>
      <c r="CF134" s="1363">
        <f t="shared" si="441"/>
        <v>0</v>
      </c>
      <c r="CG134" s="1363">
        <f t="shared" si="441"/>
        <v>0</v>
      </c>
      <c r="CH134" s="1363">
        <f t="shared" si="441"/>
        <v>0</v>
      </c>
      <c r="CI134" s="1363">
        <f t="shared" si="441"/>
        <v>0</v>
      </c>
      <c r="CJ134" s="1363">
        <f t="shared" si="441"/>
        <v>0</v>
      </c>
      <c r="CK134" s="1363">
        <f t="shared" si="330"/>
        <v>0</v>
      </c>
      <c r="CL134" s="943"/>
      <c r="CM134" s="943"/>
      <c r="CN134" s="943"/>
      <c r="CO134" s="943"/>
      <c r="CP134" s="943"/>
      <c r="CQ134" s="943"/>
      <c r="CR134" s="943"/>
      <c r="CS134" s="943"/>
      <c r="CT134" s="943"/>
      <c r="CU134" s="943"/>
      <c r="CV134" s="943"/>
      <c r="CW134" s="943"/>
      <c r="CX134" s="943"/>
      <c r="CY134" s="943"/>
      <c r="CZ134" s="943"/>
      <c r="DA134" s="943"/>
      <c r="DB134" s="943"/>
      <c r="DC134" s="943"/>
      <c r="DD134" s="943"/>
      <c r="DE134" s="943"/>
      <c r="DF134" s="943"/>
      <c r="DG134" s="943"/>
      <c r="DH134" s="943"/>
      <c r="DI134" s="943"/>
      <c r="DJ134" s="943"/>
      <c r="DK134" s="943"/>
      <c r="DL134" s="943"/>
      <c r="DM134" s="943"/>
      <c r="DN134" s="1383">
        <f t="shared" ref="DN134:DW134" si="442">COUNTIF($CL134:$DM134,DN$4)*($F134/30)+COUNTIF($CL134:$DM134,DN$5)*($F134/60)</f>
        <v>0</v>
      </c>
      <c r="DO134" s="1383">
        <f t="shared" si="442"/>
        <v>0</v>
      </c>
      <c r="DP134" s="1383">
        <f t="shared" si="442"/>
        <v>0</v>
      </c>
      <c r="DQ134" s="1383">
        <f t="shared" si="442"/>
        <v>0</v>
      </c>
      <c r="DR134" s="1383">
        <f t="shared" si="442"/>
        <v>0</v>
      </c>
      <c r="DS134" s="1383">
        <f t="shared" si="442"/>
        <v>0</v>
      </c>
      <c r="DT134" s="1383">
        <f t="shared" si="442"/>
        <v>0</v>
      </c>
      <c r="DU134" s="1383">
        <f t="shared" si="442"/>
        <v>0</v>
      </c>
      <c r="DV134" s="1383">
        <f t="shared" si="442"/>
        <v>0</v>
      </c>
      <c r="DW134" s="1383">
        <f t="shared" si="442"/>
        <v>0</v>
      </c>
      <c r="DX134" s="1383">
        <f t="shared" si="332"/>
        <v>0</v>
      </c>
      <c r="DY134" s="943"/>
      <c r="DZ134" s="943"/>
      <c r="EA134" s="943"/>
      <c r="EB134" s="943"/>
      <c r="EC134" s="943"/>
      <c r="ED134" s="943"/>
      <c r="EE134" s="943"/>
      <c r="EF134" s="943"/>
      <c r="EG134" s="943"/>
      <c r="EH134" s="943"/>
      <c r="EI134" s="943"/>
      <c r="EJ134" s="943"/>
      <c r="EK134" s="943"/>
      <c r="EL134" s="943"/>
      <c r="EM134" s="943"/>
      <c r="EN134" s="943"/>
      <c r="EO134" s="943"/>
      <c r="EP134" s="943"/>
      <c r="EQ134" s="943"/>
      <c r="ER134" s="943"/>
      <c r="ES134" s="943"/>
      <c r="ET134" s="943"/>
      <c r="EU134" s="943"/>
      <c r="EV134" s="943"/>
      <c r="EW134" s="943"/>
      <c r="EX134" s="1364"/>
      <c r="EY134" s="1364"/>
      <c r="EZ134" s="1364"/>
      <c r="FA134" s="1364"/>
      <c r="FB134" s="1364"/>
      <c r="FC134" s="1364"/>
      <c r="FD134" s="1363">
        <f t="shared" ref="FD134:FO134" si="443">COUNTIF($AU134:$BY134,FD$4)*($F134/30)+COUNTIF($AU134:$BY134,FD$5)*($F134/60)</f>
        <v>0</v>
      </c>
      <c r="FE134" s="1363">
        <f t="shared" si="443"/>
        <v>0</v>
      </c>
      <c r="FF134" s="1363">
        <f t="shared" si="443"/>
        <v>0</v>
      </c>
      <c r="FG134" s="1363">
        <f t="shared" si="443"/>
        <v>0</v>
      </c>
      <c r="FH134" s="1363">
        <f t="shared" si="443"/>
        <v>0</v>
      </c>
      <c r="FI134" s="1363">
        <f t="shared" si="443"/>
        <v>0</v>
      </c>
      <c r="FJ134" s="1363">
        <f t="shared" si="443"/>
        <v>0</v>
      </c>
      <c r="FK134" s="1363">
        <f t="shared" si="443"/>
        <v>0</v>
      </c>
      <c r="FL134" s="1363">
        <f t="shared" si="443"/>
        <v>0</v>
      </c>
      <c r="FM134" s="1363">
        <f t="shared" si="443"/>
        <v>0</v>
      </c>
      <c r="FN134" s="1363">
        <f t="shared" si="443"/>
        <v>0</v>
      </c>
      <c r="FO134" s="1363">
        <f t="shared" si="443"/>
        <v>0</v>
      </c>
      <c r="FP134" s="1363">
        <f t="shared" si="334"/>
        <v>0</v>
      </c>
      <c r="FQ134" s="943"/>
      <c r="FR134" s="943"/>
      <c r="FS134" s="943"/>
      <c r="FT134" s="943"/>
      <c r="FU134" s="943"/>
      <c r="FV134" s="943"/>
      <c r="FW134" s="943"/>
      <c r="FX134" s="943"/>
      <c r="FY134" s="943"/>
      <c r="FZ134" s="943"/>
      <c r="GA134" s="943"/>
      <c r="GB134" s="943"/>
      <c r="GC134" s="943"/>
      <c r="GD134" s="943"/>
      <c r="GE134" s="943"/>
      <c r="GF134" s="943"/>
      <c r="GG134" s="943"/>
      <c r="GH134" s="943"/>
      <c r="GI134" s="943"/>
      <c r="GJ134" s="943"/>
      <c r="GK134" s="943"/>
      <c r="GL134" s="943"/>
      <c r="GM134" s="943"/>
      <c r="GN134" s="943"/>
      <c r="GO134" s="943"/>
      <c r="GP134" s="1364"/>
      <c r="GQ134" s="1364"/>
      <c r="GR134" s="1364"/>
      <c r="GS134" s="1364"/>
      <c r="GT134" s="1364"/>
      <c r="GU134" s="1383"/>
      <c r="GV134" s="1383"/>
      <c r="GW134" s="1383"/>
      <c r="GX134" s="1383"/>
      <c r="GY134" s="1383"/>
      <c r="GZ134" s="943"/>
      <c r="HA134" s="943"/>
      <c r="HB134" s="943"/>
      <c r="HC134" s="943"/>
      <c r="HD134" s="943"/>
      <c r="HE134" s="943"/>
      <c r="HF134" s="943"/>
      <c r="HG134" s="943"/>
      <c r="HH134" s="943"/>
      <c r="HI134" s="943"/>
      <c r="HJ134" s="943"/>
      <c r="HK134" s="943"/>
      <c r="HL134" s="943"/>
      <c r="HM134" s="943"/>
      <c r="HN134" s="943"/>
      <c r="HO134" s="943"/>
      <c r="HP134" s="943"/>
      <c r="HQ134" s="943"/>
      <c r="HR134" s="943"/>
      <c r="HS134" s="943"/>
      <c r="HT134" s="943"/>
      <c r="HU134" s="943"/>
      <c r="HV134" s="943"/>
      <c r="HW134" s="943"/>
      <c r="HX134" s="943"/>
      <c r="HY134" s="1364"/>
      <c r="HZ134" s="1364"/>
      <c r="IA134" s="1364"/>
      <c r="IB134" s="1364"/>
      <c r="IC134" s="1364"/>
      <c r="ID134" s="1364"/>
      <c r="IE134" s="1391"/>
      <c r="IF134" s="1391"/>
      <c r="IG134" s="1391"/>
      <c r="IH134" s="1391"/>
      <c r="II134" s="1391"/>
      <c r="IJ134" s="1391"/>
      <c r="IK134" s="943"/>
      <c r="IL134" s="943"/>
      <c r="IM134" s="943"/>
      <c r="IN134" s="943"/>
      <c r="IO134" s="943"/>
      <c r="IP134" s="943"/>
      <c r="IQ134" s="943"/>
      <c r="IR134" s="943"/>
      <c r="IS134" s="943"/>
      <c r="IT134" s="943"/>
      <c r="IU134" s="943"/>
      <c r="IV134" s="943"/>
      <c r="IW134" s="943"/>
      <c r="IX134" s="943"/>
      <c r="IY134" s="943"/>
      <c r="IZ134" s="943"/>
      <c r="JA134" s="943"/>
      <c r="JB134" s="943"/>
      <c r="JC134" s="943"/>
      <c r="JD134" s="943"/>
      <c r="JE134" s="943"/>
      <c r="JF134" s="943"/>
      <c r="JG134" s="943"/>
      <c r="JH134" s="943"/>
      <c r="JI134" s="943"/>
      <c r="JJ134" s="1364"/>
      <c r="JK134" s="1364"/>
      <c r="JL134" s="1364"/>
      <c r="JM134" s="1364"/>
      <c r="JN134" s="1364"/>
      <c r="JO134" s="1383"/>
      <c r="JP134" s="1383"/>
      <c r="JQ134" s="1383"/>
      <c r="JR134" s="1383"/>
      <c r="JS134" s="1383"/>
      <c r="JT134" s="1383"/>
      <c r="JU134" s="943"/>
      <c r="JV134" s="943"/>
      <c r="JW134" s="943"/>
      <c r="JX134" s="943"/>
      <c r="JY134" s="943"/>
      <c r="JZ134" s="943"/>
      <c r="KA134" s="943"/>
      <c r="KB134" s="943"/>
      <c r="KC134" s="943"/>
      <c r="KD134" s="943"/>
      <c r="KE134" s="943"/>
      <c r="KF134" s="943"/>
      <c r="KG134" s="943"/>
      <c r="KH134" s="943"/>
      <c r="KI134" s="943"/>
      <c r="KJ134" s="943"/>
      <c r="KK134" s="943"/>
      <c r="KL134" s="943"/>
      <c r="KM134" s="943"/>
      <c r="KN134" s="943"/>
      <c r="KO134" s="943"/>
      <c r="KP134" s="943"/>
      <c r="KQ134" s="943"/>
      <c r="KR134" s="943"/>
      <c r="KS134" s="943"/>
      <c r="KT134" s="1364"/>
      <c r="KU134" s="1364"/>
      <c r="KV134" s="1364"/>
      <c r="KW134" s="1364"/>
      <c r="KX134" s="1364"/>
      <c r="KY134" s="1364"/>
      <c r="KZ134" s="1363"/>
      <c r="LA134" s="1363"/>
      <c r="LB134" s="1363"/>
      <c r="LC134" s="1363"/>
      <c r="LD134" s="1363"/>
      <c r="LE134" s="1363"/>
      <c r="LF134" s="943"/>
      <c r="LG134" s="943"/>
      <c r="LH134" s="943"/>
      <c r="LI134" s="943"/>
      <c r="LJ134" s="943"/>
      <c r="LK134" s="943"/>
      <c r="LL134" s="943"/>
      <c r="LM134" s="943"/>
      <c r="LN134" s="943"/>
      <c r="LO134" s="943"/>
      <c r="LP134" s="943"/>
      <c r="LQ134" s="943"/>
      <c r="LR134" s="943"/>
      <c r="LS134" s="943"/>
      <c r="LT134" s="943"/>
      <c r="LU134" s="943"/>
      <c r="LV134" s="943"/>
      <c r="LW134" s="943"/>
      <c r="LX134" s="943"/>
      <c r="LY134" s="943"/>
      <c r="LZ134" s="943"/>
      <c r="MA134" s="943"/>
      <c r="MB134" s="943"/>
      <c r="MC134" s="943"/>
      <c r="MD134" s="943"/>
      <c r="ME134" s="1364"/>
      <c r="MF134" s="1364"/>
      <c r="MG134" s="1364"/>
      <c r="MH134" s="1364"/>
      <c r="MI134" s="1364"/>
      <c r="MJ134" s="1364"/>
      <c r="MK134" s="1383"/>
      <c r="ML134" s="1383"/>
      <c r="MM134" s="1383"/>
      <c r="MN134" s="1383"/>
      <c r="MO134" s="1383"/>
      <c r="MP134" s="1383"/>
      <c r="MQ134" s="943"/>
      <c r="MR134" s="943"/>
      <c r="MS134" s="943"/>
      <c r="MT134" s="943"/>
      <c r="MU134" s="943"/>
      <c r="MV134" s="943"/>
      <c r="MW134" s="943"/>
      <c r="MX134" s="943"/>
      <c r="MY134" s="943"/>
      <c r="MZ134" s="943"/>
      <c r="NA134" s="943"/>
      <c r="NB134" s="943"/>
      <c r="NC134" s="943"/>
      <c r="ND134" s="943"/>
      <c r="NE134" s="943"/>
      <c r="NF134" s="943"/>
      <c r="NG134" s="943"/>
      <c r="NH134" s="943"/>
      <c r="NI134" s="943"/>
      <c r="NJ134" s="943"/>
      <c r="NK134" s="943"/>
      <c r="NL134" s="943"/>
      <c r="NM134" s="943"/>
      <c r="NN134" s="943"/>
      <c r="NO134" s="943"/>
      <c r="NP134" s="1364"/>
      <c r="NQ134" s="1364"/>
      <c r="NR134" s="1364"/>
      <c r="NS134" s="1364"/>
      <c r="NT134" s="1364"/>
      <c r="NU134" s="1363"/>
      <c r="NV134" s="1363"/>
      <c r="NW134" s="1363"/>
      <c r="NX134" s="1363"/>
      <c r="NY134" s="1363"/>
      <c r="NZ134" s="1363"/>
      <c r="OA134" s="943"/>
      <c r="OB134" s="943"/>
      <c r="OC134" s="943"/>
      <c r="OD134" s="943"/>
      <c r="OE134" s="943"/>
      <c r="OF134" s="943"/>
      <c r="OG134" s="943"/>
      <c r="OH134" s="943"/>
      <c r="OI134" s="943"/>
      <c r="OJ134" s="943"/>
      <c r="OK134" s="943"/>
      <c r="OL134" s="943"/>
      <c r="OM134" s="943"/>
      <c r="ON134" s="943"/>
      <c r="OO134" s="943"/>
      <c r="OP134" s="943"/>
      <c r="OQ134" s="943"/>
      <c r="OR134" s="943"/>
      <c r="OS134" s="943"/>
      <c r="OT134" s="943"/>
      <c r="OU134" s="943"/>
      <c r="OV134" s="943"/>
      <c r="OW134" s="943"/>
      <c r="OX134" s="943"/>
      <c r="OY134" s="943"/>
      <c r="OZ134" s="1364"/>
      <c r="PA134" s="1364"/>
      <c r="PB134" s="1364"/>
      <c r="PC134" s="1364"/>
      <c r="PD134" s="1364"/>
      <c r="PE134" s="1383"/>
      <c r="PF134" s="1383"/>
      <c r="PG134" s="1383"/>
      <c r="PH134" s="1383"/>
      <c r="PI134" s="1383"/>
      <c r="PJ134" s="1383"/>
      <c r="PK134" s="943"/>
      <c r="PL134" s="943"/>
      <c r="PM134" s="943"/>
      <c r="PN134" s="943"/>
      <c r="PO134" s="943"/>
      <c r="PP134" s="943"/>
      <c r="PQ134" s="943"/>
      <c r="PR134" s="943"/>
      <c r="PS134" s="943"/>
      <c r="PT134" s="943"/>
      <c r="PU134" s="943"/>
      <c r="PV134" s="943"/>
      <c r="PW134" s="943"/>
      <c r="PX134" s="943"/>
      <c r="PY134" s="943"/>
      <c r="PZ134" s="943"/>
      <c r="QA134" s="943"/>
      <c r="QB134" s="943"/>
      <c r="QC134" s="943"/>
      <c r="QD134" s="943"/>
      <c r="QE134" s="943"/>
      <c r="QF134" s="943"/>
      <c r="QG134" s="943"/>
      <c r="QH134" s="943"/>
      <c r="QI134" s="943"/>
      <c r="QJ134" s="1364"/>
      <c r="QK134" s="1364"/>
      <c r="QL134" s="1364"/>
      <c r="QM134" s="1364"/>
      <c r="QN134" s="1364"/>
      <c r="QO134" s="1363"/>
      <c r="QP134" s="1363"/>
      <c r="QQ134" s="1363"/>
      <c r="QR134" s="1363"/>
      <c r="QS134" s="1363"/>
      <c r="QT134" s="1363"/>
      <c r="QU134" s="1363"/>
      <c r="QV134" s="1363"/>
      <c r="QW134" s="1363"/>
      <c r="QX134" s="1363"/>
      <c r="QY134" s="1363"/>
      <c r="QZ134" s="1363"/>
      <c r="RA134" s="1363"/>
    </row>
    <row r="135" ht="14.25" hidden="1" customHeight="1">
      <c r="A135" s="943">
        <v>38.0</v>
      </c>
      <c r="B135" s="70" t="s">
        <v>2830</v>
      </c>
      <c r="C135" s="70" t="s">
        <v>2830</v>
      </c>
      <c r="D135" s="33"/>
      <c r="E135" s="1360"/>
      <c r="F135" s="1298"/>
      <c r="G135" s="1382">
        <v>1.2044E7</v>
      </c>
      <c r="H135" s="1382"/>
      <c r="I135" s="1383"/>
      <c r="J135" s="1383">
        <f t="shared" si="314"/>
        <v>0</v>
      </c>
      <c r="K135" s="1383"/>
      <c r="L135" s="1383">
        <f t="shared" si="315"/>
        <v>0</v>
      </c>
      <c r="M135" s="1383"/>
      <c r="N135" s="1383">
        <f t="shared" si="316"/>
        <v>0</v>
      </c>
      <c r="O135" s="1383"/>
      <c r="P135" s="1383">
        <f t="shared" si="317"/>
        <v>0</v>
      </c>
      <c r="Q135" s="1383"/>
      <c r="R135" s="1383"/>
      <c r="S135" s="1383"/>
      <c r="T135" s="1383">
        <f t="shared" si="318"/>
        <v>0</v>
      </c>
      <c r="U135" s="1383">
        <f t="shared" si="319"/>
        <v>0</v>
      </c>
      <c r="V135" s="1362"/>
      <c r="W135" s="1363">
        <f t="shared" si="320"/>
        <v>0</v>
      </c>
      <c r="X135" s="1362"/>
      <c r="Y135" s="1363">
        <f t="shared" si="321"/>
        <v>0</v>
      </c>
      <c r="Z135" s="1362"/>
      <c r="AA135" s="1363">
        <f t="shared" si="322"/>
        <v>0</v>
      </c>
      <c r="AB135" s="1362"/>
      <c r="AC135" s="1363">
        <f t="shared" si="323"/>
        <v>0</v>
      </c>
      <c r="AD135" s="1362"/>
      <c r="AE135" s="1362"/>
      <c r="AF135" s="1362"/>
      <c r="AG135" s="1363"/>
      <c r="AH135" s="1363">
        <f t="shared" si="324"/>
        <v>0</v>
      </c>
      <c r="AI135" s="1361"/>
      <c r="AJ135" s="1383">
        <f t="shared" si="335"/>
        <v>0</v>
      </c>
      <c r="AK135" s="1361"/>
      <c r="AL135" s="1361"/>
      <c r="AM135" s="1383">
        <f t="shared" si="325"/>
        <v>0</v>
      </c>
      <c r="AN135" s="1361"/>
      <c r="AO135" s="1383">
        <f t="shared" si="326"/>
        <v>0</v>
      </c>
      <c r="AP135" s="1361"/>
      <c r="AQ135" s="1383">
        <f t="shared" si="327"/>
        <v>0</v>
      </c>
      <c r="AR135" s="1361"/>
      <c r="AS135" s="1361"/>
      <c r="AT135" s="1383">
        <f t="shared" si="328"/>
        <v>0</v>
      </c>
      <c r="AU135" s="943"/>
      <c r="AV135" s="943"/>
      <c r="AW135" s="943"/>
      <c r="AX135" s="943"/>
      <c r="AY135" s="943"/>
      <c r="AZ135" s="943"/>
      <c r="BA135" s="943"/>
      <c r="BB135" s="943"/>
      <c r="BC135" s="943"/>
      <c r="BD135" s="943"/>
      <c r="BE135" s="943"/>
      <c r="BF135" s="943"/>
      <c r="BG135" s="943"/>
      <c r="BH135" s="943"/>
      <c r="BI135" s="943"/>
      <c r="BJ135" s="943"/>
      <c r="BK135" s="943"/>
      <c r="BL135" s="943"/>
      <c r="BM135" s="943"/>
      <c r="BN135" s="943"/>
      <c r="BO135" s="943"/>
      <c r="BP135" s="943"/>
      <c r="BQ135" s="943"/>
      <c r="BR135" s="943"/>
      <c r="BS135" s="943"/>
      <c r="BT135" s="1364"/>
      <c r="BU135" s="1364"/>
      <c r="BV135" s="1364"/>
      <c r="BW135" s="1364"/>
      <c r="BX135" s="1364"/>
      <c r="BY135" s="1364"/>
      <c r="BZ135" s="1363">
        <f t="shared" ref="BZ135:CJ135" si="444">COUNTIF($AU135:$BY135,BZ$4)*($F135/30)+COUNTIF($AU135:$BY135,BZ$5)*($F135/60)</f>
        <v>0</v>
      </c>
      <c r="CA135" s="1363">
        <f t="shared" si="444"/>
        <v>0</v>
      </c>
      <c r="CB135" s="1363">
        <f t="shared" si="444"/>
        <v>0</v>
      </c>
      <c r="CC135" s="1363">
        <f t="shared" si="444"/>
        <v>0</v>
      </c>
      <c r="CD135" s="1363">
        <f t="shared" si="444"/>
        <v>0</v>
      </c>
      <c r="CE135" s="1363">
        <f t="shared" si="444"/>
        <v>0</v>
      </c>
      <c r="CF135" s="1363">
        <f t="shared" si="444"/>
        <v>0</v>
      </c>
      <c r="CG135" s="1363">
        <f t="shared" si="444"/>
        <v>0</v>
      </c>
      <c r="CH135" s="1363">
        <f t="shared" si="444"/>
        <v>0</v>
      </c>
      <c r="CI135" s="1363">
        <f t="shared" si="444"/>
        <v>0</v>
      </c>
      <c r="CJ135" s="1363">
        <f t="shared" si="444"/>
        <v>0</v>
      </c>
      <c r="CK135" s="1363">
        <f t="shared" si="330"/>
        <v>0</v>
      </c>
      <c r="CL135" s="943"/>
      <c r="CM135" s="943"/>
      <c r="CN135" s="943"/>
      <c r="CO135" s="943"/>
      <c r="CP135" s="943"/>
      <c r="CQ135" s="943"/>
      <c r="CR135" s="943"/>
      <c r="CS135" s="943"/>
      <c r="CT135" s="943"/>
      <c r="CU135" s="943"/>
      <c r="CV135" s="943"/>
      <c r="CW135" s="943"/>
      <c r="CX135" s="943"/>
      <c r="CY135" s="943"/>
      <c r="CZ135" s="943"/>
      <c r="DA135" s="943"/>
      <c r="DB135" s="943"/>
      <c r="DC135" s="943"/>
      <c r="DD135" s="943"/>
      <c r="DE135" s="943"/>
      <c r="DF135" s="943"/>
      <c r="DG135" s="943"/>
      <c r="DH135" s="943"/>
      <c r="DI135" s="943"/>
      <c r="DJ135" s="943"/>
      <c r="DK135" s="943"/>
      <c r="DL135" s="943"/>
      <c r="DM135" s="943"/>
      <c r="DN135" s="1383">
        <f t="shared" ref="DN135:DW135" si="445">COUNTIF($CL135:$DM135,DN$4)*($F135/30)+COUNTIF($CL135:$DM135,DN$5)*($F135/60)</f>
        <v>0</v>
      </c>
      <c r="DO135" s="1383">
        <f t="shared" si="445"/>
        <v>0</v>
      </c>
      <c r="DP135" s="1383">
        <f t="shared" si="445"/>
        <v>0</v>
      </c>
      <c r="DQ135" s="1383">
        <f t="shared" si="445"/>
        <v>0</v>
      </c>
      <c r="DR135" s="1383">
        <f t="shared" si="445"/>
        <v>0</v>
      </c>
      <c r="DS135" s="1383">
        <f t="shared" si="445"/>
        <v>0</v>
      </c>
      <c r="DT135" s="1383">
        <f t="shared" si="445"/>
        <v>0</v>
      </c>
      <c r="DU135" s="1383">
        <f t="shared" si="445"/>
        <v>0</v>
      </c>
      <c r="DV135" s="1383">
        <f t="shared" si="445"/>
        <v>0</v>
      </c>
      <c r="DW135" s="1383">
        <f t="shared" si="445"/>
        <v>0</v>
      </c>
      <c r="DX135" s="1383">
        <f t="shared" si="332"/>
        <v>0</v>
      </c>
      <c r="DY135" s="943"/>
      <c r="DZ135" s="943"/>
      <c r="EA135" s="943"/>
      <c r="EB135" s="943"/>
      <c r="EC135" s="943"/>
      <c r="ED135" s="943"/>
      <c r="EE135" s="943"/>
      <c r="EF135" s="943"/>
      <c r="EG135" s="943"/>
      <c r="EH135" s="943"/>
      <c r="EI135" s="943"/>
      <c r="EJ135" s="943"/>
      <c r="EK135" s="943"/>
      <c r="EL135" s="943"/>
      <c r="EM135" s="943"/>
      <c r="EN135" s="943"/>
      <c r="EO135" s="943"/>
      <c r="EP135" s="943"/>
      <c r="EQ135" s="943"/>
      <c r="ER135" s="943"/>
      <c r="ES135" s="943"/>
      <c r="ET135" s="943"/>
      <c r="EU135" s="943"/>
      <c r="EV135" s="943"/>
      <c r="EW135" s="943"/>
      <c r="EX135" s="1364"/>
      <c r="EY135" s="1364"/>
      <c r="EZ135" s="1364"/>
      <c r="FA135" s="1364"/>
      <c r="FB135" s="1364"/>
      <c r="FC135" s="1364"/>
      <c r="FD135" s="1363">
        <f t="shared" ref="FD135:FO135" si="446">COUNTIF($AU135:$BY135,FD$4)*($F135/30)+COUNTIF($AU135:$BY135,FD$5)*($F135/60)</f>
        <v>0</v>
      </c>
      <c r="FE135" s="1363">
        <f t="shared" si="446"/>
        <v>0</v>
      </c>
      <c r="FF135" s="1363">
        <f t="shared" si="446"/>
        <v>0</v>
      </c>
      <c r="FG135" s="1363">
        <f t="shared" si="446"/>
        <v>0</v>
      </c>
      <c r="FH135" s="1363">
        <f t="shared" si="446"/>
        <v>0</v>
      </c>
      <c r="FI135" s="1363">
        <f t="shared" si="446"/>
        <v>0</v>
      </c>
      <c r="FJ135" s="1363">
        <f t="shared" si="446"/>
        <v>0</v>
      </c>
      <c r="FK135" s="1363">
        <f t="shared" si="446"/>
        <v>0</v>
      </c>
      <c r="FL135" s="1363">
        <f t="shared" si="446"/>
        <v>0</v>
      </c>
      <c r="FM135" s="1363">
        <f t="shared" si="446"/>
        <v>0</v>
      </c>
      <c r="FN135" s="1363">
        <f t="shared" si="446"/>
        <v>0</v>
      </c>
      <c r="FO135" s="1363">
        <f t="shared" si="446"/>
        <v>0</v>
      </c>
      <c r="FP135" s="1363">
        <f t="shared" si="334"/>
        <v>0</v>
      </c>
      <c r="FQ135" s="943"/>
      <c r="FR135" s="943"/>
      <c r="FS135" s="943"/>
      <c r="FT135" s="943"/>
      <c r="FU135" s="943"/>
      <c r="FV135" s="943"/>
      <c r="FW135" s="943"/>
      <c r="FX135" s="943"/>
      <c r="FY135" s="943"/>
      <c r="FZ135" s="943"/>
      <c r="GA135" s="943"/>
      <c r="GB135" s="943"/>
      <c r="GC135" s="943"/>
      <c r="GD135" s="943"/>
      <c r="GE135" s="943"/>
      <c r="GF135" s="943"/>
      <c r="GG135" s="943"/>
      <c r="GH135" s="943"/>
      <c r="GI135" s="943"/>
      <c r="GJ135" s="943"/>
      <c r="GK135" s="943"/>
      <c r="GL135" s="943"/>
      <c r="GM135" s="943"/>
      <c r="GN135" s="943"/>
      <c r="GO135" s="943"/>
      <c r="GP135" s="1364"/>
      <c r="GQ135" s="1364"/>
      <c r="GR135" s="1364"/>
      <c r="GS135" s="1364"/>
      <c r="GT135" s="1364"/>
      <c r="GU135" s="1383"/>
      <c r="GV135" s="1383"/>
      <c r="GW135" s="1383"/>
      <c r="GX135" s="1383"/>
      <c r="GY135" s="1383"/>
      <c r="GZ135" s="943"/>
      <c r="HA135" s="943"/>
      <c r="HB135" s="943"/>
      <c r="HC135" s="943"/>
      <c r="HD135" s="943"/>
      <c r="HE135" s="943"/>
      <c r="HF135" s="943"/>
      <c r="HG135" s="943"/>
      <c r="HH135" s="943"/>
      <c r="HI135" s="943"/>
      <c r="HJ135" s="943"/>
      <c r="HK135" s="943"/>
      <c r="HL135" s="943"/>
      <c r="HM135" s="943"/>
      <c r="HN135" s="943"/>
      <c r="HO135" s="943"/>
      <c r="HP135" s="943"/>
      <c r="HQ135" s="943"/>
      <c r="HR135" s="943"/>
      <c r="HS135" s="943"/>
      <c r="HT135" s="943"/>
      <c r="HU135" s="943"/>
      <c r="HV135" s="943"/>
      <c r="HW135" s="943"/>
      <c r="HX135" s="943"/>
      <c r="HY135" s="1364"/>
      <c r="HZ135" s="1364"/>
      <c r="IA135" s="1364"/>
      <c r="IB135" s="1364"/>
      <c r="IC135" s="1364"/>
      <c r="ID135" s="1364"/>
      <c r="IE135" s="1391"/>
      <c r="IF135" s="1391"/>
      <c r="IG135" s="1391"/>
      <c r="IH135" s="1391"/>
      <c r="II135" s="1391"/>
      <c r="IJ135" s="1391"/>
      <c r="IK135" s="943"/>
      <c r="IL135" s="943"/>
      <c r="IM135" s="943"/>
      <c r="IN135" s="943"/>
      <c r="IO135" s="943"/>
      <c r="IP135" s="943"/>
      <c r="IQ135" s="943"/>
      <c r="IR135" s="943"/>
      <c r="IS135" s="943"/>
      <c r="IT135" s="943"/>
      <c r="IU135" s="943"/>
      <c r="IV135" s="943"/>
      <c r="IW135" s="943"/>
      <c r="IX135" s="943"/>
      <c r="IY135" s="943"/>
      <c r="IZ135" s="943"/>
      <c r="JA135" s="943"/>
      <c r="JB135" s="943"/>
      <c r="JC135" s="943"/>
      <c r="JD135" s="943"/>
      <c r="JE135" s="943"/>
      <c r="JF135" s="943"/>
      <c r="JG135" s="943"/>
      <c r="JH135" s="943"/>
      <c r="JI135" s="943"/>
      <c r="JJ135" s="1364"/>
      <c r="JK135" s="1364"/>
      <c r="JL135" s="1364"/>
      <c r="JM135" s="1364"/>
      <c r="JN135" s="1364"/>
      <c r="JO135" s="1383"/>
      <c r="JP135" s="1383"/>
      <c r="JQ135" s="1383"/>
      <c r="JR135" s="1383"/>
      <c r="JS135" s="1383"/>
      <c r="JT135" s="1383"/>
      <c r="JU135" s="943"/>
      <c r="JV135" s="943"/>
      <c r="JW135" s="943"/>
      <c r="JX135" s="943"/>
      <c r="JY135" s="943"/>
      <c r="JZ135" s="943"/>
      <c r="KA135" s="943"/>
      <c r="KB135" s="943"/>
      <c r="KC135" s="943"/>
      <c r="KD135" s="943"/>
      <c r="KE135" s="943"/>
      <c r="KF135" s="943"/>
      <c r="KG135" s="943"/>
      <c r="KH135" s="943"/>
      <c r="KI135" s="943"/>
      <c r="KJ135" s="943"/>
      <c r="KK135" s="943"/>
      <c r="KL135" s="943"/>
      <c r="KM135" s="943"/>
      <c r="KN135" s="943"/>
      <c r="KO135" s="943"/>
      <c r="KP135" s="943"/>
      <c r="KQ135" s="943"/>
      <c r="KR135" s="943"/>
      <c r="KS135" s="943"/>
      <c r="KT135" s="1364"/>
      <c r="KU135" s="1364"/>
      <c r="KV135" s="1364"/>
      <c r="KW135" s="1364"/>
      <c r="KX135" s="1364"/>
      <c r="KY135" s="1364"/>
      <c r="KZ135" s="1363"/>
      <c r="LA135" s="1363"/>
      <c r="LB135" s="1363"/>
      <c r="LC135" s="1363"/>
      <c r="LD135" s="1363"/>
      <c r="LE135" s="1363"/>
      <c r="LF135" s="943"/>
      <c r="LG135" s="943"/>
      <c r="LH135" s="943"/>
      <c r="LI135" s="943"/>
      <c r="LJ135" s="943"/>
      <c r="LK135" s="943"/>
      <c r="LL135" s="943"/>
      <c r="LM135" s="943"/>
      <c r="LN135" s="943"/>
      <c r="LO135" s="943"/>
      <c r="LP135" s="943"/>
      <c r="LQ135" s="943"/>
      <c r="LR135" s="943"/>
      <c r="LS135" s="943"/>
      <c r="LT135" s="943"/>
      <c r="LU135" s="943"/>
      <c r="LV135" s="943"/>
      <c r="LW135" s="943"/>
      <c r="LX135" s="943"/>
      <c r="LY135" s="943"/>
      <c r="LZ135" s="943"/>
      <c r="MA135" s="943"/>
      <c r="MB135" s="943"/>
      <c r="MC135" s="943"/>
      <c r="MD135" s="943"/>
      <c r="ME135" s="1364"/>
      <c r="MF135" s="1364"/>
      <c r="MG135" s="1364"/>
      <c r="MH135" s="1364"/>
      <c r="MI135" s="1364"/>
      <c r="MJ135" s="1364"/>
      <c r="MK135" s="1383"/>
      <c r="ML135" s="1383"/>
      <c r="MM135" s="1383"/>
      <c r="MN135" s="1383"/>
      <c r="MO135" s="1383"/>
      <c r="MP135" s="1383"/>
      <c r="MQ135" s="943"/>
      <c r="MR135" s="943"/>
      <c r="MS135" s="943"/>
      <c r="MT135" s="943"/>
      <c r="MU135" s="943"/>
      <c r="MV135" s="943"/>
      <c r="MW135" s="943"/>
      <c r="MX135" s="943"/>
      <c r="MY135" s="943"/>
      <c r="MZ135" s="943"/>
      <c r="NA135" s="943"/>
      <c r="NB135" s="943"/>
      <c r="NC135" s="943"/>
      <c r="ND135" s="943"/>
      <c r="NE135" s="943"/>
      <c r="NF135" s="943"/>
      <c r="NG135" s="943"/>
      <c r="NH135" s="943"/>
      <c r="NI135" s="943"/>
      <c r="NJ135" s="943"/>
      <c r="NK135" s="943"/>
      <c r="NL135" s="943"/>
      <c r="NM135" s="943"/>
      <c r="NN135" s="943"/>
      <c r="NO135" s="943"/>
      <c r="NP135" s="1364"/>
      <c r="NQ135" s="1364"/>
      <c r="NR135" s="1364"/>
      <c r="NS135" s="1364"/>
      <c r="NT135" s="1364"/>
      <c r="NU135" s="1363"/>
      <c r="NV135" s="1363"/>
      <c r="NW135" s="1363"/>
      <c r="NX135" s="1363"/>
      <c r="NY135" s="1363"/>
      <c r="NZ135" s="1363"/>
      <c r="OA135" s="943"/>
      <c r="OB135" s="943"/>
      <c r="OC135" s="943"/>
      <c r="OD135" s="943"/>
      <c r="OE135" s="943"/>
      <c r="OF135" s="943"/>
      <c r="OG135" s="943"/>
      <c r="OH135" s="943"/>
      <c r="OI135" s="943"/>
      <c r="OJ135" s="943"/>
      <c r="OK135" s="943"/>
      <c r="OL135" s="943"/>
      <c r="OM135" s="943"/>
      <c r="ON135" s="943"/>
      <c r="OO135" s="943"/>
      <c r="OP135" s="943"/>
      <c r="OQ135" s="943"/>
      <c r="OR135" s="943"/>
      <c r="OS135" s="943"/>
      <c r="OT135" s="943"/>
      <c r="OU135" s="943"/>
      <c r="OV135" s="943"/>
      <c r="OW135" s="943"/>
      <c r="OX135" s="943"/>
      <c r="OY135" s="943"/>
      <c r="OZ135" s="1364"/>
      <c r="PA135" s="1364"/>
      <c r="PB135" s="1364"/>
      <c r="PC135" s="1364"/>
      <c r="PD135" s="1364"/>
      <c r="PE135" s="1383"/>
      <c r="PF135" s="1383"/>
      <c r="PG135" s="1383"/>
      <c r="PH135" s="1383"/>
      <c r="PI135" s="1383"/>
      <c r="PJ135" s="1383"/>
      <c r="PK135" s="943"/>
      <c r="PL135" s="943"/>
      <c r="PM135" s="943"/>
      <c r="PN135" s="943"/>
      <c r="PO135" s="943"/>
      <c r="PP135" s="943"/>
      <c r="PQ135" s="943"/>
      <c r="PR135" s="943"/>
      <c r="PS135" s="943"/>
      <c r="PT135" s="943"/>
      <c r="PU135" s="943"/>
      <c r="PV135" s="943"/>
      <c r="PW135" s="943"/>
      <c r="PX135" s="943"/>
      <c r="PY135" s="943"/>
      <c r="PZ135" s="943"/>
      <c r="QA135" s="943"/>
      <c r="QB135" s="943"/>
      <c r="QC135" s="943"/>
      <c r="QD135" s="943"/>
      <c r="QE135" s="943"/>
      <c r="QF135" s="943"/>
      <c r="QG135" s="943"/>
      <c r="QH135" s="943"/>
      <c r="QI135" s="943"/>
      <c r="QJ135" s="1364"/>
      <c r="QK135" s="1364"/>
      <c r="QL135" s="1364"/>
      <c r="QM135" s="1364"/>
      <c r="QN135" s="1364"/>
      <c r="QO135" s="1363"/>
      <c r="QP135" s="1363"/>
      <c r="QQ135" s="1363"/>
      <c r="QR135" s="1363"/>
      <c r="QS135" s="1363"/>
      <c r="QT135" s="1363"/>
      <c r="QU135" s="1363"/>
      <c r="QV135" s="1363"/>
      <c r="QW135" s="1363"/>
      <c r="QX135" s="1363"/>
      <c r="QY135" s="1363"/>
      <c r="QZ135" s="1363"/>
      <c r="RA135" s="1363"/>
    </row>
    <row r="136" ht="14.25" hidden="1" customHeight="1">
      <c r="A136" s="943">
        <v>39.0</v>
      </c>
      <c r="B136" s="70" t="s">
        <v>2830</v>
      </c>
      <c r="C136" s="70" t="s">
        <v>2830</v>
      </c>
      <c r="D136" s="33"/>
      <c r="E136" s="1360"/>
      <c r="F136" s="1298"/>
      <c r="G136" s="1382">
        <v>1.2044E7</v>
      </c>
      <c r="H136" s="1382"/>
      <c r="I136" s="1383"/>
      <c r="J136" s="1383">
        <f t="shared" si="314"/>
        <v>0</v>
      </c>
      <c r="K136" s="1383"/>
      <c r="L136" s="1383">
        <f t="shared" si="315"/>
        <v>0</v>
      </c>
      <c r="M136" s="1383"/>
      <c r="N136" s="1383">
        <f t="shared" si="316"/>
        <v>0</v>
      </c>
      <c r="O136" s="1383"/>
      <c r="P136" s="1383">
        <f t="shared" si="317"/>
        <v>0</v>
      </c>
      <c r="Q136" s="1383"/>
      <c r="R136" s="1383"/>
      <c r="S136" s="1383"/>
      <c r="T136" s="1383">
        <f t="shared" si="318"/>
        <v>0</v>
      </c>
      <c r="U136" s="1383">
        <f t="shared" si="319"/>
        <v>0</v>
      </c>
      <c r="V136" s="1362"/>
      <c r="W136" s="1363">
        <f t="shared" si="320"/>
        <v>0</v>
      </c>
      <c r="X136" s="1362"/>
      <c r="Y136" s="1363">
        <f t="shared" si="321"/>
        <v>0</v>
      </c>
      <c r="Z136" s="1362"/>
      <c r="AA136" s="1363">
        <f t="shared" si="322"/>
        <v>0</v>
      </c>
      <c r="AB136" s="1362"/>
      <c r="AC136" s="1363">
        <f t="shared" si="323"/>
        <v>0</v>
      </c>
      <c r="AD136" s="1362"/>
      <c r="AE136" s="1362"/>
      <c r="AF136" s="1362"/>
      <c r="AG136" s="1363"/>
      <c r="AH136" s="1363">
        <f t="shared" si="324"/>
        <v>0</v>
      </c>
      <c r="AI136" s="1361"/>
      <c r="AJ136" s="1383">
        <f t="shared" si="335"/>
        <v>0</v>
      </c>
      <c r="AK136" s="1361"/>
      <c r="AL136" s="1361"/>
      <c r="AM136" s="1383">
        <f t="shared" si="325"/>
        <v>0</v>
      </c>
      <c r="AN136" s="1361"/>
      <c r="AO136" s="1383">
        <f t="shared" si="326"/>
        <v>0</v>
      </c>
      <c r="AP136" s="1361"/>
      <c r="AQ136" s="1383">
        <f t="shared" si="327"/>
        <v>0</v>
      </c>
      <c r="AR136" s="1361"/>
      <c r="AS136" s="1361"/>
      <c r="AT136" s="1383">
        <f t="shared" si="328"/>
        <v>0</v>
      </c>
      <c r="AU136" s="943"/>
      <c r="AV136" s="943"/>
      <c r="AW136" s="943"/>
      <c r="AX136" s="943"/>
      <c r="AY136" s="943"/>
      <c r="AZ136" s="943"/>
      <c r="BA136" s="943"/>
      <c r="BB136" s="943"/>
      <c r="BC136" s="943"/>
      <c r="BD136" s="943"/>
      <c r="BE136" s="943"/>
      <c r="BF136" s="943"/>
      <c r="BG136" s="943"/>
      <c r="BH136" s="943"/>
      <c r="BI136" s="943"/>
      <c r="BJ136" s="943"/>
      <c r="BK136" s="943"/>
      <c r="BL136" s="943"/>
      <c r="BM136" s="943"/>
      <c r="BN136" s="943"/>
      <c r="BO136" s="943"/>
      <c r="BP136" s="943"/>
      <c r="BQ136" s="943"/>
      <c r="BR136" s="943"/>
      <c r="BS136" s="943"/>
      <c r="BT136" s="1364"/>
      <c r="BU136" s="1364"/>
      <c r="BV136" s="1364"/>
      <c r="BW136" s="1364"/>
      <c r="BX136" s="1364"/>
      <c r="BY136" s="1364"/>
      <c r="BZ136" s="1363">
        <f t="shared" ref="BZ136:CJ136" si="447">COUNTIF($AU136:$BY136,BZ$4)*($F136/30)+COUNTIF($AU136:$BY136,BZ$5)*($F136/60)</f>
        <v>0</v>
      </c>
      <c r="CA136" s="1363">
        <f t="shared" si="447"/>
        <v>0</v>
      </c>
      <c r="CB136" s="1363">
        <f t="shared" si="447"/>
        <v>0</v>
      </c>
      <c r="CC136" s="1363">
        <f t="shared" si="447"/>
        <v>0</v>
      </c>
      <c r="CD136" s="1363">
        <f t="shared" si="447"/>
        <v>0</v>
      </c>
      <c r="CE136" s="1363">
        <f t="shared" si="447"/>
        <v>0</v>
      </c>
      <c r="CF136" s="1363">
        <f t="shared" si="447"/>
        <v>0</v>
      </c>
      <c r="CG136" s="1363">
        <f t="shared" si="447"/>
        <v>0</v>
      </c>
      <c r="CH136" s="1363">
        <f t="shared" si="447"/>
        <v>0</v>
      </c>
      <c r="CI136" s="1363">
        <f t="shared" si="447"/>
        <v>0</v>
      </c>
      <c r="CJ136" s="1363">
        <f t="shared" si="447"/>
        <v>0</v>
      </c>
      <c r="CK136" s="1363">
        <f t="shared" si="330"/>
        <v>0</v>
      </c>
      <c r="CL136" s="943"/>
      <c r="CM136" s="943"/>
      <c r="CN136" s="943"/>
      <c r="CO136" s="943"/>
      <c r="CP136" s="943"/>
      <c r="CQ136" s="943"/>
      <c r="CR136" s="943"/>
      <c r="CS136" s="943"/>
      <c r="CT136" s="943"/>
      <c r="CU136" s="943"/>
      <c r="CV136" s="943"/>
      <c r="CW136" s="943"/>
      <c r="CX136" s="943"/>
      <c r="CY136" s="943"/>
      <c r="CZ136" s="943"/>
      <c r="DA136" s="943"/>
      <c r="DB136" s="943"/>
      <c r="DC136" s="943"/>
      <c r="DD136" s="943"/>
      <c r="DE136" s="943"/>
      <c r="DF136" s="943"/>
      <c r="DG136" s="943"/>
      <c r="DH136" s="943"/>
      <c r="DI136" s="943"/>
      <c r="DJ136" s="943"/>
      <c r="DK136" s="943"/>
      <c r="DL136" s="943"/>
      <c r="DM136" s="943"/>
      <c r="DN136" s="1383">
        <f t="shared" ref="DN136:DW136" si="448">COUNTIF($CL136:$DM136,DN$4)*($F136/30)+COUNTIF($CL136:$DM136,DN$5)*($F136/60)</f>
        <v>0</v>
      </c>
      <c r="DO136" s="1383">
        <f t="shared" si="448"/>
        <v>0</v>
      </c>
      <c r="DP136" s="1383">
        <f t="shared" si="448"/>
        <v>0</v>
      </c>
      <c r="DQ136" s="1383">
        <f t="shared" si="448"/>
        <v>0</v>
      </c>
      <c r="DR136" s="1383">
        <f t="shared" si="448"/>
        <v>0</v>
      </c>
      <c r="DS136" s="1383">
        <f t="shared" si="448"/>
        <v>0</v>
      </c>
      <c r="DT136" s="1383">
        <f t="shared" si="448"/>
        <v>0</v>
      </c>
      <c r="DU136" s="1383">
        <f t="shared" si="448"/>
        <v>0</v>
      </c>
      <c r="DV136" s="1383">
        <f t="shared" si="448"/>
        <v>0</v>
      </c>
      <c r="DW136" s="1383">
        <f t="shared" si="448"/>
        <v>0</v>
      </c>
      <c r="DX136" s="1383">
        <f t="shared" si="332"/>
        <v>0</v>
      </c>
      <c r="DY136" s="943"/>
      <c r="DZ136" s="943"/>
      <c r="EA136" s="943"/>
      <c r="EB136" s="943"/>
      <c r="EC136" s="943"/>
      <c r="ED136" s="943"/>
      <c r="EE136" s="943"/>
      <c r="EF136" s="943"/>
      <c r="EG136" s="943"/>
      <c r="EH136" s="943"/>
      <c r="EI136" s="943"/>
      <c r="EJ136" s="943"/>
      <c r="EK136" s="943"/>
      <c r="EL136" s="943"/>
      <c r="EM136" s="943"/>
      <c r="EN136" s="943"/>
      <c r="EO136" s="943"/>
      <c r="EP136" s="943"/>
      <c r="EQ136" s="943"/>
      <c r="ER136" s="943"/>
      <c r="ES136" s="943"/>
      <c r="ET136" s="943"/>
      <c r="EU136" s="943"/>
      <c r="EV136" s="943"/>
      <c r="EW136" s="943"/>
      <c r="EX136" s="1364"/>
      <c r="EY136" s="1364"/>
      <c r="EZ136" s="1364"/>
      <c r="FA136" s="1364"/>
      <c r="FB136" s="1364"/>
      <c r="FC136" s="1364"/>
      <c r="FD136" s="1363">
        <f t="shared" ref="FD136:FO136" si="449">COUNTIF($AU136:$BY136,FD$4)*($F136/30)+COUNTIF($AU136:$BY136,FD$5)*($F136/60)</f>
        <v>0</v>
      </c>
      <c r="FE136" s="1363">
        <f t="shared" si="449"/>
        <v>0</v>
      </c>
      <c r="FF136" s="1363">
        <f t="shared" si="449"/>
        <v>0</v>
      </c>
      <c r="FG136" s="1363">
        <f t="shared" si="449"/>
        <v>0</v>
      </c>
      <c r="FH136" s="1363">
        <f t="shared" si="449"/>
        <v>0</v>
      </c>
      <c r="FI136" s="1363">
        <f t="shared" si="449"/>
        <v>0</v>
      </c>
      <c r="FJ136" s="1363">
        <f t="shared" si="449"/>
        <v>0</v>
      </c>
      <c r="FK136" s="1363">
        <f t="shared" si="449"/>
        <v>0</v>
      </c>
      <c r="FL136" s="1363">
        <f t="shared" si="449"/>
        <v>0</v>
      </c>
      <c r="FM136" s="1363">
        <f t="shared" si="449"/>
        <v>0</v>
      </c>
      <c r="FN136" s="1363">
        <f t="shared" si="449"/>
        <v>0</v>
      </c>
      <c r="FO136" s="1363">
        <f t="shared" si="449"/>
        <v>0</v>
      </c>
      <c r="FP136" s="1363">
        <f t="shared" si="334"/>
        <v>0</v>
      </c>
      <c r="FQ136" s="943"/>
      <c r="FR136" s="943"/>
      <c r="FS136" s="943"/>
      <c r="FT136" s="943"/>
      <c r="FU136" s="943"/>
      <c r="FV136" s="943"/>
      <c r="FW136" s="943"/>
      <c r="FX136" s="943"/>
      <c r="FY136" s="943"/>
      <c r="FZ136" s="943"/>
      <c r="GA136" s="943"/>
      <c r="GB136" s="943"/>
      <c r="GC136" s="943"/>
      <c r="GD136" s="943"/>
      <c r="GE136" s="943"/>
      <c r="GF136" s="943"/>
      <c r="GG136" s="943"/>
      <c r="GH136" s="943"/>
      <c r="GI136" s="943"/>
      <c r="GJ136" s="943"/>
      <c r="GK136" s="943"/>
      <c r="GL136" s="943"/>
      <c r="GM136" s="943"/>
      <c r="GN136" s="943"/>
      <c r="GO136" s="943"/>
      <c r="GP136" s="1364"/>
      <c r="GQ136" s="1364"/>
      <c r="GR136" s="1364"/>
      <c r="GS136" s="1364"/>
      <c r="GT136" s="1364"/>
      <c r="GU136" s="1383"/>
      <c r="GV136" s="1383"/>
      <c r="GW136" s="1383"/>
      <c r="GX136" s="1383"/>
      <c r="GY136" s="1383"/>
      <c r="GZ136" s="943"/>
      <c r="HA136" s="943"/>
      <c r="HB136" s="943"/>
      <c r="HC136" s="943"/>
      <c r="HD136" s="943"/>
      <c r="HE136" s="943"/>
      <c r="HF136" s="943"/>
      <c r="HG136" s="943"/>
      <c r="HH136" s="943"/>
      <c r="HI136" s="943"/>
      <c r="HJ136" s="943"/>
      <c r="HK136" s="943"/>
      <c r="HL136" s="943"/>
      <c r="HM136" s="943"/>
      <c r="HN136" s="943"/>
      <c r="HO136" s="943"/>
      <c r="HP136" s="943"/>
      <c r="HQ136" s="943"/>
      <c r="HR136" s="943"/>
      <c r="HS136" s="943"/>
      <c r="HT136" s="943"/>
      <c r="HU136" s="943"/>
      <c r="HV136" s="943"/>
      <c r="HW136" s="943"/>
      <c r="HX136" s="943"/>
      <c r="HY136" s="1364"/>
      <c r="HZ136" s="1364"/>
      <c r="IA136" s="1364"/>
      <c r="IB136" s="1364"/>
      <c r="IC136" s="1364"/>
      <c r="ID136" s="1364"/>
      <c r="IE136" s="1391"/>
      <c r="IF136" s="1391"/>
      <c r="IG136" s="1391"/>
      <c r="IH136" s="1391"/>
      <c r="II136" s="1391"/>
      <c r="IJ136" s="1391"/>
      <c r="IK136" s="943"/>
      <c r="IL136" s="943"/>
      <c r="IM136" s="943"/>
      <c r="IN136" s="943"/>
      <c r="IO136" s="943"/>
      <c r="IP136" s="943"/>
      <c r="IQ136" s="943"/>
      <c r="IR136" s="943"/>
      <c r="IS136" s="943"/>
      <c r="IT136" s="943"/>
      <c r="IU136" s="943"/>
      <c r="IV136" s="943"/>
      <c r="IW136" s="943"/>
      <c r="IX136" s="943"/>
      <c r="IY136" s="943"/>
      <c r="IZ136" s="943"/>
      <c r="JA136" s="943"/>
      <c r="JB136" s="943"/>
      <c r="JC136" s="943"/>
      <c r="JD136" s="943"/>
      <c r="JE136" s="943"/>
      <c r="JF136" s="943"/>
      <c r="JG136" s="943"/>
      <c r="JH136" s="943"/>
      <c r="JI136" s="943"/>
      <c r="JJ136" s="1364"/>
      <c r="JK136" s="1364"/>
      <c r="JL136" s="1364"/>
      <c r="JM136" s="1364"/>
      <c r="JN136" s="1364"/>
      <c r="JO136" s="1383"/>
      <c r="JP136" s="1383"/>
      <c r="JQ136" s="1383"/>
      <c r="JR136" s="1383"/>
      <c r="JS136" s="1383"/>
      <c r="JT136" s="1383"/>
      <c r="JU136" s="943"/>
      <c r="JV136" s="943"/>
      <c r="JW136" s="943"/>
      <c r="JX136" s="943"/>
      <c r="JY136" s="943"/>
      <c r="JZ136" s="943"/>
      <c r="KA136" s="943"/>
      <c r="KB136" s="943"/>
      <c r="KC136" s="943"/>
      <c r="KD136" s="943"/>
      <c r="KE136" s="943"/>
      <c r="KF136" s="943"/>
      <c r="KG136" s="943"/>
      <c r="KH136" s="943"/>
      <c r="KI136" s="943"/>
      <c r="KJ136" s="943"/>
      <c r="KK136" s="943"/>
      <c r="KL136" s="943"/>
      <c r="KM136" s="943"/>
      <c r="KN136" s="943"/>
      <c r="KO136" s="943"/>
      <c r="KP136" s="943"/>
      <c r="KQ136" s="943"/>
      <c r="KR136" s="943"/>
      <c r="KS136" s="943"/>
      <c r="KT136" s="1364"/>
      <c r="KU136" s="1364"/>
      <c r="KV136" s="1364"/>
      <c r="KW136" s="1364"/>
      <c r="KX136" s="1364"/>
      <c r="KY136" s="1364"/>
      <c r="KZ136" s="1363"/>
      <c r="LA136" s="1363"/>
      <c r="LB136" s="1363"/>
      <c r="LC136" s="1363"/>
      <c r="LD136" s="1363"/>
      <c r="LE136" s="1363"/>
      <c r="LF136" s="943"/>
      <c r="LG136" s="943"/>
      <c r="LH136" s="943"/>
      <c r="LI136" s="943"/>
      <c r="LJ136" s="943"/>
      <c r="LK136" s="943"/>
      <c r="LL136" s="943"/>
      <c r="LM136" s="943"/>
      <c r="LN136" s="943"/>
      <c r="LO136" s="943"/>
      <c r="LP136" s="943"/>
      <c r="LQ136" s="943"/>
      <c r="LR136" s="943"/>
      <c r="LS136" s="943"/>
      <c r="LT136" s="943"/>
      <c r="LU136" s="943"/>
      <c r="LV136" s="943"/>
      <c r="LW136" s="943"/>
      <c r="LX136" s="943"/>
      <c r="LY136" s="943"/>
      <c r="LZ136" s="943"/>
      <c r="MA136" s="943"/>
      <c r="MB136" s="943"/>
      <c r="MC136" s="943"/>
      <c r="MD136" s="943"/>
      <c r="ME136" s="1364"/>
      <c r="MF136" s="1364"/>
      <c r="MG136" s="1364"/>
      <c r="MH136" s="1364"/>
      <c r="MI136" s="1364"/>
      <c r="MJ136" s="1364"/>
      <c r="MK136" s="1383"/>
      <c r="ML136" s="1383"/>
      <c r="MM136" s="1383"/>
      <c r="MN136" s="1383"/>
      <c r="MO136" s="1383"/>
      <c r="MP136" s="1383"/>
      <c r="MQ136" s="943"/>
      <c r="MR136" s="943"/>
      <c r="MS136" s="943"/>
      <c r="MT136" s="943"/>
      <c r="MU136" s="943"/>
      <c r="MV136" s="943"/>
      <c r="MW136" s="943"/>
      <c r="MX136" s="943"/>
      <c r="MY136" s="943"/>
      <c r="MZ136" s="943"/>
      <c r="NA136" s="943"/>
      <c r="NB136" s="943"/>
      <c r="NC136" s="943"/>
      <c r="ND136" s="943"/>
      <c r="NE136" s="943"/>
      <c r="NF136" s="943"/>
      <c r="NG136" s="943"/>
      <c r="NH136" s="943"/>
      <c r="NI136" s="943"/>
      <c r="NJ136" s="943"/>
      <c r="NK136" s="943"/>
      <c r="NL136" s="943"/>
      <c r="NM136" s="943"/>
      <c r="NN136" s="943"/>
      <c r="NO136" s="943"/>
      <c r="NP136" s="1364"/>
      <c r="NQ136" s="1364"/>
      <c r="NR136" s="1364"/>
      <c r="NS136" s="1364"/>
      <c r="NT136" s="1364"/>
      <c r="NU136" s="1363"/>
      <c r="NV136" s="1363"/>
      <c r="NW136" s="1363"/>
      <c r="NX136" s="1363"/>
      <c r="NY136" s="1363"/>
      <c r="NZ136" s="1363"/>
      <c r="OA136" s="943"/>
      <c r="OB136" s="943"/>
      <c r="OC136" s="943"/>
      <c r="OD136" s="943"/>
      <c r="OE136" s="943"/>
      <c r="OF136" s="943"/>
      <c r="OG136" s="943"/>
      <c r="OH136" s="943"/>
      <c r="OI136" s="943"/>
      <c r="OJ136" s="943"/>
      <c r="OK136" s="943"/>
      <c r="OL136" s="943"/>
      <c r="OM136" s="943"/>
      <c r="ON136" s="943"/>
      <c r="OO136" s="943"/>
      <c r="OP136" s="943"/>
      <c r="OQ136" s="943"/>
      <c r="OR136" s="943"/>
      <c r="OS136" s="943"/>
      <c r="OT136" s="943"/>
      <c r="OU136" s="943"/>
      <c r="OV136" s="943"/>
      <c r="OW136" s="943"/>
      <c r="OX136" s="943"/>
      <c r="OY136" s="943"/>
      <c r="OZ136" s="1364"/>
      <c r="PA136" s="1364"/>
      <c r="PB136" s="1364"/>
      <c r="PC136" s="1364"/>
      <c r="PD136" s="1364"/>
      <c r="PE136" s="1383"/>
      <c r="PF136" s="1383"/>
      <c r="PG136" s="1383"/>
      <c r="PH136" s="1383"/>
      <c r="PI136" s="1383"/>
      <c r="PJ136" s="1383"/>
      <c r="PK136" s="943"/>
      <c r="PL136" s="943"/>
      <c r="PM136" s="943"/>
      <c r="PN136" s="943"/>
      <c r="PO136" s="943"/>
      <c r="PP136" s="943"/>
      <c r="PQ136" s="943"/>
      <c r="PR136" s="943"/>
      <c r="PS136" s="943"/>
      <c r="PT136" s="943"/>
      <c r="PU136" s="943"/>
      <c r="PV136" s="943"/>
      <c r="PW136" s="943"/>
      <c r="PX136" s="943"/>
      <c r="PY136" s="943"/>
      <c r="PZ136" s="943"/>
      <c r="QA136" s="943"/>
      <c r="QB136" s="943"/>
      <c r="QC136" s="943"/>
      <c r="QD136" s="943"/>
      <c r="QE136" s="943"/>
      <c r="QF136" s="943"/>
      <c r="QG136" s="943"/>
      <c r="QH136" s="943"/>
      <c r="QI136" s="943"/>
      <c r="QJ136" s="1364"/>
      <c r="QK136" s="1364"/>
      <c r="QL136" s="1364"/>
      <c r="QM136" s="1364"/>
      <c r="QN136" s="1364"/>
      <c r="QO136" s="1363"/>
      <c r="QP136" s="1363"/>
      <c r="QQ136" s="1363"/>
      <c r="QR136" s="1363"/>
      <c r="QS136" s="1363"/>
      <c r="QT136" s="1363"/>
      <c r="QU136" s="1363"/>
      <c r="QV136" s="1363"/>
      <c r="QW136" s="1363"/>
      <c r="QX136" s="1363"/>
      <c r="QY136" s="1363"/>
      <c r="QZ136" s="1363"/>
      <c r="RA136" s="1363"/>
    </row>
    <row r="137" ht="14.25" hidden="1" customHeight="1">
      <c r="A137" s="1422"/>
      <c r="B137" s="1422"/>
      <c r="C137" s="1423" t="s">
        <v>2831</v>
      </c>
      <c r="D137" s="1424"/>
      <c r="E137" s="1425"/>
      <c r="F137" s="1426"/>
      <c r="G137" s="1422"/>
      <c r="H137" s="1422"/>
      <c r="I137" s="1426"/>
      <c r="J137" s="1426">
        <f t="shared" si="314"/>
        <v>0</v>
      </c>
      <c r="K137" s="1426"/>
      <c r="L137" s="1426">
        <f t="shared" si="315"/>
        <v>0</v>
      </c>
      <c r="M137" s="1426"/>
      <c r="N137" s="1426">
        <f t="shared" si="316"/>
        <v>0</v>
      </c>
      <c r="O137" s="1426"/>
      <c r="P137" s="1426">
        <f t="shared" si="317"/>
        <v>0</v>
      </c>
      <c r="Q137" s="1426"/>
      <c r="R137" s="1426"/>
      <c r="S137" s="1426"/>
      <c r="T137" s="1426">
        <f t="shared" si="318"/>
        <v>0</v>
      </c>
      <c r="U137" s="1426">
        <f t="shared" si="319"/>
        <v>0</v>
      </c>
      <c r="V137" s="1422"/>
      <c r="W137" s="1426">
        <f t="shared" si="320"/>
        <v>0</v>
      </c>
      <c r="X137" s="1422"/>
      <c r="Y137" s="1426">
        <f t="shared" si="321"/>
        <v>0</v>
      </c>
      <c r="Z137" s="1422"/>
      <c r="AA137" s="1426">
        <f t="shared" si="322"/>
        <v>0</v>
      </c>
      <c r="AB137" s="1422"/>
      <c r="AC137" s="1426">
        <f t="shared" si="323"/>
        <v>0</v>
      </c>
      <c r="AD137" s="1422"/>
      <c r="AE137" s="1422"/>
      <c r="AF137" s="1422"/>
      <c r="AG137" s="1426"/>
      <c r="AH137" s="1426">
        <f t="shared" si="324"/>
        <v>0</v>
      </c>
      <c r="AI137" s="1422"/>
      <c r="AJ137" s="1426">
        <f t="shared" si="335"/>
        <v>0</v>
      </c>
      <c r="AK137" s="1422"/>
      <c r="AL137" s="1422"/>
      <c r="AM137" s="1426">
        <f t="shared" si="325"/>
        <v>0</v>
      </c>
      <c r="AN137" s="1422"/>
      <c r="AO137" s="1426">
        <f t="shared" si="326"/>
        <v>0</v>
      </c>
      <c r="AP137" s="1422"/>
      <c r="AQ137" s="1426">
        <f t="shared" si="327"/>
        <v>0</v>
      </c>
      <c r="AR137" s="1422"/>
      <c r="AS137" s="1422"/>
      <c r="AT137" s="1426">
        <f t="shared" si="328"/>
        <v>0</v>
      </c>
      <c r="AU137" s="1422"/>
      <c r="AV137" s="1422"/>
      <c r="AW137" s="1422"/>
      <c r="AX137" s="1422"/>
      <c r="AY137" s="1422"/>
      <c r="AZ137" s="1422"/>
      <c r="BA137" s="1422"/>
      <c r="BB137" s="1422"/>
      <c r="BC137" s="1422"/>
      <c r="BD137" s="1422"/>
      <c r="BE137" s="1422"/>
      <c r="BF137" s="1422"/>
      <c r="BG137" s="1422"/>
      <c r="BH137" s="1422"/>
      <c r="BI137" s="1422"/>
      <c r="BJ137" s="1422"/>
      <c r="BK137" s="1422"/>
      <c r="BL137" s="1422"/>
      <c r="BM137" s="1422"/>
      <c r="BN137" s="1422"/>
      <c r="BO137" s="1422"/>
      <c r="BP137" s="1422"/>
      <c r="BQ137" s="1422"/>
      <c r="BR137" s="1422"/>
      <c r="BS137" s="1422"/>
      <c r="BT137" s="1422"/>
      <c r="BU137" s="1422"/>
      <c r="BV137" s="1422"/>
      <c r="BW137" s="1422"/>
      <c r="BX137" s="1422"/>
      <c r="BY137" s="1422"/>
      <c r="BZ137" s="1426">
        <f t="shared" ref="BZ137:CJ137" si="450">COUNTIF($AU137:$BY137,BZ$4)*($F137/30)+COUNTIF($AU137:$BY137,BZ$5)*($F137/60)</f>
        <v>0</v>
      </c>
      <c r="CA137" s="1426">
        <f t="shared" si="450"/>
        <v>0</v>
      </c>
      <c r="CB137" s="1426">
        <f t="shared" si="450"/>
        <v>0</v>
      </c>
      <c r="CC137" s="1426">
        <f t="shared" si="450"/>
        <v>0</v>
      </c>
      <c r="CD137" s="1426">
        <f t="shared" si="450"/>
        <v>0</v>
      </c>
      <c r="CE137" s="1426">
        <f t="shared" si="450"/>
        <v>0</v>
      </c>
      <c r="CF137" s="1426">
        <f t="shared" si="450"/>
        <v>0</v>
      </c>
      <c r="CG137" s="1426">
        <f t="shared" si="450"/>
        <v>0</v>
      </c>
      <c r="CH137" s="1426">
        <f t="shared" si="450"/>
        <v>0</v>
      </c>
      <c r="CI137" s="1426">
        <f t="shared" si="450"/>
        <v>0</v>
      </c>
      <c r="CJ137" s="1426">
        <f t="shared" si="450"/>
        <v>0</v>
      </c>
      <c r="CK137" s="1426">
        <f t="shared" si="330"/>
        <v>0</v>
      </c>
      <c r="CL137" s="1422"/>
      <c r="CM137" s="1422"/>
      <c r="CN137" s="1422"/>
      <c r="CO137" s="1422"/>
      <c r="CP137" s="1422"/>
      <c r="CQ137" s="1422"/>
      <c r="CR137" s="1422"/>
      <c r="CS137" s="1422"/>
      <c r="CT137" s="1422"/>
      <c r="CU137" s="1422"/>
      <c r="CV137" s="1422"/>
      <c r="CW137" s="1422"/>
      <c r="CX137" s="1422"/>
      <c r="CY137" s="1422"/>
      <c r="CZ137" s="1422"/>
      <c r="DA137" s="1422"/>
      <c r="DB137" s="1422"/>
      <c r="DC137" s="1422"/>
      <c r="DD137" s="1422"/>
      <c r="DE137" s="1422"/>
      <c r="DF137" s="1422"/>
      <c r="DG137" s="1422"/>
      <c r="DH137" s="1422"/>
      <c r="DI137" s="1422"/>
      <c r="DJ137" s="1422"/>
      <c r="DK137" s="1422"/>
      <c r="DL137" s="1422"/>
      <c r="DM137" s="1422"/>
      <c r="DN137" s="1426">
        <f t="shared" ref="DN137:DW137" si="451">COUNTIF($CL137:$DM137,DN$4)*($F137/30)+COUNTIF($CL137:$DM137,DN$5)*($F137/60)</f>
        <v>0</v>
      </c>
      <c r="DO137" s="1426">
        <f t="shared" si="451"/>
        <v>0</v>
      </c>
      <c r="DP137" s="1426">
        <f t="shared" si="451"/>
        <v>0</v>
      </c>
      <c r="DQ137" s="1426">
        <f t="shared" si="451"/>
        <v>0</v>
      </c>
      <c r="DR137" s="1426">
        <f t="shared" si="451"/>
        <v>0</v>
      </c>
      <c r="DS137" s="1426">
        <f t="shared" si="451"/>
        <v>0</v>
      </c>
      <c r="DT137" s="1426">
        <f t="shared" si="451"/>
        <v>0</v>
      </c>
      <c r="DU137" s="1426">
        <f t="shared" si="451"/>
        <v>0</v>
      </c>
      <c r="DV137" s="1426">
        <f t="shared" si="451"/>
        <v>0</v>
      </c>
      <c r="DW137" s="1426">
        <f t="shared" si="451"/>
        <v>0</v>
      </c>
      <c r="DX137" s="1426">
        <f t="shared" si="332"/>
        <v>0</v>
      </c>
      <c r="DY137" s="1422"/>
      <c r="DZ137" s="1422"/>
      <c r="EA137" s="1422"/>
      <c r="EB137" s="1422"/>
      <c r="EC137" s="1422"/>
      <c r="ED137" s="1422"/>
      <c r="EE137" s="1422"/>
      <c r="EF137" s="1422"/>
      <c r="EG137" s="1422"/>
      <c r="EH137" s="1422"/>
      <c r="EI137" s="1422"/>
      <c r="EJ137" s="1422"/>
      <c r="EK137" s="1422"/>
      <c r="EL137" s="1422"/>
      <c r="EM137" s="1422"/>
      <c r="EN137" s="1422"/>
      <c r="EO137" s="1422"/>
      <c r="EP137" s="1422"/>
      <c r="EQ137" s="1422"/>
      <c r="ER137" s="1422"/>
      <c r="ES137" s="1422"/>
      <c r="ET137" s="1422"/>
      <c r="EU137" s="1422"/>
      <c r="EV137" s="1422"/>
      <c r="EW137" s="1422"/>
      <c r="EX137" s="1422"/>
      <c r="EY137" s="1422"/>
      <c r="EZ137" s="1422"/>
      <c r="FA137" s="1422"/>
      <c r="FB137" s="1422"/>
      <c r="FC137" s="1422"/>
      <c r="FD137" s="1426">
        <f t="shared" ref="FD137:FO137" si="452">COUNTIF($AU137:$BY137,FD$4)*($F137/30)+COUNTIF($AU137:$BY137,FD$5)*($F137/60)</f>
        <v>0</v>
      </c>
      <c r="FE137" s="1426">
        <f t="shared" si="452"/>
        <v>0</v>
      </c>
      <c r="FF137" s="1426">
        <f t="shared" si="452"/>
        <v>0</v>
      </c>
      <c r="FG137" s="1426">
        <f t="shared" si="452"/>
        <v>0</v>
      </c>
      <c r="FH137" s="1426">
        <f t="shared" si="452"/>
        <v>0</v>
      </c>
      <c r="FI137" s="1426">
        <f t="shared" si="452"/>
        <v>0</v>
      </c>
      <c r="FJ137" s="1426">
        <f t="shared" si="452"/>
        <v>0</v>
      </c>
      <c r="FK137" s="1426">
        <f t="shared" si="452"/>
        <v>0</v>
      </c>
      <c r="FL137" s="1426">
        <f t="shared" si="452"/>
        <v>0</v>
      </c>
      <c r="FM137" s="1426">
        <f t="shared" si="452"/>
        <v>0</v>
      </c>
      <c r="FN137" s="1426">
        <f t="shared" si="452"/>
        <v>0</v>
      </c>
      <c r="FO137" s="1426">
        <f t="shared" si="452"/>
        <v>0</v>
      </c>
      <c r="FP137" s="1426">
        <f t="shared" si="334"/>
        <v>0</v>
      </c>
      <c r="FQ137" s="1422"/>
      <c r="FR137" s="1422"/>
      <c r="FS137" s="1422"/>
      <c r="FT137" s="1422"/>
      <c r="FU137" s="1422"/>
      <c r="FV137" s="1422"/>
      <c r="FW137" s="1422"/>
      <c r="FX137" s="1422"/>
      <c r="FY137" s="1422"/>
      <c r="FZ137" s="1422"/>
      <c r="GA137" s="1422"/>
      <c r="GB137" s="1422"/>
      <c r="GC137" s="1422"/>
      <c r="GD137" s="1422"/>
      <c r="GE137" s="1422"/>
      <c r="GF137" s="1422"/>
      <c r="GG137" s="1422"/>
      <c r="GH137" s="1422"/>
      <c r="GI137" s="1422"/>
      <c r="GJ137" s="1422"/>
      <c r="GK137" s="1422"/>
      <c r="GL137" s="1422"/>
      <c r="GM137" s="1422"/>
      <c r="GN137" s="1422"/>
      <c r="GO137" s="1422"/>
      <c r="GP137" s="1422"/>
      <c r="GQ137" s="1422"/>
      <c r="GR137" s="1422"/>
      <c r="GS137" s="1422"/>
      <c r="GT137" s="1422"/>
      <c r="GU137" s="1383"/>
      <c r="GV137" s="1383"/>
      <c r="GW137" s="1383"/>
      <c r="GX137" s="1383"/>
      <c r="GY137" s="1383"/>
      <c r="GZ137" s="1422"/>
      <c r="HA137" s="1422"/>
      <c r="HB137" s="1422"/>
      <c r="HC137" s="1422"/>
      <c r="HD137" s="1422"/>
      <c r="HE137" s="1422"/>
      <c r="HF137" s="1422"/>
      <c r="HG137" s="1422"/>
      <c r="HH137" s="1422"/>
      <c r="HI137" s="1422"/>
      <c r="HJ137" s="1422"/>
      <c r="HK137" s="1422"/>
      <c r="HL137" s="1422"/>
      <c r="HM137" s="1422"/>
      <c r="HN137" s="1422"/>
      <c r="HO137" s="1422"/>
      <c r="HP137" s="1422"/>
      <c r="HQ137" s="1422"/>
      <c r="HR137" s="1422"/>
      <c r="HS137" s="1422"/>
      <c r="HT137" s="1422"/>
      <c r="HU137" s="1422"/>
      <c r="HV137" s="1422"/>
      <c r="HW137" s="1422"/>
      <c r="HX137" s="1422"/>
      <c r="HY137" s="1422"/>
      <c r="HZ137" s="1422"/>
      <c r="IA137" s="1422"/>
      <c r="IB137" s="1422"/>
      <c r="IC137" s="1422"/>
      <c r="ID137" s="1422"/>
      <c r="IE137" s="1391"/>
      <c r="IF137" s="1391"/>
      <c r="IG137" s="1391"/>
      <c r="IH137" s="1391"/>
      <c r="II137" s="1391"/>
      <c r="IJ137" s="1391"/>
      <c r="IK137" s="1422"/>
      <c r="IL137" s="1422"/>
      <c r="IM137" s="1422"/>
      <c r="IN137" s="1422"/>
      <c r="IO137" s="1422"/>
      <c r="IP137" s="1422"/>
      <c r="IQ137" s="1422"/>
      <c r="IR137" s="1422"/>
      <c r="IS137" s="1422"/>
      <c r="IT137" s="1422"/>
      <c r="IU137" s="1422"/>
      <c r="IV137" s="1422"/>
      <c r="IW137" s="1422"/>
      <c r="IX137" s="1422"/>
      <c r="IY137" s="1422"/>
      <c r="IZ137" s="1422"/>
      <c r="JA137" s="1422"/>
      <c r="JB137" s="1422"/>
      <c r="JC137" s="1422"/>
      <c r="JD137" s="1422"/>
      <c r="JE137" s="1422"/>
      <c r="JF137" s="1422"/>
      <c r="JG137" s="1422"/>
      <c r="JH137" s="1422"/>
      <c r="JI137" s="1422"/>
      <c r="JJ137" s="1422"/>
      <c r="JK137" s="1422"/>
      <c r="JL137" s="1422"/>
      <c r="JM137" s="1422"/>
      <c r="JN137" s="1422"/>
      <c r="JO137" s="1383"/>
      <c r="JP137" s="1383"/>
      <c r="JQ137" s="1383"/>
      <c r="JR137" s="1383"/>
      <c r="JS137" s="1383"/>
      <c r="JT137" s="1383"/>
      <c r="JU137" s="1422"/>
      <c r="JV137" s="1422"/>
      <c r="JW137" s="1422"/>
      <c r="JX137" s="1422"/>
      <c r="JY137" s="1422"/>
      <c r="JZ137" s="1422"/>
      <c r="KA137" s="1422"/>
      <c r="KB137" s="1422"/>
      <c r="KC137" s="1422"/>
      <c r="KD137" s="1422"/>
      <c r="KE137" s="1422"/>
      <c r="KF137" s="1422"/>
      <c r="KG137" s="1422"/>
      <c r="KH137" s="1422"/>
      <c r="KI137" s="1422"/>
      <c r="KJ137" s="1422"/>
      <c r="KK137" s="1422"/>
      <c r="KL137" s="1422"/>
      <c r="KM137" s="1422"/>
      <c r="KN137" s="1422"/>
      <c r="KO137" s="1422"/>
      <c r="KP137" s="1422"/>
      <c r="KQ137" s="1422"/>
      <c r="KR137" s="1422"/>
      <c r="KS137" s="1422"/>
      <c r="KT137" s="1422"/>
      <c r="KU137" s="1422"/>
      <c r="KV137" s="1422"/>
      <c r="KW137" s="1422"/>
      <c r="KX137" s="1422"/>
      <c r="KY137" s="1422"/>
      <c r="KZ137" s="1363"/>
      <c r="LA137" s="1363"/>
      <c r="LB137" s="1363"/>
      <c r="LC137" s="1363"/>
      <c r="LD137" s="1363"/>
      <c r="LE137" s="1363"/>
      <c r="LF137" s="1422"/>
      <c r="LG137" s="1422"/>
      <c r="LH137" s="1422"/>
      <c r="LI137" s="1422"/>
      <c r="LJ137" s="1422"/>
      <c r="LK137" s="1422"/>
      <c r="LL137" s="1422"/>
      <c r="LM137" s="1422"/>
      <c r="LN137" s="1422"/>
      <c r="LO137" s="1422"/>
      <c r="LP137" s="1422"/>
      <c r="LQ137" s="1422"/>
      <c r="LR137" s="1422"/>
      <c r="LS137" s="1422"/>
      <c r="LT137" s="1422"/>
      <c r="LU137" s="1422"/>
      <c r="LV137" s="1422"/>
      <c r="LW137" s="1422"/>
      <c r="LX137" s="1422"/>
      <c r="LY137" s="1422"/>
      <c r="LZ137" s="1422"/>
      <c r="MA137" s="1422"/>
      <c r="MB137" s="1422"/>
      <c r="MC137" s="1422"/>
      <c r="MD137" s="1422"/>
      <c r="ME137" s="1422"/>
      <c r="MF137" s="1422"/>
      <c r="MG137" s="1422"/>
      <c r="MH137" s="1422"/>
      <c r="MI137" s="1422"/>
      <c r="MJ137" s="1422"/>
      <c r="MK137" s="1383"/>
      <c r="ML137" s="1383"/>
      <c r="MM137" s="1383"/>
      <c r="MN137" s="1383"/>
      <c r="MO137" s="1383"/>
      <c r="MP137" s="1383"/>
      <c r="MQ137" s="1422"/>
      <c r="MR137" s="1422"/>
      <c r="MS137" s="1422"/>
      <c r="MT137" s="1422"/>
      <c r="MU137" s="1422"/>
      <c r="MV137" s="1422"/>
      <c r="MW137" s="1422"/>
      <c r="MX137" s="1422"/>
      <c r="MY137" s="1422"/>
      <c r="MZ137" s="1422"/>
      <c r="NA137" s="1422"/>
      <c r="NB137" s="1422"/>
      <c r="NC137" s="1422"/>
      <c r="ND137" s="1422"/>
      <c r="NE137" s="1422"/>
      <c r="NF137" s="1422"/>
      <c r="NG137" s="1422"/>
      <c r="NH137" s="1422"/>
      <c r="NI137" s="1422"/>
      <c r="NJ137" s="1422"/>
      <c r="NK137" s="1422"/>
      <c r="NL137" s="1422"/>
      <c r="NM137" s="1422"/>
      <c r="NN137" s="1422"/>
      <c r="NO137" s="1422"/>
      <c r="NP137" s="1422"/>
      <c r="NQ137" s="1422"/>
      <c r="NR137" s="1422"/>
      <c r="NS137" s="1422"/>
      <c r="NT137" s="1422"/>
      <c r="NU137" s="1363"/>
      <c r="NV137" s="1363"/>
      <c r="NW137" s="1363"/>
      <c r="NX137" s="1363"/>
      <c r="NY137" s="1363"/>
      <c r="NZ137" s="1363"/>
      <c r="OA137" s="1422"/>
      <c r="OB137" s="1422"/>
      <c r="OC137" s="1422"/>
      <c r="OD137" s="1422"/>
      <c r="OE137" s="1422"/>
      <c r="OF137" s="1422"/>
      <c r="OG137" s="1422"/>
      <c r="OH137" s="1422"/>
      <c r="OI137" s="1422"/>
      <c r="OJ137" s="1422"/>
      <c r="OK137" s="1422"/>
      <c r="OL137" s="1422"/>
      <c r="OM137" s="1422"/>
      <c r="ON137" s="1422"/>
      <c r="OO137" s="1422"/>
      <c r="OP137" s="1422"/>
      <c r="OQ137" s="1422"/>
      <c r="OR137" s="1422"/>
      <c r="OS137" s="1422"/>
      <c r="OT137" s="1422"/>
      <c r="OU137" s="1422"/>
      <c r="OV137" s="1422"/>
      <c r="OW137" s="1422"/>
      <c r="OX137" s="1422"/>
      <c r="OY137" s="1422"/>
      <c r="OZ137" s="1422"/>
      <c r="PA137" s="1422"/>
      <c r="PB137" s="1422"/>
      <c r="PC137" s="1422"/>
      <c r="PD137" s="1422"/>
      <c r="PE137" s="1383"/>
      <c r="PF137" s="1383"/>
      <c r="PG137" s="1383"/>
      <c r="PH137" s="1383"/>
      <c r="PI137" s="1383"/>
      <c r="PJ137" s="1383"/>
      <c r="PK137" s="1422"/>
      <c r="PL137" s="1422"/>
      <c r="PM137" s="1422"/>
      <c r="PN137" s="1422"/>
      <c r="PO137" s="1422"/>
      <c r="PP137" s="1422"/>
      <c r="PQ137" s="1422"/>
      <c r="PR137" s="1422"/>
      <c r="PS137" s="1422"/>
      <c r="PT137" s="1422"/>
      <c r="PU137" s="1422"/>
      <c r="PV137" s="1422"/>
      <c r="PW137" s="1422"/>
      <c r="PX137" s="1422"/>
      <c r="PY137" s="1422"/>
      <c r="PZ137" s="1422"/>
      <c r="QA137" s="1422"/>
      <c r="QB137" s="1422"/>
      <c r="QC137" s="1422"/>
      <c r="QD137" s="1422"/>
      <c r="QE137" s="1422"/>
      <c r="QF137" s="1422"/>
      <c r="QG137" s="1422"/>
      <c r="QH137" s="1422"/>
      <c r="QI137" s="1422"/>
      <c r="QJ137" s="1422"/>
      <c r="QK137" s="1422"/>
      <c r="QL137" s="1422"/>
      <c r="QM137" s="1422"/>
      <c r="QN137" s="1422"/>
      <c r="QO137" s="1363"/>
      <c r="QP137" s="1363"/>
      <c r="QQ137" s="1363"/>
      <c r="QR137" s="1363"/>
      <c r="QS137" s="1363"/>
      <c r="QT137" s="1363"/>
      <c r="QU137" s="1363"/>
      <c r="QV137" s="1363"/>
      <c r="QW137" s="1363"/>
      <c r="QX137" s="1363"/>
      <c r="QY137" s="1363"/>
      <c r="QZ137" s="1363"/>
      <c r="RA137" s="1363"/>
    </row>
    <row r="138" ht="14.25" hidden="1" customHeight="1">
      <c r="A138" s="1364">
        <v>1.0</v>
      </c>
      <c r="B138" s="943"/>
      <c r="C138" s="943" t="s">
        <v>1144</v>
      </c>
      <c r="D138" s="1427">
        <v>1.0</v>
      </c>
      <c r="E138" s="1360"/>
      <c r="F138" s="1298">
        <v>4500000.0</v>
      </c>
      <c r="G138" s="943"/>
      <c r="H138" s="943"/>
      <c r="I138" s="1383"/>
      <c r="J138" s="1383">
        <f t="shared" si="314"/>
        <v>0</v>
      </c>
      <c r="K138" s="1383"/>
      <c r="L138" s="1383">
        <f t="shared" si="315"/>
        <v>0</v>
      </c>
      <c r="M138" s="1383"/>
      <c r="N138" s="1383">
        <f t="shared" si="316"/>
        <v>0</v>
      </c>
      <c r="O138" s="1383">
        <v>31.0</v>
      </c>
      <c r="P138" s="1383">
        <f t="shared" si="317"/>
        <v>4650000</v>
      </c>
      <c r="Q138" s="1383"/>
      <c r="R138" s="1383"/>
      <c r="S138" s="1383"/>
      <c r="T138" s="1383">
        <f t="shared" si="318"/>
        <v>0</v>
      </c>
      <c r="U138" s="1383">
        <f t="shared" si="319"/>
        <v>4650000</v>
      </c>
      <c r="V138" s="1362"/>
      <c r="W138" s="1363">
        <f t="shared" si="320"/>
        <v>0</v>
      </c>
      <c r="X138" s="1362"/>
      <c r="Y138" s="1363">
        <f t="shared" si="321"/>
        <v>0</v>
      </c>
      <c r="Z138" s="1362"/>
      <c r="AA138" s="1363">
        <f t="shared" si="322"/>
        <v>0</v>
      </c>
      <c r="AB138" s="1362">
        <v>25.0</v>
      </c>
      <c r="AC138" s="1363">
        <f t="shared" si="323"/>
        <v>3750000</v>
      </c>
      <c r="AD138" s="1362"/>
      <c r="AE138" s="1362"/>
      <c r="AF138" s="1362"/>
      <c r="AG138" s="1363"/>
      <c r="AH138" s="1363">
        <f t="shared" si="324"/>
        <v>3750000</v>
      </c>
      <c r="AI138" s="1361"/>
      <c r="AJ138" s="1383">
        <f t="shared" si="335"/>
        <v>0</v>
      </c>
      <c r="AK138" s="1361"/>
      <c r="AL138" s="1361"/>
      <c r="AM138" s="1383">
        <f t="shared" si="325"/>
        <v>0</v>
      </c>
      <c r="AN138" s="1361">
        <v>30.0</v>
      </c>
      <c r="AO138" s="1383">
        <f t="shared" si="326"/>
        <v>4500000</v>
      </c>
      <c r="AP138" s="1361"/>
      <c r="AQ138" s="1383">
        <f t="shared" si="327"/>
        <v>0</v>
      </c>
      <c r="AR138" s="1361"/>
      <c r="AS138" s="1361"/>
      <c r="AT138" s="1383">
        <f t="shared" si="328"/>
        <v>4500000</v>
      </c>
      <c r="AU138" s="943" t="s">
        <v>2683</v>
      </c>
      <c r="AV138" s="943" t="s">
        <v>2683</v>
      </c>
      <c r="AW138" s="943" t="s">
        <v>2695</v>
      </c>
      <c r="AX138" s="943" t="s">
        <v>2683</v>
      </c>
      <c r="AY138" s="943" t="s">
        <v>2683</v>
      </c>
      <c r="AZ138" s="943" t="s">
        <v>2683</v>
      </c>
      <c r="BA138" s="943" t="s">
        <v>2683</v>
      </c>
      <c r="BB138" s="943" t="s">
        <v>2683</v>
      </c>
      <c r="BC138" s="943" t="s">
        <v>2683</v>
      </c>
      <c r="BD138" s="943" t="s">
        <v>2683</v>
      </c>
      <c r="BE138" s="943" t="s">
        <v>2683</v>
      </c>
      <c r="BF138" s="943" t="s">
        <v>2683</v>
      </c>
      <c r="BG138" s="943" t="s">
        <v>2683</v>
      </c>
      <c r="BH138" s="943" t="s">
        <v>2683</v>
      </c>
      <c r="BI138" s="943" t="s">
        <v>2683</v>
      </c>
      <c r="BJ138" s="943" t="s">
        <v>2683</v>
      </c>
      <c r="BK138" s="943" t="s">
        <v>2683</v>
      </c>
      <c r="BL138" s="943" t="s">
        <v>2683</v>
      </c>
      <c r="BM138" s="943" t="s">
        <v>2683</v>
      </c>
      <c r="BN138" s="943" t="s">
        <v>2683</v>
      </c>
      <c r="BO138" s="943" t="s">
        <v>2683</v>
      </c>
      <c r="BP138" s="943" t="s">
        <v>2683</v>
      </c>
      <c r="BQ138" s="943" t="s">
        <v>2683</v>
      </c>
      <c r="BR138" s="943" t="s">
        <v>2683</v>
      </c>
      <c r="BS138" s="943" t="s">
        <v>2683</v>
      </c>
      <c r="BT138" s="1364" t="s">
        <v>2683</v>
      </c>
      <c r="BU138" s="1364" t="s">
        <v>2683</v>
      </c>
      <c r="BV138" s="1364" t="s">
        <v>2683</v>
      </c>
      <c r="BW138" s="1364"/>
      <c r="BX138" s="1364"/>
      <c r="BY138" s="1364"/>
      <c r="BZ138" s="1363">
        <f t="shared" ref="BZ138:CJ138" si="453">COUNTIF($AU138:$BY138,BZ$4)*($F138/30)+COUNTIF($AU138:$BY138,BZ$5)*($F138/60)</f>
        <v>4125000</v>
      </c>
      <c r="CA138" s="1363">
        <f t="shared" si="453"/>
        <v>0</v>
      </c>
      <c r="CB138" s="1363">
        <f t="shared" si="453"/>
        <v>0</v>
      </c>
      <c r="CC138" s="1363">
        <f t="shared" si="453"/>
        <v>0</v>
      </c>
      <c r="CD138" s="1363">
        <f t="shared" si="453"/>
        <v>0</v>
      </c>
      <c r="CE138" s="1363">
        <f t="shared" si="453"/>
        <v>0</v>
      </c>
      <c r="CF138" s="1363">
        <f t="shared" si="453"/>
        <v>0</v>
      </c>
      <c r="CG138" s="1363">
        <f t="shared" si="453"/>
        <v>0</v>
      </c>
      <c r="CH138" s="1363">
        <f t="shared" si="453"/>
        <v>0</v>
      </c>
      <c r="CI138" s="1363">
        <f t="shared" si="453"/>
        <v>0</v>
      </c>
      <c r="CJ138" s="1363">
        <f t="shared" si="453"/>
        <v>0</v>
      </c>
      <c r="CK138" s="1363">
        <f t="shared" si="330"/>
        <v>0</v>
      </c>
      <c r="CL138" s="943" t="s">
        <v>2678</v>
      </c>
      <c r="CM138" s="943" t="s">
        <v>2678</v>
      </c>
      <c r="CN138" s="943" t="s">
        <v>2678</v>
      </c>
      <c r="CO138" s="943" t="s">
        <v>2678</v>
      </c>
      <c r="CP138" s="943" t="s">
        <v>2678</v>
      </c>
      <c r="CQ138" s="943" t="s">
        <v>2678</v>
      </c>
      <c r="CR138" s="943" t="s">
        <v>2678</v>
      </c>
      <c r="CS138" s="943" t="s">
        <v>2678</v>
      </c>
      <c r="CT138" s="943" t="s">
        <v>2678</v>
      </c>
      <c r="CU138" s="943" t="s">
        <v>2678</v>
      </c>
      <c r="CV138" s="943" t="s">
        <v>2678</v>
      </c>
      <c r="CW138" s="943" t="s">
        <v>2678</v>
      </c>
      <c r="CX138" s="943" t="s">
        <v>2678</v>
      </c>
      <c r="CY138" s="943" t="s">
        <v>2678</v>
      </c>
      <c r="CZ138" s="943" t="s">
        <v>2678</v>
      </c>
      <c r="DA138" s="943" t="s">
        <v>2678</v>
      </c>
      <c r="DB138" s="943" t="s">
        <v>2678</v>
      </c>
      <c r="DC138" s="943" t="s">
        <v>2678</v>
      </c>
      <c r="DD138" s="943" t="s">
        <v>2678</v>
      </c>
      <c r="DE138" s="943" t="s">
        <v>2678</v>
      </c>
      <c r="DF138" s="943" t="s">
        <v>2678</v>
      </c>
      <c r="DG138" s="943" t="s">
        <v>2678</v>
      </c>
      <c r="DH138" s="943" t="s">
        <v>2678</v>
      </c>
      <c r="DI138" s="943" t="s">
        <v>2678</v>
      </c>
      <c r="DJ138" s="943" t="s">
        <v>2678</v>
      </c>
      <c r="DK138" s="943" t="s">
        <v>2678</v>
      </c>
      <c r="DL138" s="943" t="s">
        <v>2678</v>
      </c>
      <c r="DM138" s="943" t="s">
        <v>2678</v>
      </c>
      <c r="DN138" s="1383">
        <f t="shared" ref="DN138:DW138" si="454">COUNTIF($CL138:$DM138,DN$4)*($F138/30)+COUNTIF($CL138:$DM138,DN$5)*($F138/60)</f>
        <v>0</v>
      </c>
      <c r="DO138" s="1383">
        <f t="shared" si="454"/>
        <v>0</v>
      </c>
      <c r="DP138" s="1383">
        <f t="shared" si="454"/>
        <v>0</v>
      </c>
      <c r="DQ138" s="1383">
        <f t="shared" si="454"/>
        <v>4200000</v>
      </c>
      <c r="DR138" s="1383">
        <f t="shared" si="454"/>
        <v>0</v>
      </c>
      <c r="DS138" s="1383">
        <f t="shared" si="454"/>
        <v>0</v>
      </c>
      <c r="DT138" s="1383">
        <f t="shared" si="454"/>
        <v>0</v>
      </c>
      <c r="DU138" s="1383">
        <f t="shared" si="454"/>
        <v>0</v>
      </c>
      <c r="DV138" s="1383">
        <f t="shared" si="454"/>
        <v>0</v>
      </c>
      <c r="DW138" s="1383">
        <f t="shared" si="454"/>
        <v>0</v>
      </c>
      <c r="DX138" s="1383">
        <f t="shared" si="332"/>
        <v>0</v>
      </c>
      <c r="DY138" s="943" t="s">
        <v>2687</v>
      </c>
      <c r="DZ138" s="943" t="s">
        <v>2687</v>
      </c>
      <c r="EA138" s="943" t="s">
        <v>2687</v>
      </c>
      <c r="EB138" s="943" t="s">
        <v>2687</v>
      </c>
      <c r="EC138" s="943" t="s">
        <v>2687</v>
      </c>
      <c r="ED138" s="943" t="s">
        <v>2687</v>
      </c>
      <c r="EE138" s="943" t="s">
        <v>2687</v>
      </c>
      <c r="EF138" s="943" t="s">
        <v>2687</v>
      </c>
      <c r="EG138" s="943" t="s">
        <v>2687</v>
      </c>
      <c r="EH138" s="943" t="s">
        <v>2687</v>
      </c>
      <c r="EI138" s="943" t="s">
        <v>2687</v>
      </c>
      <c r="EJ138" s="943" t="s">
        <v>2687</v>
      </c>
      <c r="EK138" s="943" t="s">
        <v>2687</v>
      </c>
      <c r="EL138" s="943" t="s">
        <v>2687</v>
      </c>
      <c r="EM138" s="943" t="s">
        <v>2687</v>
      </c>
      <c r="EN138" s="943" t="s">
        <v>2687</v>
      </c>
      <c r="EO138" s="943" t="s">
        <v>2687</v>
      </c>
      <c r="EP138" s="943" t="s">
        <v>2687</v>
      </c>
      <c r="EQ138" s="943" t="s">
        <v>2687</v>
      </c>
      <c r="ER138" s="943" t="s">
        <v>2687</v>
      </c>
      <c r="ES138" s="943" t="s">
        <v>2687</v>
      </c>
      <c r="ET138" s="943" t="s">
        <v>2687</v>
      </c>
      <c r="EU138" s="943" t="s">
        <v>2687</v>
      </c>
      <c r="EV138" s="943" t="s">
        <v>2687</v>
      </c>
      <c r="EW138" s="943" t="s">
        <v>2687</v>
      </c>
      <c r="EX138" s="943" t="s">
        <v>2687</v>
      </c>
      <c r="EY138" s="943" t="s">
        <v>2687</v>
      </c>
      <c r="EZ138" s="1364"/>
      <c r="FA138" s="1364"/>
      <c r="FB138" s="1364"/>
      <c r="FC138" s="1364"/>
      <c r="FD138" s="1363">
        <f t="shared" ref="FD138:FP138" si="455">COUNTIF($DY138:$FC138,FD$4)*($F138/30)+COUNTIF($DY138:$FC138,FD$5)*($F138/60)</f>
        <v>0</v>
      </c>
      <c r="FE138" s="1363">
        <f t="shared" si="455"/>
        <v>0</v>
      </c>
      <c r="FF138" s="1363">
        <f t="shared" si="455"/>
        <v>0</v>
      </c>
      <c r="FG138" s="1363">
        <f t="shared" si="455"/>
        <v>0</v>
      </c>
      <c r="FH138" s="1363">
        <f t="shared" si="455"/>
        <v>0</v>
      </c>
      <c r="FI138" s="1363">
        <f t="shared" si="455"/>
        <v>0</v>
      </c>
      <c r="FJ138" s="1363">
        <f t="shared" si="455"/>
        <v>0</v>
      </c>
      <c r="FK138" s="1363">
        <f t="shared" si="455"/>
        <v>0</v>
      </c>
      <c r="FL138" s="1363">
        <f t="shared" si="455"/>
        <v>4050000</v>
      </c>
      <c r="FM138" s="1363">
        <f t="shared" si="455"/>
        <v>0</v>
      </c>
      <c r="FN138" s="1363">
        <f t="shared" si="455"/>
        <v>0</v>
      </c>
      <c r="FO138" s="1363">
        <f t="shared" si="455"/>
        <v>0</v>
      </c>
      <c r="FP138" s="1363">
        <f t="shared" si="455"/>
        <v>0</v>
      </c>
      <c r="FQ138" s="943"/>
      <c r="FR138" s="943"/>
      <c r="FS138" s="943"/>
      <c r="FT138" s="943"/>
      <c r="FU138" s="943"/>
      <c r="FV138" s="943"/>
      <c r="FW138" s="943"/>
      <c r="FX138" s="943"/>
      <c r="FY138" s="943"/>
      <c r="FZ138" s="943"/>
      <c r="GA138" s="943"/>
      <c r="GB138" s="943"/>
      <c r="GC138" s="943"/>
      <c r="GD138" s="943"/>
      <c r="GE138" s="943"/>
      <c r="GF138" s="943"/>
      <c r="GG138" s="943"/>
      <c r="GH138" s="943"/>
      <c r="GI138" s="943"/>
      <c r="GJ138" s="943"/>
      <c r="GK138" s="943"/>
      <c r="GL138" s="943"/>
      <c r="GM138" s="943"/>
      <c r="GN138" s="943"/>
      <c r="GO138" s="943"/>
      <c r="GP138" s="943"/>
      <c r="GQ138" s="943"/>
      <c r="GR138" s="1364"/>
      <c r="GS138" s="1364"/>
      <c r="GT138" s="1364"/>
      <c r="GU138" s="1383"/>
      <c r="GV138" s="1383"/>
      <c r="GW138" s="1383"/>
      <c r="GX138" s="1383"/>
      <c r="GY138" s="1383"/>
      <c r="GZ138" s="943"/>
      <c r="HA138" s="943"/>
      <c r="HB138" s="943"/>
      <c r="HC138" s="943"/>
      <c r="HD138" s="943"/>
      <c r="HE138" s="943"/>
      <c r="HF138" s="943"/>
      <c r="HG138" s="943"/>
      <c r="HH138" s="943"/>
      <c r="HI138" s="943"/>
      <c r="HJ138" s="943"/>
      <c r="HK138" s="943"/>
      <c r="HL138" s="943"/>
      <c r="HM138" s="943"/>
      <c r="HN138" s="943"/>
      <c r="HO138" s="943"/>
      <c r="HP138" s="943"/>
      <c r="HQ138" s="943"/>
      <c r="HR138" s="943"/>
      <c r="HS138" s="943"/>
      <c r="HT138" s="943"/>
      <c r="HU138" s="943"/>
      <c r="HV138" s="943"/>
      <c r="HW138" s="943"/>
      <c r="HX138" s="943"/>
      <c r="HY138" s="943"/>
      <c r="HZ138" s="943"/>
      <c r="IA138" s="1364"/>
      <c r="IB138" s="1364"/>
      <c r="IC138" s="1364"/>
      <c r="ID138" s="1364"/>
      <c r="IE138" s="1391"/>
      <c r="IF138" s="1391"/>
      <c r="IG138" s="1391"/>
      <c r="IH138" s="1391"/>
      <c r="II138" s="1391"/>
      <c r="IJ138" s="1391"/>
      <c r="IK138" s="943"/>
      <c r="IL138" s="943"/>
      <c r="IM138" s="943"/>
      <c r="IN138" s="943"/>
      <c r="IO138" s="943"/>
      <c r="IP138" s="943"/>
      <c r="IQ138" s="943"/>
      <c r="IR138" s="943"/>
      <c r="IS138" s="943"/>
      <c r="IT138" s="943"/>
      <c r="IU138" s="943"/>
      <c r="IV138" s="943"/>
      <c r="IW138" s="943"/>
      <c r="IX138" s="943"/>
      <c r="IY138" s="943"/>
      <c r="IZ138" s="943"/>
      <c r="JA138" s="943"/>
      <c r="JB138" s="943"/>
      <c r="JC138" s="943"/>
      <c r="JD138" s="943"/>
      <c r="JE138" s="943"/>
      <c r="JF138" s="943"/>
      <c r="JG138" s="943"/>
      <c r="JH138" s="943"/>
      <c r="JI138" s="943"/>
      <c r="JJ138" s="943"/>
      <c r="JK138" s="943"/>
      <c r="JL138" s="1364"/>
      <c r="JM138" s="1364"/>
      <c r="JN138" s="1364"/>
      <c r="JO138" s="1383"/>
      <c r="JP138" s="1383"/>
      <c r="JQ138" s="1383"/>
      <c r="JR138" s="1383"/>
      <c r="JS138" s="1383"/>
      <c r="JT138" s="1383"/>
      <c r="JU138" s="943"/>
      <c r="JV138" s="943"/>
      <c r="JW138" s="943"/>
      <c r="JX138" s="943"/>
      <c r="JY138" s="943"/>
      <c r="JZ138" s="943"/>
      <c r="KA138" s="943"/>
      <c r="KB138" s="943"/>
      <c r="KC138" s="943"/>
      <c r="KD138" s="943"/>
      <c r="KE138" s="943"/>
      <c r="KF138" s="943"/>
      <c r="KG138" s="943"/>
      <c r="KH138" s="943"/>
      <c r="KI138" s="943"/>
      <c r="KJ138" s="943"/>
      <c r="KK138" s="943"/>
      <c r="KL138" s="943"/>
      <c r="KM138" s="943"/>
      <c r="KN138" s="943"/>
      <c r="KO138" s="943"/>
      <c r="KP138" s="943"/>
      <c r="KQ138" s="943"/>
      <c r="KR138" s="943"/>
      <c r="KS138" s="943"/>
      <c r="KT138" s="943"/>
      <c r="KU138" s="943"/>
      <c r="KV138" s="1364"/>
      <c r="KW138" s="1364"/>
      <c r="KX138" s="1364"/>
      <c r="KY138" s="1364"/>
      <c r="KZ138" s="1363"/>
      <c r="LA138" s="1363"/>
      <c r="LB138" s="1363"/>
      <c r="LC138" s="1363"/>
      <c r="LD138" s="1363"/>
      <c r="LE138" s="1363"/>
      <c r="LF138" s="943"/>
      <c r="LG138" s="943"/>
      <c r="LH138" s="943"/>
      <c r="LI138" s="943"/>
      <c r="LJ138" s="943"/>
      <c r="LK138" s="943"/>
      <c r="LL138" s="943"/>
      <c r="LM138" s="943"/>
      <c r="LN138" s="943"/>
      <c r="LO138" s="943"/>
      <c r="LP138" s="943"/>
      <c r="LQ138" s="943"/>
      <c r="LR138" s="943"/>
      <c r="LS138" s="943"/>
      <c r="LT138" s="943"/>
      <c r="LU138" s="943"/>
      <c r="LV138" s="943"/>
      <c r="LW138" s="943"/>
      <c r="LX138" s="943"/>
      <c r="LY138" s="943"/>
      <c r="LZ138" s="943"/>
      <c r="MA138" s="943"/>
      <c r="MB138" s="943"/>
      <c r="MC138" s="943"/>
      <c r="MD138" s="943"/>
      <c r="ME138" s="943"/>
      <c r="MF138" s="943"/>
      <c r="MG138" s="1364"/>
      <c r="MH138" s="1364"/>
      <c r="MI138" s="1364"/>
      <c r="MJ138" s="1364"/>
      <c r="MK138" s="1383"/>
      <c r="ML138" s="1383"/>
      <c r="MM138" s="1383"/>
      <c r="MN138" s="1383"/>
      <c r="MO138" s="1383"/>
      <c r="MP138" s="1383"/>
      <c r="MQ138" s="943"/>
      <c r="MR138" s="943"/>
      <c r="MS138" s="943"/>
      <c r="MT138" s="943"/>
      <c r="MU138" s="943"/>
      <c r="MV138" s="943"/>
      <c r="MW138" s="943"/>
      <c r="MX138" s="943"/>
      <c r="MY138" s="943"/>
      <c r="MZ138" s="943"/>
      <c r="NA138" s="943"/>
      <c r="NB138" s="943"/>
      <c r="NC138" s="943"/>
      <c r="ND138" s="943"/>
      <c r="NE138" s="943"/>
      <c r="NF138" s="943"/>
      <c r="NG138" s="943"/>
      <c r="NH138" s="943"/>
      <c r="NI138" s="943"/>
      <c r="NJ138" s="943"/>
      <c r="NK138" s="943"/>
      <c r="NL138" s="943"/>
      <c r="NM138" s="943"/>
      <c r="NN138" s="943"/>
      <c r="NO138" s="943"/>
      <c r="NP138" s="943"/>
      <c r="NQ138" s="943"/>
      <c r="NR138" s="1364"/>
      <c r="NS138" s="1364"/>
      <c r="NT138" s="1364"/>
      <c r="NU138" s="1363"/>
      <c r="NV138" s="1363"/>
      <c r="NW138" s="1363"/>
      <c r="NX138" s="1363"/>
      <c r="NY138" s="1363"/>
      <c r="NZ138" s="1363"/>
      <c r="OA138" s="943"/>
      <c r="OB138" s="943"/>
      <c r="OC138" s="943"/>
      <c r="OD138" s="943"/>
      <c r="OE138" s="943"/>
      <c r="OF138" s="943"/>
      <c r="OG138" s="943"/>
      <c r="OH138" s="943"/>
      <c r="OI138" s="943"/>
      <c r="OJ138" s="943"/>
      <c r="OK138" s="943"/>
      <c r="OL138" s="943"/>
      <c r="OM138" s="943"/>
      <c r="ON138" s="943"/>
      <c r="OO138" s="943"/>
      <c r="OP138" s="943"/>
      <c r="OQ138" s="943"/>
      <c r="OR138" s="943"/>
      <c r="OS138" s="943"/>
      <c r="OT138" s="943"/>
      <c r="OU138" s="943"/>
      <c r="OV138" s="943"/>
      <c r="OW138" s="943"/>
      <c r="OX138" s="943"/>
      <c r="OY138" s="943"/>
      <c r="OZ138" s="943"/>
      <c r="PA138" s="943"/>
      <c r="PB138" s="1364"/>
      <c r="PC138" s="1364"/>
      <c r="PD138" s="1364"/>
      <c r="PE138" s="1383"/>
      <c r="PF138" s="1383"/>
      <c r="PG138" s="1383"/>
      <c r="PH138" s="1383"/>
      <c r="PI138" s="1383"/>
      <c r="PJ138" s="1383"/>
      <c r="PK138" s="943"/>
      <c r="PL138" s="943"/>
      <c r="PM138" s="943"/>
      <c r="PN138" s="943"/>
      <c r="PO138" s="943"/>
      <c r="PP138" s="943"/>
      <c r="PQ138" s="943"/>
      <c r="PR138" s="943"/>
      <c r="PS138" s="943"/>
      <c r="PT138" s="943"/>
      <c r="PU138" s="943"/>
      <c r="PV138" s="943"/>
      <c r="PW138" s="943"/>
      <c r="PX138" s="943"/>
      <c r="PY138" s="943"/>
      <c r="PZ138" s="943"/>
      <c r="QA138" s="943"/>
      <c r="QB138" s="943"/>
      <c r="QC138" s="943"/>
      <c r="QD138" s="943"/>
      <c r="QE138" s="943"/>
      <c r="QF138" s="943"/>
      <c r="QG138" s="943"/>
      <c r="QH138" s="943"/>
      <c r="QI138" s="943"/>
      <c r="QJ138" s="943"/>
      <c r="QK138" s="943"/>
      <c r="QL138" s="1364"/>
      <c r="QM138" s="1364"/>
      <c r="QN138" s="1364"/>
      <c r="QO138" s="1363"/>
      <c r="QP138" s="1363"/>
      <c r="QQ138" s="1363"/>
      <c r="QR138" s="1363"/>
      <c r="QS138" s="1363"/>
      <c r="QT138" s="1363"/>
      <c r="QU138" s="1363"/>
      <c r="QV138" s="1363"/>
      <c r="QW138" s="1363"/>
      <c r="QX138" s="1363"/>
      <c r="QY138" s="1363"/>
      <c r="QZ138" s="1363"/>
      <c r="RA138" s="1363"/>
    </row>
    <row r="139" ht="14.25" customHeight="1">
      <c r="A139" s="1364">
        <v>2.0</v>
      </c>
      <c r="B139" s="943"/>
      <c r="C139" s="943" t="s">
        <v>1144</v>
      </c>
      <c r="D139" s="1427">
        <v>2.0</v>
      </c>
      <c r="E139" s="1360"/>
      <c r="F139" s="1298">
        <v>4500000.0</v>
      </c>
      <c r="G139" s="943"/>
      <c r="H139" s="943"/>
      <c r="I139" s="1383"/>
      <c r="J139" s="1383">
        <f t="shared" si="314"/>
        <v>0</v>
      </c>
      <c r="K139" s="1383"/>
      <c r="L139" s="1383">
        <f t="shared" si="315"/>
        <v>0</v>
      </c>
      <c r="M139" s="1383">
        <v>31.0</v>
      </c>
      <c r="N139" s="1383">
        <f t="shared" si="316"/>
        <v>4650000</v>
      </c>
      <c r="O139" s="1383"/>
      <c r="P139" s="1383">
        <f t="shared" si="317"/>
        <v>0</v>
      </c>
      <c r="Q139" s="1383"/>
      <c r="R139" s="1383"/>
      <c r="S139" s="1383"/>
      <c r="T139" s="1383">
        <f t="shared" si="318"/>
        <v>0</v>
      </c>
      <c r="U139" s="1383">
        <f t="shared" si="319"/>
        <v>4650000</v>
      </c>
      <c r="V139" s="1362"/>
      <c r="W139" s="1363">
        <f t="shared" si="320"/>
        <v>0</v>
      </c>
      <c r="X139" s="1362"/>
      <c r="Y139" s="1363">
        <f t="shared" si="321"/>
        <v>0</v>
      </c>
      <c r="Z139" s="1362"/>
      <c r="AA139" s="1363">
        <f t="shared" si="322"/>
        <v>0</v>
      </c>
      <c r="AB139" s="1362"/>
      <c r="AC139" s="1363">
        <f t="shared" si="323"/>
        <v>0</v>
      </c>
      <c r="AD139" s="1362"/>
      <c r="AE139" s="1362"/>
      <c r="AF139" s="1362">
        <v>25.0</v>
      </c>
      <c r="AG139" s="1363">
        <f>AF139*(F139/30)</f>
        <v>3750000</v>
      </c>
      <c r="AH139" s="1363">
        <f t="shared" si="324"/>
        <v>3750000</v>
      </c>
      <c r="AI139" s="1361"/>
      <c r="AJ139" s="1383">
        <f t="shared" si="335"/>
        <v>0</v>
      </c>
      <c r="AK139" s="1361"/>
      <c r="AL139" s="1361">
        <v>30.0</v>
      </c>
      <c r="AM139" s="1383">
        <f t="shared" si="325"/>
        <v>4500000</v>
      </c>
      <c r="AN139" s="1361"/>
      <c r="AO139" s="1383">
        <f t="shared" si="326"/>
        <v>0</v>
      </c>
      <c r="AP139" s="1361"/>
      <c r="AQ139" s="1383">
        <f t="shared" si="327"/>
        <v>0</v>
      </c>
      <c r="AR139" s="1361"/>
      <c r="AS139" s="1361"/>
      <c r="AT139" s="1383">
        <f t="shared" si="328"/>
        <v>4500000</v>
      </c>
      <c r="AU139" s="943" t="s">
        <v>2678</v>
      </c>
      <c r="AV139" s="943" t="s">
        <v>2678</v>
      </c>
      <c r="AW139" s="943" t="s">
        <v>2678</v>
      </c>
      <c r="AX139" s="943" t="s">
        <v>2678</v>
      </c>
      <c r="AY139" s="943" t="s">
        <v>2678</v>
      </c>
      <c r="AZ139" s="943" t="s">
        <v>2678</v>
      </c>
      <c r="BA139" s="943" t="s">
        <v>2678</v>
      </c>
      <c r="BB139" s="943" t="s">
        <v>2678</v>
      </c>
      <c r="BC139" s="943" t="s">
        <v>2678</v>
      </c>
      <c r="BD139" s="943" t="s">
        <v>2678</v>
      </c>
      <c r="BE139" s="943" t="s">
        <v>2678</v>
      </c>
      <c r="BF139" s="943" t="s">
        <v>2678</v>
      </c>
      <c r="BG139" s="943" t="s">
        <v>2678</v>
      </c>
      <c r="BH139" s="943" t="s">
        <v>2678</v>
      </c>
      <c r="BI139" s="943" t="s">
        <v>2678</v>
      </c>
      <c r="BJ139" s="943" t="s">
        <v>2678</v>
      </c>
      <c r="BK139" s="943" t="s">
        <v>2678</v>
      </c>
      <c r="BL139" s="943" t="s">
        <v>2678</v>
      </c>
      <c r="BM139" s="943" t="s">
        <v>2678</v>
      </c>
      <c r="BN139" s="943" t="s">
        <v>2678</v>
      </c>
      <c r="BO139" s="943" t="s">
        <v>2678</v>
      </c>
      <c r="BP139" s="943" t="s">
        <v>2678</v>
      </c>
      <c r="BQ139" s="943" t="s">
        <v>2678</v>
      </c>
      <c r="BR139" s="943" t="s">
        <v>2678</v>
      </c>
      <c r="BS139" s="943" t="s">
        <v>2678</v>
      </c>
      <c r="BT139" s="1364" t="s">
        <v>2678</v>
      </c>
      <c r="BU139" s="1364" t="s">
        <v>2678</v>
      </c>
      <c r="BV139" s="1364" t="s">
        <v>2678</v>
      </c>
      <c r="BW139" s="1364" t="s">
        <v>2678</v>
      </c>
      <c r="BX139" s="1364" t="s">
        <v>2678</v>
      </c>
      <c r="BY139" s="1364" t="s">
        <v>2678</v>
      </c>
      <c r="BZ139" s="1363">
        <f t="shared" ref="BZ139:CJ139" si="456">COUNTIF($AU139:$BY139,BZ$4)*($F139/30)+COUNTIF($AU139:$BY139,BZ$5)*($F139/60)</f>
        <v>0</v>
      </c>
      <c r="CA139" s="1363">
        <f t="shared" si="456"/>
        <v>0</v>
      </c>
      <c r="CB139" s="1363">
        <f t="shared" si="456"/>
        <v>0</v>
      </c>
      <c r="CC139" s="1363">
        <f t="shared" si="456"/>
        <v>4650000</v>
      </c>
      <c r="CD139" s="1363">
        <f t="shared" si="456"/>
        <v>0</v>
      </c>
      <c r="CE139" s="1363">
        <f t="shared" si="456"/>
        <v>0</v>
      </c>
      <c r="CF139" s="1363">
        <f t="shared" si="456"/>
        <v>0</v>
      </c>
      <c r="CG139" s="1363">
        <f t="shared" si="456"/>
        <v>0</v>
      </c>
      <c r="CH139" s="1363">
        <f t="shared" si="456"/>
        <v>0</v>
      </c>
      <c r="CI139" s="1363">
        <f t="shared" si="456"/>
        <v>0</v>
      </c>
      <c r="CJ139" s="1363">
        <f t="shared" si="456"/>
        <v>0</v>
      </c>
      <c r="CK139" s="1363">
        <f t="shared" si="330"/>
        <v>0</v>
      </c>
      <c r="CL139" s="943"/>
      <c r="CM139" s="943"/>
      <c r="CN139" s="943"/>
      <c r="CO139" s="943"/>
      <c r="CP139" s="943"/>
      <c r="CQ139" s="943"/>
      <c r="CR139" s="943"/>
      <c r="CS139" s="943"/>
      <c r="CT139" s="943"/>
      <c r="CU139" s="943"/>
      <c r="CV139" s="943"/>
      <c r="CW139" s="943"/>
      <c r="CX139" s="943"/>
      <c r="CY139" s="943"/>
      <c r="CZ139" s="943"/>
      <c r="DA139" s="943"/>
      <c r="DB139" s="943"/>
      <c r="DC139" s="943"/>
      <c r="DD139" s="943"/>
      <c r="DE139" s="943"/>
      <c r="DF139" s="943"/>
      <c r="DG139" s="943"/>
      <c r="DH139" s="943"/>
      <c r="DI139" s="943"/>
      <c r="DJ139" s="943"/>
      <c r="DK139" s="943"/>
      <c r="DL139" s="943"/>
      <c r="DM139" s="943"/>
      <c r="DN139" s="1383">
        <f t="shared" ref="DN139:DW139" si="457">COUNTIF($CL139:$DM139,DN$4)*($F139/30)+COUNTIF($CL139:$DM139,DN$5)*($F139/60)</f>
        <v>0</v>
      </c>
      <c r="DO139" s="1383">
        <f t="shared" si="457"/>
        <v>0</v>
      </c>
      <c r="DP139" s="1383">
        <f t="shared" si="457"/>
        <v>0</v>
      </c>
      <c r="DQ139" s="1383">
        <f t="shared" si="457"/>
        <v>0</v>
      </c>
      <c r="DR139" s="1383">
        <f t="shared" si="457"/>
        <v>0</v>
      </c>
      <c r="DS139" s="1383">
        <f t="shared" si="457"/>
        <v>0</v>
      </c>
      <c r="DT139" s="1383">
        <f t="shared" si="457"/>
        <v>0</v>
      </c>
      <c r="DU139" s="1383">
        <f t="shared" si="457"/>
        <v>0</v>
      </c>
      <c r="DV139" s="1383">
        <f t="shared" si="457"/>
        <v>0</v>
      </c>
      <c r="DW139" s="1383">
        <f t="shared" si="457"/>
        <v>0</v>
      </c>
      <c r="DX139" s="1383">
        <f t="shared" si="332"/>
        <v>0</v>
      </c>
      <c r="DY139" s="943" t="s">
        <v>2678</v>
      </c>
      <c r="DZ139" s="943" t="s">
        <v>2678</v>
      </c>
      <c r="EA139" s="943" t="s">
        <v>2678</v>
      </c>
      <c r="EB139" s="943" t="s">
        <v>2678</v>
      </c>
      <c r="EC139" s="943" t="s">
        <v>2678</v>
      </c>
      <c r="ED139" s="943" t="s">
        <v>2678</v>
      </c>
      <c r="EE139" s="943" t="s">
        <v>2678</v>
      </c>
      <c r="EF139" s="943" t="s">
        <v>2678</v>
      </c>
      <c r="EG139" s="943" t="s">
        <v>2678</v>
      </c>
      <c r="EH139" s="943" t="s">
        <v>2678</v>
      </c>
      <c r="EI139" s="943" t="s">
        <v>2678</v>
      </c>
      <c r="EJ139" s="943" t="s">
        <v>2678</v>
      </c>
      <c r="EK139" s="943" t="s">
        <v>2678</v>
      </c>
      <c r="EL139" s="943" t="s">
        <v>2678</v>
      </c>
      <c r="EM139" s="943" t="s">
        <v>2678</v>
      </c>
      <c r="EN139" s="943" t="s">
        <v>2678</v>
      </c>
      <c r="EO139" s="943" t="s">
        <v>2678</v>
      </c>
      <c r="EP139" s="943" t="s">
        <v>2678</v>
      </c>
      <c r="EQ139" s="943" t="s">
        <v>2678</v>
      </c>
      <c r="ER139" s="943" t="s">
        <v>2678</v>
      </c>
      <c r="ES139" s="943" t="s">
        <v>2678</v>
      </c>
      <c r="ET139" s="943" t="s">
        <v>2678</v>
      </c>
      <c r="EU139" s="943" t="s">
        <v>2678</v>
      </c>
      <c r="EV139" s="943" t="s">
        <v>2678</v>
      </c>
      <c r="EW139" s="943" t="s">
        <v>2678</v>
      </c>
      <c r="EX139" s="943" t="s">
        <v>2678</v>
      </c>
      <c r="EY139" s="943" t="s">
        <v>2678</v>
      </c>
      <c r="EZ139" s="1364"/>
      <c r="FA139" s="1364"/>
      <c r="FB139" s="1364"/>
      <c r="FC139" s="1364"/>
      <c r="FD139" s="1363">
        <f t="shared" ref="FD139:FP139" si="458">COUNTIF($DY139:$FC139,FD$4)*($F139/30)+COUNTIF($DY139:$FC139,FD$5)*($F139/60)</f>
        <v>0</v>
      </c>
      <c r="FE139" s="1363">
        <f t="shared" si="458"/>
        <v>0</v>
      </c>
      <c r="FF139" s="1363">
        <f t="shared" si="458"/>
        <v>0</v>
      </c>
      <c r="FG139" s="1363">
        <f t="shared" si="458"/>
        <v>4050000</v>
      </c>
      <c r="FH139" s="1363">
        <f t="shared" si="458"/>
        <v>0</v>
      </c>
      <c r="FI139" s="1363">
        <f t="shared" si="458"/>
        <v>0</v>
      </c>
      <c r="FJ139" s="1363">
        <f t="shared" si="458"/>
        <v>0</v>
      </c>
      <c r="FK139" s="1363">
        <f t="shared" si="458"/>
        <v>0</v>
      </c>
      <c r="FL139" s="1363">
        <f t="shared" si="458"/>
        <v>0</v>
      </c>
      <c r="FM139" s="1363">
        <f t="shared" si="458"/>
        <v>0</v>
      </c>
      <c r="FN139" s="1363">
        <f t="shared" si="458"/>
        <v>0</v>
      </c>
      <c r="FO139" s="1363">
        <f t="shared" si="458"/>
        <v>0</v>
      </c>
      <c r="FP139" s="1363">
        <f t="shared" si="458"/>
        <v>0</v>
      </c>
      <c r="FQ139" s="943"/>
      <c r="FR139" s="943"/>
      <c r="FS139" s="943"/>
      <c r="FT139" s="943"/>
      <c r="FU139" s="943"/>
      <c r="FV139" s="943"/>
      <c r="FW139" s="943"/>
      <c r="FX139" s="943"/>
      <c r="FY139" s="943"/>
      <c r="FZ139" s="943"/>
      <c r="GA139" s="943"/>
      <c r="GB139" s="943"/>
      <c r="GC139" s="943"/>
      <c r="GD139" s="943"/>
      <c r="GE139" s="943"/>
      <c r="GF139" s="943"/>
      <c r="GG139" s="943"/>
      <c r="GH139" s="943"/>
      <c r="GI139" s="943"/>
      <c r="GJ139" s="943"/>
      <c r="GK139" s="943"/>
      <c r="GL139" s="943"/>
      <c r="GM139" s="943"/>
      <c r="GN139" s="943"/>
      <c r="GO139" s="943"/>
      <c r="GP139" s="943"/>
      <c r="GQ139" s="943"/>
      <c r="GR139" s="1364"/>
      <c r="GS139" s="1364"/>
      <c r="GT139" s="1364"/>
      <c r="GU139" s="1383"/>
      <c r="GV139" s="1383"/>
      <c r="GW139" s="1383"/>
      <c r="GX139" s="1383"/>
      <c r="GY139" s="1383"/>
      <c r="GZ139" s="943"/>
      <c r="HA139" s="943"/>
      <c r="HB139" s="943"/>
      <c r="HC139" s="943"/>
      <c r="HD139" s="943"/>
      <c r="HE139" s="943"/>
      <c r="HF139" s="943"/>
      <c r="HG139" s="943"/>
      <c r="HH139" s="943"/>
      <c r="HI139" s="943"/>
      <c r="HJ139" s="943"/>
      <c r="HK139" s="943"/>
      <c r="HL139" s="943"/>
      <c r="HM139" s="943"/>
      <c r="HN139" s="943"/>
      <c r="HO139" s="943"/>
      <c r="HP139" s="943"/>
      <c r="HQ139" s="943"/>
      <c r="HR139" s="943"/>
      <c r="HS139" s="943"/>
      <c r="HT139" s="943"/>
      <c r="HU139" s="943"/>
      <c r="HV139" s="943"/>
      <c r="HW139" s="943"/>
      <c r="HX139" s="943"/>
      <c r="HY139" s="943"/>
      <c r="HZ139" s="943"/>
      <c r="IA139" s="1364"/>
      <c r="IB139" s="1364"/>
      <c r="IC139" s="1364"/>
      <c r="ID139" s="1364"/>
      <c r="IE139" s="1391"/>
      <c r="IF139" s="1391"/>
      <c r="IG139" s="1391"/>
      <c r="IH139" s="1391"/>
      <c r="II139" s="1391"/>
      <c r="IJ139" s="1391"/>
      <c r="IK139" s="943"/>
      <c r="IL139" s="943"/>
      <c r="IM139" s="943"/>
      <c r="IN139" s="943"/>
      <c r="IO139" s="943"/>
      <c r="IP139" s="943"/>
      <c r="IQ139" s="943"/>
      <c r="IR139" s="943"/>
      <c r="IS139" s="943"/>
      <c r="IT139" s="943"/>
      <c r="IU139" s="943"/>
      <c r="IV139" s="943"/>
      <c r="IW139" s="943"/>
      <c r="IX139" s="943"/>
      <c r="IY139" s="943"/>
      <c r="IZ139" s="943"/>
      <c r="JA139" s="943"/>
      <c r="JB139" s="943"/>
      <c r="JC139" s="943"/>
      <c r="JD139" s="943"/>
      <c r="JE139" s="943"/>
      <c r="JF139" s="943"/>
      <c r="JG139" s="943"/>
      <c r="JH139" s="943"/>
      <c r="JI139" s="943"/>
      <c r="JJ139" s="943"/>
      <c r="JK139" s="943"/>
      <c r="JL139" s="1364"/>
      <c r="JM139" s="1364"/>
      <c r="JN139" s="1364"/>
      <c r="JO139" s="1383"/>
      <c r="JP139" s="1383"/>
      <c r="JQ139" s="1383"/>
      <c r="JR139" s="1383"/>
      <c r="JS139" s="1383"/>
      <c r="JT139" s="1383"/>
      <c r="JU139" s="943"/>
      <c r="JV139" s="943"/>
      <c r="JW139" s="943"/>
      <c r="JX139" s="943"/>
      <c r="JY139" s="943"/>
      <c r="JZ139" s="943"/>
      <c r="KA139" s="943"/>
      <c r="KB139" s="943"/>
      <c r="KC139" s="943"/>
      <c r="KD139" s="943"/>
      <c r="KE139" s="943"/>
      <c r="KF139" s="943"/>
      <c r="KG139" s="943"/>
      <c r="KH139" s="943"/>
      <c r="KI139" s="943"/>
      <c r="KJ139" s="943"/>
      <c r="KK139" s="943"/>
      <c r="KL139" s="943"/>
      <c r="KM139" s="943"/>
      <c r="KN139" s="943"/>
      <c r="KO139" s="943"/>
      <c r="KP139" s="943"/>
      <c r="KQ139" s="943"/>
      <c r="KR139" s="943"/>
      <c r="KS139" s="943"/>
      <c r="KT139" s="943"/>
      <c r="KU139" s="943"/>
      <c r="KV139" s="1364"/>
      <c r="KW139" s="1364"/>
      <c r="KX139" s="1364"/>
      <c r="KY139" s="1364"/>
      <c r="KZ139" s="1363"/>
      <c r="LA139" s="1363"/>
      <c r="LB139" s="1363"/>
      <c r="LC139" s="1363"/>
      <c r="LD139" s="1363"/>
      <c r="LE139" s="1363"/>
      <c r="LF139" s="943"/>
      <c r="LG139" s="943"/>
      <c r="LH139" s="943"/>
      <c r="LI139" s="943"/>
      <c r="LJ139" s="943"/>
      <c r="LK139" s="943"/>
      <c r="LL139" s="943"/>
      <c r="LM139" s="943"/>
      <c r="LN139" s="943"/>
      <c r="LO139" s="943"/>
      <c r="LP139" s="943"/>
      <c r="LQ139" s="943"/>
      <c r="LR139" s="943"/>
      <c r="LS139" s="943"/>
      <c r="LT139" s="943"/>
      <c r="LU139" s="943"/>
      <c r="LV139" s="943"/>
      <c r="LW139" s="943"/>
      <c r="LX139" s="943"/>
      <c r="LY139" s="943"/>
      <c r="LZ139" s="943"/>
      <c r="MA139" s="943"/>
      <c r="MB139" s="943"/>
      <c r="MC139" s="943"/>
      <c r="MD139" s="943"/>
      <c r="ME139" s="943"/>
      <c r="MF139" s="943"/>
      <c r="MG139" s="1364"/>
      <c r="MH139" s="1364"/>
      <c r="MI139" s="1364"/>
      <c r="MJ139" s="1364"/>
      <c r="MK139" s="1383"/>
      <c r="ML139" s="1383"/>
      <c r="MM139" s="1383"/>
      <c r="MN139" s="1383"/>
      <c r="MO139" s="1383"/>
      <c r="MP139" s="1383"/>
      <c r="MQ139" s="943"/>
      <c r="MR139" s="943"/>
      <c r="MS139" s="943"/>
      <c r="MT139" s="943"/>
      <c r="MU139" s="943"/>
      <c r="MV139" s="943"/>
      <c r="MW139" s="943"/>
      <c r="MX139" s="943"/>
      <c r="MY139" s="943"/>
      <c r="MZ139" s="943"/>
      <c r="NA139" s="943"/>
      <c r="NB139" s="943"/>
      <c r="NC139" s="943"/>
      <c r="ND139" s="943"/>
      <c r="NE139" s="943"/>
      <c r="NF139" s="943"/>
      <c r="NG139" s="943"/>
      <c r="NH139" s="943"/>
      <c r="NI139" s="943"/>
      <c r="NJ139" s="943"/>
      <c r="NK139" s="943"/>
      <c r="NL139" s="943"/>
      <c r="NM139" s="943"/>
      <c r="NN139" s="943"/>
      <c r="NO139" s="943"/>
      <c r="NP139" s="943"/>
      <c r="NQ139" s="943"/>
      <c r="NR139" s="1364"/>
      <c r="NS139" s="1364"/>
      <c r="NT139" s="1364"/>
      <c r="NU139" s="1363"/>
      <c r="NV139" s="1363"/>
      <c r="NW139" s="1363"/>
      <c r="NX139" s="1363"/>
      <c r="NY139" s="1363"/>
      <c r="NZ139" s="1363"/>
      <c r="OA139" s="943"/>
      <c r="OB139" s="943"/>
      <c r="OC139" s="943"/>
      <c r="OD139" s="943"/>
      <c r="OE139" s="943"/>
      <c r="OF139" s="943"/>
      <c r="OG139" s="943"/>
      <c r="OH139" s="943"/>
      <c r="OI139" s="943"/>
      <c r="OJ139" s="943"/>
      <c r="OK139" s="943"/>
      <c r="OL139" s="943"/>
      <c r="OM139" s="943"/>
      <c r="ON139" s="943"/>
      <c r="OO139" s="943"/>
      <c r="OP139" s="943"/>
      <c r="OQ139" s="943"/>
      <c r="OR139" s="943"/>
      <c r="OS139" s="943"/>
      <c r="OT139" s="943"/>
      <c r="OU139" s="943"/>
      <c r="OV139" s="943"/>
      <c r="OW139" s="943"/>
      <c r="OX139" s="943"/>
      <c r="OY139" s="943"/>
      <c r="OZ139" s="943"/>
      <c r="PA139" s="943"/>
      <c r="PB139" s="1364"/>
      <c r="PC139" s="1364"/>
      <c r="PD139" s="1364"/>
      <c r="PE139" s="1383"/>
      <c r="PF139" s="1383"/>
      <c r="PG139" s="1383"/>
      <c r="PH139" s="1383"/>
      <c r="PI139" s="1383"/>
      <c r="PJ139" s="1383"/>
      <c r="PK139" s="943"/>
      <c r="PL139" s="943"/>
      <c r="PM139" s="943"/>
      <c r="PN139" s="943"/>
      <c r="PO139" s="943"/>
      <c r="PP139" s="943"/>
      <c r="PQ139" s="943"/>
      <c r="PR139" s="943"/>
      <c r="PS139" s="943"/>
      <c r="PT139" s="943"/>
      <c r="PU139" s="943"/>
      <c r="PV139" s="943"/>
      <c r="PW139" s="943"/>
      <c r="PX139" s="943"/>
      <c r="PY139" s="943"/>
      <c r="PZ139" s="943"/>
      <c r="QA139" s="943"/>
      <c r="QB139" s="943"/>
      <c r="QC139" s="943"/>
      <c r="QD139" s="943"/>
      <c r="QE139" s="943"/>
      <c r="QF139" s="943"/>
      <c r="QG139" s="943"/>
      <c r="QH139" s="943"/>
      <c r="QI139" s="943"/>
      <c r="QJ139" s="943"/>
      <c r="QK139" s="943"/>
      <c r="QL139" s="1364"/>
      <c r="QM139" s="1364"/>
      <c r="QN139" s="1364"/>
      <c r="QO139" s="1363"/>
      <c r="QP139" s="1363"/>
      <c r="QQ139" s="1363"/>
      <c r="QR139" s="1363"/>
      <c r="QS139" s="1363"/>
      <c r="QT139" s="1363"/>
      <c r="QU139" s="1363"/>
      <c r="QV139" s="1363"/>
      <c r="QW139" s="1363"/>
      <c r="QX139" s="1363"/>
      <c r="QY139" s="1363"/>
      <c r="QZ139" s="1363"/>
      <c r="RA139" s="1363"/>
    </row>
    <row r="140" ht="14.25" customHeight="1">
      <c r="A140" s="1364">
        <v>3.0</v>
      </c>
      <c r="B140" s="943"/>
      <c r="C140" s="943" t="s">
        <v>1144</v>
      </c>
      <c r="D140" s="1427">
        <v>3.0</v>
      </c>
      <c r="E140" s="1360"/>
      <c r="F140" s="1298">
        <v>4500000.0</v>
      </c>
      <c r="G140" s="943"/>
      <c r="H140" s="943"/>
      <c r="I140" s="1383">
        <v>12.0</v>
      </c>
      <c r="J140" s="1383">
        <f t="shared" si="314"/>
        <v>1800000</v>
      </c>
      <c r="K140" s="1383">
        <v>19.0</v>
      </c>
      <c r="L140" s="1383">
        <f t="shared" si="315"/>
        <v>2850000</v>
      </c>
      <c r="M140" s="1383"/>
      <c r="N140" s="1383">
        <f t="shared" si="316"/>
        <v>0</v>
      </c>
      <c r="O140" s="1383"/>
      <c r="P140" s="1383">
        <f t="shared" si="317"/>
        <v>0</v>
      </c>
      <c r="Q140" s="1383"/>
      <c r="R140" s="1383"/>
      <c r="S140" s="1383"/>
      <c r="T140" s="1383">
        <f t="shared" si="318"/>
        <v>0</v>
      </c>
      <c r="U140" s="1383">
        <f t="shared" si="319"/>
        <v>4650000</v>
      </c>
      <c r="V140" s="1362"/>
      <c r="W140" s="1363">
        <f t="shared" si="320"/>
        <v>0</v>
      </c>
      <c r="X140" s="1362"/>
      <c r="Y140" s="1363">
        <f t="shared" si="321"/>
        <v>0</v>
      </c>
      <c r="Z140" s="1362">
        <v>25.0</v>
      </c>
      <c r="AA140" s="1363">
        <f t="shared" si="322"/>
        <v>3750000</v>
      </c>
      <c r="AB140" s="1362"/>
      <c r="AC140" s="1363">
        <f t="shared" si="323"/>
        <v>0</v>
      </c>
      <c r="AD140" s="1362"/>
      <c r="AE140" s="1362"/>
      <c r="AF140" s="1362"/>
      <c r="AG140" s="1363"/>
      <c r="AH140" s="1363">
        <f t="shared" si="324"/>
        <v>3750000</v>
      </c>
      <c r="AI140" s="1361"/>
      <c r="AJ140" s="1383">
        <f t="shared" si="335"/>
        <v>0</v>
      </c>
      <c r="AK140" s="1361"/>
      <c r="AL140" s="1361"/>
      <c r="AM140" s="1383">
        <f t="shared" si="325"/>
        <v>0</v>
      </c>
      <c r="AN140" s="1361"/>
      <c r="AO140" s="1383">
        <f t="shared" si="326"/>
        <v>0</v>
      </c>
      <c r="AP140" s="1361"/>
      <c r="AQ140" s="1383">
        <f t="shared" si="327"/>
        <v>0</v>
      </c>
      <c r="AR140" s="1361"/>
      <c r="AS140" s="1361"/>
      <c r="AT140" s="1383">
        <f t="shared" si="328"/>
        <v>0</v>
      </c>
      <c r="AU140" s="943" t="s">
        <v>2736</v>
      </c>
      <c r="AV140" s="943" t="s">
        <v>2736</v>
      </c>
      <c r="AW140" s="943" t="s">
        <v>2736</v>
      </c>
      <c r="AX140" s="943" t="s">
        <v>2736</v>
      </c>
      <c r="AY140" s="943" t="s">
        <v>2736</v>
      </c>
      <c r="AZ140" s="943" t="s">
        <v>2736</v>
      </c>
      <c r="BA140" s="943" t="s">
        <v>2736</v>
      </c>
      <c r="BB140" s="943" t="s">
        <v>2736</v>
      </c>
      <c r="BC140" s="943" t="s">
        <v>2736</v>
      </c>
      <c r="BD140" s="943" t="s">
        <v>2736</v>
      </c>
      <c r="BE140" s="943" t="s">
        <v>2736</v>
      </c>
      <c r="BF140" s="943" t="s">
        <v>2736</v>
      </c>
      <c r="BG140" s="943" t="s">
        <v>2736</v>
      </c>
      <c r="BH140" s="943" t="s">
        <v>2736</v>
      </c>
      <c r="BI140" s="943" t="s">
        <v>2736</v>
      </c>
      <c r="BJ140" s="943" t="s">
        <v>2736</v>
      </c>
      <c r="BK140" s="943" t="s">
        <v>2736</v>
      </c>
      <c r="BL140" s="943" t="s">
        <v>2736</v>
      </c>
      <c r="BM140" s="943" t="s">
        <v>2736</v>
      </c>
      <c r="BN140" s="943" t="s">
        <v>2736</v>
      </c>
      <c r="BO140" s="943" t="s">
        <v>2736</v>
      </c>
      <c r="BP140" s="943" t="s">
        <v>2736</v>
      </c>
      <c r="BQ140" s="943" t="s">
        <v>2736</v>
      </c>
      <c r="BR140" s="943" t="s">
        <v>2736</v>
      </c>
      <c r="BS140" s="943" t="s">
        <v>2736</v>
      </c>
      <c r="BT140" s="1364" t="s">
        <v>2736</v>
      </c>
      <c r="BU140" s="1364" t="s">
        <v>2736</v>
      </c>
      <c r="BV140" s="1364" t="s">
        <v>2736</v>
      </c>
      <c r="BW140" s="1364" t="s">
        <v>2736</v>
      </c>
      <c r="BX140" s="1364" t="s">
        <v>2736</v>
      </c>
      <c r="BY140" s="1364" t="s">
        <v>2736</v>
      </c>
      <c r="BZ140" s="1363">
        <f t="shared" ref="BZ140:CJ140" si="459">COUNTIF($AU140:$BY140,BZ$4)*($F140/30)+COUNTIF($AU140:$BY140,BZ$5)*($F140/60)</f>
        <v>0</v>
      </c>
      <c r="CA140" s="1363">
        <f t="shared" si="459"/>
        <v>0</v>
      </c>
      <c r="CB140" s="1363">
        <f t="shared" si="459"/>
        <v>4650000</v>
      </c>
      <c r="CC140" s="1363">
        <f t="shared" si="459"/>
        <v>0</v>
      </c>
      <c r="CD140" s="1363">
        <f t="shared" si="459"/>
        <v>0</v>
      </c>
      <c r="CE140" s="1363">
        <f t="shared" si="459"/>
        <v>0</v>
      </c>
      <c r="CF140" s="1363">
        <f t="shared" si="459"/>
        <v>0</v>
      </c>
      <c r="CG140" s="1363">
        <f t="shared" si="459"/>
        <v>0</v>
      </c>
      <c r="CH140" s="1363">
        <f t="shared" si="459"/>
        <v>0</v>
      </c>
      <c r="CI140" s="1363">
        <f t="shared" si="459"/>
        <v>0</v>
      </c>
      <c r="CJ140" s="1363">
        <f t="shared" si="459"/>
        <v>0</v>
      </c>
      <c r="CK140" s="1363">
        <f t="shared" si="330"/>
        <v>0</v>
      </c>
      <c r="CL140" s="943" t="s">
        <v>2687</v>
      </c>
      <c r="CM140" s="943" t="s">
        <v>2687</v>
      </c>
      <c r="CN140" s="943" t="s">
        <v>2687</v>
      </c>
      <c r="CO140" s="943" t="s">
        <v>2687</v>
      </c>
      <c r="CP140" s="943" t="s">
        <v>2687</v>
      </c>
      <c r="CQ140" s="943" t="s">
        <v>2687</v>
      </c>
      <c r="CR140" s="943" t="s">
        <v>2687</v>
      </c>
      <c r="CS140" s="943" t="s">
        <v>2687</v>
      </c>
      <c r="CT140" s="943" t="s">
        <v>2687</v>
      </c>
      <c r="CU140" s="943" t="s">
        <v>2687</v>
      </c>
      <c r="CV140" s="943" t="s">
        <v>2687</v>
      </c>
      <c r="CW140" s="943" t="s">
        <v>2687</v>
      </c>
      <c r="CX140" s="943" t="s">
        <v>2687</v>
      </c>
      <c r="CY140" s="943" t="s">
        <v>2687</v>
      </c>
      <c r="CZ140" s="943" t="s">
        <v>2687</v>
      </c>
      <c r="DA140" s="943" t="s">
        <v>2687</v>
      </c>
      <c r="DB140" s="943" t="s">
        <v>2687</v>
      </c>
      <c r="DC140" s="943" t="s">
        <v>2687</v>
      </c>
      <c r="DD140" s="943" t="s">
        <v>2687</v>
      </c>
      <c r="DE140" s="943" t="s">
        <v>2687</v>
      </c>
      <c r="DF140" s="943" t="s">
        <v>2687</v>
      </c>
      <c r="DG140" s="943" t="s">
        <v>2687</v>
      </c>
      <c r="DH140" s="943" t="s">
        <v>2687</v>
      </c>
      <c r="DI140" s="943" t="s">
        <v>2687</v>
      </c>
      <c r="DJ140" s="943" t="s">
        <v>2687</v>
      </c>
      <c r="DK140" s="943" t="s">
        <v>2687</v>
      </c>
      <c r="DL140" s="943" t="s">
        <v>2687</v>
      </c>
      <c r="DM140" s="943" t="s">
        <v>2687</v>
      </c>
      <c r="DN140" s="1383">
        <f t="shared" ref="DN140:DW140" si="460">COUNTIF($CL140:$DM140,DN$4)*($F140/30)+COUNTIF($CL140:$DM140,DN$5)*($F140/60)</f>
        <v>0</v>
      </c>
      <c r="DO140" s="1383">
        <f t="shared" si="460"/>
        <v>0</v>
      </c>
      <c r="DP140" s="1383">
        <f t="shared" si="460"/>
        <v>0</v>
      </c>
      <c r="DQ140" s="1383">
        <f t="shared" si="460"/>
        <v>0</v>
      </c>
      <c r="DR140" s="1383">
        <f t="shared" si="460"/>
        <v>0</v>
      </c>
      <c r="DS140" s="1383">
        <f t="shared" si="460"/>
        <v>0</v>
      </c>
      <c r="DT140" s="1383">
        <f t="shared" si="460"/>
        <v>0</v>
      </c>
      <c r="DU140" s="1383">
        <f t="shared" si="460"/>
        <v>0</v>
      </c>
      <c r="DV140" s="1383">
        <f t="shared" si="460"/>
        <v>4200000</v>
      </c>
      <c r="DW140" s="1383">
        <f t="shared" si="460"/>
        <v>0</v>
      </c>
      <c r="DX140" s="1383">
        <f t="shared" si="332"/>
        <v>0</v>
      </c>
      <c r="DY140" s="943"/>
      <c r="DZ140" s="943"/>
      <c r="EA140" s="943"/>
      <c r="EB140" s="943"/>
      <c r="EC140" s="943"/>
      <c r="ED140" s="943"/>
      <c r="EE140" s="943"/>
      <c r="EF140" s="943"/>
      <c r="EG140" s="943"/>
      <c r="EH140" s="943"/>
      <c r="EI140" s="943"/>
      <c r="EJ140" s="943"/>
      <c r="EK140" s="943"/>
      <c r="EL140" s="943"/>
      <c r="EM140" s="943"/>
      <c r="EN140" s="943"/>
      <c r="EO140" s="943"/>
      <c r="EP140" s="943"/>
      <c r="EQ140" s="943"/>
      <c r="ER140" s="943"/>
      <c r="ES140" s="943"/>
      <c r="ET140" s="943"/>
      <c r="EU140" s="943"/>
      <c r="EV140" s="943"/>
      <c r="EW140" s="943"/>
      <c r="EX140" s="943"/>
      <c r="EY140" s="943"/>
      <c r="EZ140" s="1364"/>
      <c r="FA140" s="1364"/>
      <c r="FB140" s="1364"/>
      <c r="FC140" s="1364"/>
      <c r="FD140" s="1363">
        <f t="shared" ref="FD140:FP140" si="461">COUNTIF($DY140:$FC140,FD$4)*($F140/30)+COUNTIF($DY140:$FC140,FD$5)*($F140/60)</f>
        <v>0</v>
      </c>
      <c r="FE140" s="1363">
        <f t="shared" si="461"/>
        <v>0</v>
      </c>
      <c r="FF140" s="1363">
        <f t="shared" si="461"/>
        <v>0</v>
      </c>
      <c r="FG140" s="1363">
        <f t="shared" si="461"/>
        <v>0</v>
      </c>
      <c r="FH140" s="1363">
        <f t="shared" si="461"/>
        <v>0</v>
      </c>
      <c r="FI140" s="1363">
        <f t="shared" si="461"/>
        <v>0</v>
      </c>
      <c r="FJ140" s="1363">
        <f t="shared" si="461"/>
        <v>0</v>
      </c>
      <c r="FK140" s="1363">
        <f t="shared" si="461"/>
        <v>0</v>
      </c>
      <c r="FL140" s="1363">
        <f t="shared" si="461"/>
        <v>0</v>
      </c>
      <c r="FM140" s="1363">
        <f t="shared" si="461"/>
        <v>0</v>
      </c>
      <c r="FN140" s="1363">
        <f t="shared" si="461"/>
        <v>0</v>
      </c>
      <c r="FO140" s="1363">
        <f t="shared" si="461"/>
        <v>0</v>
      </c>
      <c r="FP140" s="1363">
        <f t="shared" si="461"/>
        <v>0</v>
      </c>
      <c r="FQ140" s="943"/>
      <c r="FR140" s="943"/>
      <c r="FS140" s="943"/>
      <c r="FT140" s="943"/>
      <c r="FU140" s="943"/>
      <c r="FV140" s="943"/>
      <c r="FW140" s="943"/>
      <c r="FX140" s="943"/>
      <c r="FY140" s="943"/>
      <c r="FZ140" s="943"/>
      <c r="GA140" s="943"/>
      <c r="GB140" s="943"/>
      <c r="GC140" s="943"/>
      <c r="GD140" s="943"/>
      <c r="GE140" s="943"/>
      <c r="GF140" s="943"/>
      <c r="GG140" s="943"/>
      <c r="GH140" s="943"/>
      <c r="GI140" s="943"/>
      <c r="GJ140" s="943"/>
      <c r="GK140" s="943"/>
      <c r="GL140" s="943"/>
      <c r="GM140" s="943"/>
      <c r="GN140" s="943"/>
      <c r="GO140" s="943"/>
      <c r="GP140" s="943"/>
      <c r="GQ140" s="943"/>
      <c r="GR140" s="1364"/>
      <c r="GS140" s="1364"/>
      <c r="GT140" s="1364"/>
      <c r="GU140" s="1383"/>
      <c r="GV140" s="1383"/>
      <c r="GW140" s="1383"/>
      <c r="GX140" s="1383"/>
      <c r="GY140" s="1383"/>
      <c r="GZ140" s="943"/>
      <c r="HA140" s="943"/>
      <c r="HB140" s="943"/>
      <c r="HC140" s="943"/>
      <c r="HD140" s="943"/>
      <c r="HE140" s="943"/>
      <c r="HF140" s="943"/>
      <c r="HG140" s="943"/>
      <c r="HH140" s="943"/>
      <c r="HI140" s="943"/>
      <c r="HJ140" s="943"/>
      <c r="HK140" s="943"/>
      <c r="HL140" s="943"/>
      <c r="HM140" s="943"/>
      <c r="HN140" s="943"/>
      <c r="HO140" s="943"/>
      <c r="HP140" s="943"/>
      <c r="HQ140" s="943"/>
      <c r="HR140" s="943"/>
      <c r="HS140" s="943"/>
      <c r="HT140" s="943"/>
      <c r="HU140" s="943"/>
      <c r="HV140" s="943"/>
      <c r="HW140" s="943"/>
      <c r="HX140" s="943"/>
      <c r="HY140" s="943"/>
      <c r="HZ140" s="943"/>
      <c r="IA140" s="1364"/>
      <c r="IB140" s="1364"/>
      <c r="IC140" s="1364"/>
      <c r="ID140" s="1364"/>
      <c r="IE140" s="1391"/>
      <c r="IF140" s="1391"/>
      <c r="IG140" s="1391"/>
      <c r="IH140" s="1391"/>
      <c r="II140" s="1391"/>
      <c r="IJ140" s="1391"/>
      <c r="IK140" s="943"/>
      <c r="IL140" s="943"/>
      <c r="IM140" s="943"/>
      <c r="IN140" s="943"/>
      <c r="IO140" s="943"/>
      <c r="IP140" s="943"/>
      <c r="IQ140" s="943"/>
      <c r="IR140" s="943"/>
      <c r="IS140" s="943"/>
      <c r="IT140" s="943"/>
      <c r="IU140" s="943"/>
      <c r="IV140" s="943"/>
      <c r="IW140" s="943"/>
      <c r="IX140" s="943"/>
      <c r="IY140" s="943"/>
      <c r="IZ140" s="943"/>
      <c r="JA140" s="943"/>
      <c r="JB140" s="943"/>
      <c r="JC140" s="943"/>
      <c r="JD140" s="943"/>
      <c r="JE140" s="943"/>
      <c r="JF140" s="943"/>
      <c r="JG140" s="943"/>
      <c r="JH140" s="943"/>
      <c r="JI140" s="943"/>
      <c r="JJ140" s="943"/>
      <c r="JK140" s="943"/>
      <c r="JL140" s="1364"/>
      <c r="JM140" s="1364"/>
      <c r="JN140" s="1364"/>
      <c r="JO140" s="1383"/>
      <c r="JP140" s="1383"/>
      <c r="JQ140" s="1383"/>
      <c r="JR140" s="1383"/>
      <c r="JS140" s="1383"/>
      <c r="JT140" s="1383"/>
      <c r="JU140" s="943"/>
      <c r="JV140" s="943"/>
      <c r="JW140" s="943"/>
      <c r="JX140" s="943"/>
      <c r="JY140" s="943"/>
      <c r="JZ140" s="943"/>
      <c r="KA140" s="943"/>
      <c r="KB140" s="943"/>
      <c r="KC140" s="943"/>
      <c r="KD140" s="943"/>
      <c r="KE140" s="943"/>
      <c r="KF140" s="943"/>
      <c r="KG140" s="943"/>
      <c r="KH140" s="943"/>
      <c r="KI140" s="943"/>
      <c r="KJ140" s="943"/>
      <c r="KK140" s="943"/>
      <c r="KL140" s="943"/>
      <c r="KM140" s="943"/>
      <c r="KN140" s="943"/>
      <c r="KO140" s="943"/>
      <c r="KP140" s="943"/>
      <c r="KQ140" s="943"/>
      <c r="KR140" s="943"/>
      <c r="KS140" s="943"/>
      <c r="KT140" s="943"/>
      <c r="KU140" s="943"/>
      <c r="KV140" s="1364"/>
      <c r="KW140" s="1364"/>
      <c r="KX140" s="1364"/>
      <c r="KY140" s="1364"/>
      <c r="KZ140" s="1363"/>
      <c r="LA140" s="1363"/>
      <c r="LB140" s="1363"/>
      <c r="LC140" s="1363"/>
      <c r="LD140" s="1363"/>
      <c r="LE140" s="1363"/>
      <c r="LF140" s="943"/>
      <c r="LG140" s="943"/>
      <c r="LH140" s="943"/>
      <c r="LI140" s="943"/>
      <c r="LJ140" s="943"/>
      <c r="LK140" s="943"/>
      <c r="LL140" s="943"/>
      <c r="LM140" s="943"/>
      <c r="LN140" s="943"/>
      <c r="LO140" s="943"/>
      <c r="LP140" s="943"/>
      <c r="LQ140" s="943"/>
      <c r="LR140" s="943"/>
      <c r="LS140" s="943"/>
      <c r="LT140" s="943"/>
      <c r="LU140" s="943"/>
      <c r="LV140" s="943"/>
      <c r="LW140" s="943"/>
      <c r="LX140" s="943"/>
      <c r="LY140" s="943"/>
      <c r="LZ140" s="943"/>
      <c r="MA140" s="943"/>
      <c r="MB140" s="943"/>
      <c r="MC140" s="943"/>
      <c r="MD140" s="943"/>
      <c r="ME140" s="943"/>
      <c r="MF140" s="943"/>
      <c r="MG140" s="1364"/>
      <c r="MH140" s="1364"/>
      <c r="MI140" s="1364"/>
      <c r="MJ140" s="1364"/>
      <c r="MK140" s="1383"/>
      <c r="ML140" s="1383"/>
      <c r="MM140" s="1383"/>
      <c r="MN140" s="1383"/>
      <c r="MO140" s="1383"/>
      <c r="MP140" s="1383"/>
      <c r="MQ140" s="943"/>
      <c r="MR140" s="943"/>
      <c r="MS140" s="943"/>
      <c r="MT140" s="943"/>
      <c r="MU140" s="943"/>
      <c r="MV140" s="943"/>
      <c r="MW140" s="943"/>
      <c r="MX140" s="943"/>
      <c r="MY140" s="943"/>
      <c r="MZ140" s="943"/>
      <c r="NA140" s="943"/>
      <c r="NB140" s="943"/>
      <c r="NC140" s="943"/>
      <c r="ND140" s="943"/>
      <c r="NE140" s="943"/>
      <c r="NF140" s="943"/>
      <c r="NG140" s="943"/>
      <c r="NH140" s="943"/>
      <c r="NI140" s="943"/>
      <c r="NJ140" s="943"/>
      <c r="NK140" s="943"/>
      <c r="NL140" s="943"/>
      <c r="NM140" s="943"/>
      <c r="NN140" s="943"/>
      <c r="NO140" s="943"/>
      <c r="NP140" s="943"/>
      <c r="NQ140" s="943"/>
      <c r="NR140" s="1364"/>
      <c r="NS140" s="1364"/>
      <c r="NT140" s="1364"/>
      <c r="NU140" s="1363"/>
      <c r="NV140" s="1363"/>
      <c r="NW140" s="1363"/>
      <c r="NX140" s="1363"/>
      <c r="NY140" s="1363"/>
      <c r="NZ140" s="1363"/>
      <c r="OA140" s="943"/>
      <c r="OB140" s="943"/>
      <c r="OC140" s="943"/>
      <c r="OD140" s="943"/>
      <c r="OE140" s="943"/>
      <c r="OF140" s="943"/>
      <c r="OG140" s="943"/>
      <c r="OH140" s="943"/>
      <c r="OI140" s="943"/>
      <c r="OJ140" s="943"/>
      <c r="OK140" s="943"/>
      <c r="OL140" s="943"/>
      <c r="OM140" s="943"/>
      <c r="ON140" s="943"/>
      <c r="OO140" s="943"/>
      <c r="OP140" s="943"/>
      <c r="OQ140" s="943"/>
      <c r="OR140" s="943"/>
      <c r="OS140" s="943"/>
      <c r="OT140" s="943"/>
      <c r="OU140" s="943"/>
      <c r="OV140" s="943"/>
      <c r="OW140" s="943"/>
      <c r="OX140" s="943"/>
      <c r="OY140" s="943"/>
      <c r="OZ140" s="943"/>
      <c r="PA140" s="943"/>
      <c r="PB140" s="1364"/>
      <c r="PC140" s="1364"/>
      <c r="PD140" s="1364"/>
      <c r="PE140" s="1383"/>
      <c r="PF140" s="1383"/>
      <c r="PG140" s="1383"/>
      <c r="PH140" s="1383"/>
      <c r="PI140" s="1383"/>
      <c r="PJ140" s="1383"/>
      <c r="PK140" s="943"/>
      <c r="PL140" s="943"/>
      <c r="PM140" s="943"/>
      <c r="PN140" s="943"/>
      <c r="PO140" s="943"/>
      <c r="PP140" s="943"/>
      <c r="PQ140" s="943"/>
      <c r="PR140" s="943"/>
      <c r="PS140" s="943"/>
      <c r="PT140" s="943"/>
      <c r="PU140" s="943"/>
      <c r="PV140" s="943"/>
      <c r="PW140" s="943"/>
      <c r="PX140" s="943"/>
      <c r="PY140" s="943"/>
      <c r="PZ140" s="943"/>
      <c r="QA140" s="943"/>
      <c r="QB140" s="943"/>
      <c r="QC140" s="943"/>
      <c r="QD140" s="943"/>
      <c r="QE140" s="943"/>
      <c r="QF140" s="943"/>
      <c r="QG140" s="943"/>
      <c r="QH140" s="943"/>
      <c r="QI140" s="943"/>
      <c r="QJ140" s="943"/>
      <c r="QK140" s="943"/>
      <c r="QL140" s="1364"/>
      <c r="QM140" s="1364"/>
      <c r="QN140" s="1364"/>
      <c r="QO140" s="1363"/>
      <c r="QP140" s="1363"/>
      <c r="QQ140" s="1363"/>
      <c r="QR140" s="1363"/>
      <c r="QS140" s="1363"/>
      <c r="QT140" s="1363"/>
      <c r="QU140" s="1363"/>
      <c r="QV140" s="1363"/>
      <c r="QW140" s="1363"/>
      <c r="QX140" s="1363"/>
      <c r="QY140" s="1363"/>
      <c r="QZ140" s="1363"/>
      <c r="RA140" s="1363"/>
    </row>
    <row r="141" ht="14.25" customHeight="1">
      <c r="A141" s="1364">
        <v>4.0</v>
      </c>
      <c r="B141" s="943"/>
      <c r="C141" s="943" t="s">
        <v>1164</v>
      </c>
      <c r="D141" s="1427">
        <v>1.0</v>
      </c>
      <c r="E141" s="1360"/>
      <c r="F141" s="1298">
        <v>500000.0</v>
      </c>
      <c r="G141" s="943"/>
      <c r="H141" s="943"/>
      <c r="I141" s="1383"/>
      <c r="J141" s="1383">
        <f t="shared" si="314"/>
        <v>0</v>
      </c>
      <c r="K141" s="1383"/>
      <c r="L141" s="1383">
        <f t="shared" si="315"/>
        <v>0</v>
      </c>
      <c r="M141" s="1383"/>
      <c r="N141" s="1383">
        <f t="shared" si="316"/>
        <v>0</v>
      </c>
      <c r="O141" s="1383">
        <v>31.0</v>
      </c>
      <c r="P141" s="1383">
        <f t="shared" si="317"/>
        <v>516666.6667</v>
      </c>
      <c r="Q141" s="1383"/>
      <c r="R141" s="1383"/>
      <c r="S141" s="1383"/>
      <c r="T141" s="1383">
        <f t="shared" si="318"/>
        <v>0</v>
      </c>
      <c r="U141" s="1383">
        <f t="shared" si="319"/>
        <v>516666.6667</v>
      </c>
      <c r="V141" s="1362"/>
      <c r="W141" s="1363">
        <f t="shared" si="320"/>
        <v>0</v>
      </c>
      <c r="X141" s="1362"/>
      <c r="Y141" s="1363">
        <f t="shared" si="321"/>
        <v>0</v>
      </c>
      <c r="Z141" s="1362"/>
      <c r="AA141" s="1363">
        <f t="shared" si="322"/>
        <v>0</v>
      </c>
      <c r="AB141" s="1362">
        <v>25.0</v>
      </c>
      <c r="AC141" s="1363">
        <f t="shared" si="323"/>
        <v>416666.6667</v>
      </c>
      <c r="AD141" s="1362"/>
      <c r="AE141" s="1362"/>
      <c r="AF141" s="1362"/>
      <c r="AG141" s="1363"/>
      <c r="AH141" s="1363">
        <f t="shared" si="324"/>
        <v>416666.6667</v>
      </c>
      <c r="AI141" s="1361"/>
      <c r="AJ141" s="1383">
        <f t="shared" si="335"/>
        <v>0</v>
      </c>
      <c r="AK141" s="1361"/>
      <c r="AL141" s="1361"/>
      <c r="AM141" s="1383">
        <f t="shared" si="325"/>
        <v>0</v>
      </c>
      <c r="AN141" s="1361">
        <v>30.0</v>
      </c>
      <c r="AO141" s="1383">
        <f t="shared" si="326"/>
        <v>500000</v>
      </c>
      <c r="AP141" s="1361"/>
      <c r="AQ141" s="1383">
        <f t="shared" si="327"/>
        <v>0</v>
      </c>
      <c r="AR141" s="1361"/>
      <c r="AS141" s="1361"/>
      <c r="AT141" s="1383">
        <f t="shared" si="328"/>
        <v>500000</v>
      </c>
      <c r="AU141" s="943" t="s">
        <v>2683</v>
      </c>
      <c r="AV141" s="943" t="s">
        <v>2683</v>
      </c>
      <c r="AW141" s="943" t="s">
        <v>2695</v>
      </c>
      <c r="AX141" s="943" t="s">
        <v>2683</v>
      </c>
      <c r="AY141" s="943" t="s">
        <v>2683</v>
      </c>
      <c r="AZ141" s="943" t="s">
        <v>2683</v>
      </c>
      <c r="BA141" s="943" t="s">
        <v>2683</v>
      </c>
      <c r="BB141" s="943" t="s">
        <v>2683</v>
      </c>
      <c r="BC141" s="943" t="s">
        <v>2683</v>
      </c>
      <c r="BD141" s="943" t="s">
        <v>2683</v>
      </c>
      <c r="BE141" s="943" t="s">
        <v>2683</v>
      </c>
      <c r="BF141" s="943" t="s">
        <v>2683</v>
      </c>
      <c r="BG141" s="943" t="s">
        <v>2683</v>
      </c>
      <c r="BH141" s="943" t="s">
        <v>2683</v>
      </c>
      <c r="BI141" s="943" t="s">
        <v>2683</v>
      </c>
      <c r="BJ141" s="943" t="s">
        <v>2683</v>
      </c>
      <c r="BK141" s="943" t="s">
        <v>2683</v>
      </c>
      <c r="BL141" s="943" t="s">
        <v>2683</v>
      </c>
      <c r="BM141" s="943" t="s">
        <v>2683</v>
      </c>
      <c r="BN141" s="943" t="s">
        <v>2683</v>
      </c>
      <c r="BO141" s="943" t="s">
        <v>2683</v>
      </c>
      <c r="BP141" s="943" t="s">
        <v>2683</v>
      </c>
      <c r="BQ141" s="943" t="s">
        <v>2683</v>
      </c>
      <c r="BR141" s="943" t="s">
        <v>2683</v>
      </c>
      <c r="BS141" s="943" t="s">
        <v>2683</v>
      </c>
      <c r="BT141" s="1364" t="s">
        <v>2683</v>
      </c>
      <c r="BU141" s="1364" t="s">
        <v>2683</v>
      </c>
      <c r="BV141" s="1364" t="s">
        <v>2683</v>
      </c>
      <c r="BW141" s="1364"/>
      <c r="BX141" s="1364"/>
      <c r="BY141" s="1364"/>
      <c r="BZ141" s="1363">
        <f t="shared" ref="BZ141:CJ141" si="462">COUNTIF($AU141:$BY141,BZ$4)*($F141/30)+COUNTIF($AU141:$BY141,BZ$5)*($F141/60)</f>
        <v>458333.3333</v>
      </c>
      <c r="CA141" s="1363">
        <f t="shared" si="462"/>
        <v>0</v>
      </c>
      <c r="CB141" s="1363">
        <f t="shared" si="462"/>
        <v>0</v>
      </c>
      <c r="CC141" s="1363">
        <f t="shared" si="462"/>
        <v>0</v>
      </c>
      <c r="CD141" s="1363">
        <f t="shared" si="462"/>
        <v>0</v>
      </c>
      <c r="CE141" s="1363">
        <f t="shared" si="462"/>
        <v>0</v>
      </c>
      <c r="CF141" s="1363">
        <f t="shared" si="462"/>
        <v>0</v>
      </c>
      <c r="CG141" s="1363">
        <f t="shared" si="462"/>
        <v>0</v>
      </c>
      <c r="CH141" s="1363">
        <f t="shared" si="462"/>
        <v>0</v>
      </c>
      <c r="CI141" s="1363">
        <f t="shared" si="462"/>
        <v>0</v>
      </c>
      <c r="CJ141" s="1363">
        <f t="shared" si="462"/>
        <v>0</v>
      </c>
      <c r="CK141" s="1363">
        <f t="shared" si="330"/>
        <v>0</v>
      </c>
      <c r="CL141" s="943" t="s">
        <v>2678</v>
      </c>
      <c r="CM141" s="943" t="s">
        <v>2678</v>
      </c>
      <c r="CN141" s="943" t="s">
        <v>2678</v>
      </c>
      <c r="CO141" s="943" t="s">
        <v>2678</v>
      </c>
      <c r="CP141" s="943" t="s">
        <v>2678</v>
      </c>
      <c r="CQ141" s="943" t="s">
        <v>2678</v>
      </c>
      <c r="CR141" s="943" t="s">
        <v>2678</v>
      </c>
      <c r="CS141" s="943" t="s">
        <v>2678</v>
      </c>
      <c r="CT141" s="943" t="s">
        <v>2678</v>
      </c>
      <c r="CU141" s="943" t="s">
        <v>2678</v>
      </c>
      <c r="CV141" s="943" t="s">
        <v>2678</v>
      </c>
      <c r="CW141" s="943" t="s">
        <v>2678</v>
      </c>
      <c r="CX141" s="943" t="s">
        <v>2678</v>
      </c>
      <c r="CY141" s="943" t="s">
        <v>2678</v>
      </c>
      <c r="CZ141" s="943" t="s">
        <v>2678</v>
      </c>
      <c r="DA141" s="943" t="s">
        <v>2678</v>
      </c>
      <c r="DB141" s="943" t="s">
        <v>2678</v>
      </c>
      <c r="DC141" s="943" t="s">
        <v>2678</v>
      </c>
      <c r="DD141" s="943" t="s">
        <v>2678</v>
      </c>
      <c r="DE141" s="943" t="s">
        <v>2678</v>
      </c>
      <c r="DF141" s="943" t="s">
        <v>2678</v>
      </c>
      <c r="DG141" s="943" t="s">
        <v>2678</v>
      </c>
      <c r="DH141" s="943" t="s">
        <v>2678</v>
      </c>
      <c r="DI141" s="943" t="s">
        <v>2678</v>
      </c>
      <c r="DJ141" s="943" t="s">
        <v>2678</v>
      </c>
      <c r="DK141" s="943" t="s">
        <v>2678</v>
      </c>
      <c r="DL141" s="943" t="s">
        <v>2678</v>
      </c>
      <c r="DM141" s="943" t="s">
        <v>2678</v>
      </c>
      <c r="DN141" s="1383">
        <f t="shared" ref="DN141:DW141" si="463">COUNTIF($CL141:$DM141,DN$4)*($F141/30)+COUNTIF($CL141:$DM141,DN$5)*($F141/60)</f>
        <v>0</v>
      </c>
      <c r="DO141" s="1383">
        <f t="shared" si="463"/>
        <v>0</v>
      </c>
      <c r="DP141" s="1383">
        <f t="shared" si="463"/>
        <v>0</v>
      </c>
      <c r="DQ141" s="1383">
        <f t="shared" si="463"/>
        <v>466666.6667</v>
      </c>
      <c r="DR141" s="1383">
        <f t="shared" si="463"/>
        <v>0</v>
      </c>
      <c r="DS141" s="1383">
        <f t="shared" si="463"/>
        <v>0</v>
      </c>
      <c r="DT141" s="1383">
        <f t="shared" si="463"/>
        <v>0</v>
      </c>
      <c r="DU141" s="1383">
        <f t="shared" si="463"/>
        <v>0</v>
      </c>
      <c r="DV141" s="1383">
        <f t="shared" si="463"/>
        <v>0</v>
      </c>
      <c r="DW141" s="1383">
        <f t="shared" si="463"/>
        <v>0</v>
      </c>
      <c r="DX141" s="1383">
        <f t="shared" si="332"/>
        <v>0</v>
      </c>
      <c r="DY141" s="943" t="s">
        <v>2678</v>
      </c>
      <c r="DZ141" s="943" t="s">
        <v>2678</v>
      </c>
      <c r="EA141" s="943" t="s">
        <v>2678</v>
      </c>
      <c r="EB141" s="943" t="s">
        <v>2678</v>
      </c>
      <c r="EC141" s="943" t="s">
        <v>2678</v>
      </c>
      <c r="ED141" s="943" t="s">
        <v>2678</v>
      </c>
      <c r="EE141" s="943" t="s">
        <v>2678</v>
      </c>
      <c r="EF141" s="943" t="s">
        <v>2678</v>
      </c>
      <c r="EG141" s="943" t="s">
        <v>2678</v>
      </c>
      <c r="EH141" s="943" t="s">
        <v>2678</v>
      </c>
      <c r="EI141" s="943" t="s">
        <v>2678</v>
      </c>
      <c r="EJ141" s="943" t="s">
        <v>2678</v>
      </c>
      <c r="EK141" s="943" t="s">
        <v>2678</v>
      </c>
      <c r="EL141" s="943" t="s">
        <v>2678</v>
      </c>
      <c r="EM141" s="943" t="s">
        <v>2678</v>
      </c>
      <c r="EN141" s="943" t="s">
        <v>2678</v>
      </c>
      <c r="EO141" s="943" t="s">
        <v>2678</v>
      </c>
      <c r="EP141" s="943" t="s">
        <v>2678</v>
      </c>
      <c r="EQ141" s="943" t="s">
        <v>2678</v>
      </c>
      <c r="ER141" s="943" t="s">
        <v>2678</v>
      </c>
      <c r="ES141" s="943" t="s">
        <v>2678</v>
      </c>
      <c r="ET141" s="943" t="s">
        <v>2678</v>
      </c>
      <c r="EU141" s="943" t="s">
        <v>2678</v>
      </c>
      <c r="EV141" s="943" t="s">
        <v>2678</v>
      </c>
      <c r="EW141" s="943" t="s">
        <v>2678</v>
      </c>
      <c r="EX141" s="943" t="s">
        <v>2678</v>
      </c>
      <c r="EY141" s="943" t="s">
        <v>2678</v>
      </c>
      <c r="EZ141" s="1364"/>
      <c r="FA141" s="1364"/>
      <c r="FB141" s="1364"/>
      <c r="FC141" s="1364"/>
      <c r="FD141" s="1363">
        <f t="shared" ref="FD141:FP141" si="464">COUNTIF($DY141:$FC141,FD$4)*($F141/30)+COUNTIF($DY141:$FC141,FD$5)*($F141/60)</f>
        <v>0</v>
      </c>
      <c r="FE141" s="1363">
        <f t="shared" si="464"/>
        <v>0</v>
      </c>
      <c r="FF141" s="1363">
        <f t="shared" si="464"/>
        <v>0</v>
      </c>
      <c r="FG141" s="1363">
        <f t="shared" si="464"/>
        <v>450000</v>
      </c>
      <c r="FH141" s="1363">
        <f t="shared" si="464"/>
        <v>0</v>
      </c>
      <c r="FI141" s="1363">
        <f t="shared" si="464"/>
        <v>0</v>
      </c>
      <c r="FJ141" s="1363">
        <f t="shared" si="464"/>
        <v>0</v>
      </c>
      <c r="FK141" s="1363">
        <f t="shared" si="464"/>
        <v>0</v>
      </c>
      <c r="FL141" s="1363">
        <f t="shared" si="464"/>
        <v>0</v>
      </c>
      <c r="FM141" s="1363">
        <f t="shared" si="464"/>
        <v>0</v>
      </c>
      <c r="FN141" s="1363">
        <f t="shared" si="464"/>
        <v>0</v>
      </c>
      <c r="FO141" s="1363">
        <f t="shared" si="464"/>
        <v>0</v>
      </c>
      <c r="FP141" s="1363">
        <f t="shared" si="464"/>
        <v>0</v>
      </c>
      <c r="FQ141" s="943"/>
      <c r="FR141" s="943"/>
      <c r="FS141" s="943"/>
      <c r="FT141" s="943"/>
      <c r="FU141" s="943"/>
      <c r="FV141" s="943"/>
      <c r="FW141" s="943"/>
      <c r="FX141" s="943"/>
      <c r="FY141" s="943"/>
      <c r="FZ141" s="943"/>
      <c r="GA141" s="943"/>
      <c r="GB141" s="943"/>
      <c r="GC141" s="943"/>
      <c r="GD141" s="943"/>
      <c r="GE141" s="943"/>
      <c r="GF141" s="943"/>
      <c r="GG141" s="943"/>
      <c r="GH141" s="943"/>
      <c r="GI141" s="943"/>
      <c r="GJ141" s="943"/>
      <c r="GK141" s="943"/>
      <c r="GL141" s="943"/>
      <c r="GM141" s="943"/>
      <c r="GN141" s="943"/>
      <c r="GO141" s="943"/>
      <c r="GP141" s="943"/>
      <c r="GQ141" s="943"/>
      <c r="GR141" s="1364"/>
      <c r="GS141" s="1364"/>
      <c r="GT141" s="1364"/>
      <c r="GU141" s="1383"/>
      <c r="GV141" s="1383"/>
      <c r="GW141" s="1383"/>
      <c r="GX141" s="1383"/>
      <c r="GY141" s="1383"/>
      <c r="GZ141" s="943"/>
      <c r="HA141" s="943"/>
      <c r="HB141" s="943"/>
      <c r="HC141" s="943"/>
      <c r="HD141" s="943"/>
      <c r="HE141" s="943"/>
      <c r="HF141" s="943"/>
      <c r="HG141" s="943"/>
      <c r="HH141" s="943"/>
      <c r="HI141" s="943"/>
      <c r="HJ141" s="943"/>
      <c r="HK141" s="943"/>
      <c r="HL141" s="943"/>
      <c r="HM141" s="943"/>
      <c r="HN141" s="943"/>
      <c r="HO141" s="943"/>
      <c r="HP141" s="943"/>
      <c r="HQ141" s="943"/>
      <c r="HR141" s="943"/>
      <c r="HS141" s="943"/>
      <c r="HT141" s="943"/>
      <c r="HU141" s="943"/>
      <c r="HV141" s="943"/>
      <c r="HW141" s="943"/>
      <c r="HX141" s="943"/>
      <c r="HY141" s="943"/>
      <c r="HZ141" s="943"/>
      <c r="IA141" s="1364"/>
      <c r="IB141" s="1364"/>
      <c r="IC141" s="1364"/>
      <c r="ID141" s="1364"/>
      <c r="IE141" s="1391"/>
      <c r="IF141" s="1391"/>
      <c r="IG141" s="1391"/>
      <c r="IH141" s="1391"/>
      <c r="II141" s="1391"/>
      <c r="IJ141" s="1391"/>
      <c r="IK141" s="943"/>
      <c r="IL141" s="943"/>
      <c r="IM141" s="943"/>
      <c r="IN141" s="943"/>
      <c r="IO141" s="943"/>
      <c r="IP141" s="943"/>
      <c r="IQ141" s="943"/>
      <c r="IR141" s="943"/>
      <c r="IS141" s="943"/>
      <c r="IT141" s="943"/>
      <c r="IU141" s="943"/>
      <c r="IV141" s="943"/>
      <c r="IW141" s="943"/>
      <c r="IX141" s="943"/>
      <c r="IY141" s="943"/>
      <c r="IZ141" s="943"/>
      <c r="JA141" s="943"/>
      <c r="JB141" s="943"/>
      <c r="JC141" s="943"/>
      <c r="JD141" s="943"/>
      <c r="JE141" s="943"/>
      <c r="JF141" s="943"/>
      <c r="JG141" s="943"/>
      <c r="JH141" s="943"/>
      <c r="JI141" s="943"/>
      <c r="JJ141" s="943"/>
      <c r="JK141" s="943"/>
      <c r="JL141" s="1364"/>
      <c r="JM141" s="1364"/>
      <c r="JN141" s="1364"/>
      <c r="JO141" s="1383"/>
      <c r="JP141" s="1383"/>
      <c r="JQ141" s="1383"/>
      <c r="JR141" s="1383"/>
      <c r="JS141" s="1383"/>
      <c r="JT141" s="1383"/>
      <c r="JU141" s="943"/>
      <c r="JV141" s="943"/>
      <c r="JW141" s="943"/>
      <c r="JX141" s="943"/>
      <c r="JY141" s="943"/>
      <c r="JZ141" s="943"/>
      <c r="KA141" s="943"/>
      <c r="KB141" s="943"/>
      <c r="KC141" s="943"/>
      <c r="KD141" s="943"/>
      <c r="KE141" s="943"/>
      <c r="KF141" s="943"/>
      <c r="KG141" s="943"/>
      <c r="KH141" s="943"/>
      <c r="KI141" s="943"/>
      <c r="KJ141" s="943"/>
      <c r="KK141" s="943"/>
      <c r="KL141" s="943"/>
      <c r="KM141" s="943"/>
      <c r="KN141" s="943"/>
      <c r="KO141" s="943"/>
      <c r="KP141" s="943"/>
      <c r="KQ141" s="943"/>
      <c r="KR141" s="943"/>
      <c r="KS141" s="943"/>
      <c r="KT141" s="943"/>
      <c r="KU141" s="943"/>
      <c r="KV141" s="1364"/>
      <c r="KW141" s="1364"/>
      <c r="KX141" s="1364"/>
      <c r="KY141" s="1364"/>
      <c r="KZ141" s="1363"/>
      <c r="LA141" s="1363"/>
      <c r="LB141" s="1363"/>
      <c r="LC141" s="1363"/>
      <c r="LD141" s="1363"/>
      <c r="LE141" s="1363"/>
      <c r="LF141" s="943"/>
      <c r="LG141" s="943"/>
      <c r="LH141" s="943"/>
      <c r="LI141" s="943"/>
      <c r="LJ141" s="943"/>
      <c r="LK141" s="943"/>
      <c r="LL141" s="943"/>
      <c r="LM141" s="943"/>
      <c r="LN141" s="943"/>
      <c r="LO141" s="943"/>
      <c r="LP141" s="943"/>
      <c r="LQ141" s="943"/>
      <c r="LR141" s="943"/>
      <c r="LS141" s="943"/>
      <c r="LT141" s="943"/>
      <c r="LU141" s="943"/>
      <c r="LV141" s="943"/>
      <c r="LW141" s="943"/>
      <c r="LX141" s="943"/>
      <c r="LY141" s="943"/>
      <c r="LZ141" s="943"/>
      <c r="MA141" s="943"/>
      <c r="MB141" s="943"/>
      <c r="MC141" s="943"/>
      <c r="MD141" s="943"/>
      <c r="ME141" s="943"/>
      <c r="MF141" s="943"/>
      <c r="MG141" s="1364"/>
      <c r="MH141" s="1364"/>
      <c r="MI141" s="1364"/>
      <c r="MJ141" s="1364"/>
      <c r="MK141" s="1383"/>
      <c r="ML141" s="1383"/>
      <c r="MM141" s="1383"/>
      <c r="MN141" s="1383"/>
      <c r="MO141" s="1383"/>
      <c r="MP141" s="1383"/>
      <c r="MQ141" s="943"/>
      <c r="MR141" s="943"/>
      <c r="MS141" s="943"/>
      <c r="MT141" s="943"/>
      <c r="MU141" s="943"/>
      <c r="MV141" s="943"/>
      <c r="MW141" s="943"/>
      <c r="MX141" s="943"/>
      <c r="MY141" s="943"/>
      <c r="MZ141" s="943"/>
      <c r="NA141" s="943"/>
      <c r="NB141" s="943"/>
      <c r="NC141" s="943"/>
      <c r="ND141" s="943"/>
      <c r="NE141" s="943"/>
      <c r="NF141" s="943"/>
      <c r="NG141" s="943"/>
      <c r="NH141" s="943"/>
      <c r="NI141" s="943"/>
      <c r="NJ141" s="943"/>
      <c r="NK141" s="943"/>
      <c r="NL141" s="943"/>
      <c r="NM141" s="943"/>
      <c r="NN141" s="943"/>
      <c r="NO141" s="943"/>
      <c r="NP141" s="943"/>
      <c r="NQ141" s="943"/>
      <c r="NR141" s="1364"/>
      <c r="NS141" s="1364"/>
      <c r="NT141" s="1364"/>
      <c r="NU141" s="1363"/>
      <c r="NV141" s="1363"/>
      <c r="NW141" s="1363"/>
      <c r="NX141" s="1363"/>
      <c r="NY141" s="1363"/>
      <c r="NZ141" s="1363"/>
      <c r="OA141" s="943"/>
      <c r="OB141" s="943"/>
      <c r="OC141" s="943"/>
      <c r="OD141" s="943"/>
      <c r="OE141" s="943"/>
      <c r="OF141" s="943"/>
      <c r="OG141" s="943"/>
      <c r="OH141" s="943"/>
      <c r="OI141" s="943"/>
      <c r="OJ141" s="943"/>
      <c r="OK141" s="943"/>
      <c r="OL141" s="943"/>
      <c r="OM141" s="943"/>
      <c r="ON141" s="943"/>
      <c r="OO141" s="943"/>
      <c r="OP141" s="943"/>
      <c r="OQ141" s="943"/>
      <c r="OR141" s="943"/>
      <c r="OS141" s="943"/>
      <c r="OT141" s="943"/>
      <c r="OU141" s="943"/>
      <c r="OV141" s="943"/>
      <c r="OW141" s="943"/>
      <c r="OX141" s="943"/>
      <c r="OY141" s="943"/>
      <c r="OZ141" s="943"/>
      <c r="PA141" s="943"/>
      <c r="PB141" s="1364"/>
      <c r="PC141" s="1364"/>
      <c r="PD141" s="1364"/>
      <c r="PE141" s="1383"/>
      <c r="PF141" s="1383"/>
      <c r="PG141" s="1383"/>
      <c r="PH141" s="1383"/>
      <c r="PI141" s="1383"/>
      <c r="PJ141" s="1383"/>
      <c r="PK141" s="943"/>
      <c r="PL141" s="943"/>
      <c r="PM141" s="943"/>
      <c r="PN141" s="943"/>
      <c r="PO141" s="943"/>
      <c r="PP141" s="943"/>
      <c r="PQ141" s="943"/>
      <c r="PR141" s="943"/>
      <c r="PS141" s="943"/>
      <c r="PT141" s="943"/>
      <c r="PU141" s="943"/>
      <c r="PV141" s="943"/>
      <c r="PW141" s="943"/>
      <c r="PX141" s="943"/>
      <c r="PY141" s="943"/>
      <c r="PZ141" s="943"/>
      <c r="QA141" s="943"/>
      <c r="QB141" s="943"/>
      <c r="QC141" s="943"/>
      <c r="QD141" s="943"/>
      <c r="QE141" s="943"/>
      <c r="QF141" s="943"/>
      <c r="QG141" s="943"/>
      <c r="QH141" s="943"/>
      <c r="QI141" s="943"/>
      <c r="QJ141" s="943"/>
      <c r="QK141" s="943"/>
      <c r="QL141" s="1364"/>
      <c r="QM141" s="1364"/>
      <c r="QN141" s="1364"/>
      <c r="QO141" s="1363"/>
      <c r="QP141" s="1363"/>
      <c r="QQ141" s="1363"/>
      <c r="QR141" s="1363"/>
      <c r="QS141" s="1363"/>
      <c r="QT141" s="1363"/>
      <c r="QU141" s="1363"/>
      <c r="QV141" s="1363"/>
      <c r="QW141" s="1363"/>
      <c r="QX141" s="1363"/>
      <c r="QY141" s="1363"/>
      <c r="QZ141" s="1363"/>
      <c r="RA141" s="1363"/>
    </row>
    <row r="142" ht="14.25" customHeight="1">
      <c r="A142" s="1364">
        <v>5.0</v>
      </c>
      <c r="B142" s="943"/>
      <c r="C142" s="943" t="s">
        <v>1164</v>
      </c>
      <c r="D142" s="1427">
        <v>2.0</v>
      </c>
      <c r="E142" s="1360"/>
      <c r="F142" s="1298">
        <v>500000.0</v>
      </c>
      <c r="G142" s="943"/>
      <c r="H142" s="943"/>
      <c r="I142" s="1383">
        <v>12.0</v>
      </c>
      <c r="J142" s="1383">
        <f t="shared" si="314"/>
        <v>200000</v>
      </c>
      <c r="K142" s="1383">
        <v>19.0</v>
      </c>
      <c r="L142" s="1383">
        <f t="shared" si="315"/>
        <v>316666.6667</v>
      </c>
      <c r="M142" s="1383"/>
      <c r="N142" s="1383">
        <f t="shared" si="316"/>
        <v>0</v>
      </c>
      <c r="O142" s="1383"/>
      <c r="P142" s="1383">
        <f t="shared" si="317"/>
        <v>0</v>
      </c>
      <c r="Q142" s="1383"/>
      <c r="R142" s="1383"/>
      <c r="S142" s="1383"/>
      <c r="T142" s="1383">
        <f t="shared" si="318"/>
        <v>0</v>
      </c>
      <c r="U142" s="1383">
        <f t="shared" si="319"/>
        <v>516666.6667</v>
      </c>
      <c r="V142" s="1362"/>
      <c r="W142" s="1363">
        <f t="shared" si="320"/>
        <v>0</v>
      </c>
      <c r="X142" s="1362"/>
      <c r="Y142" s="1363">
        <f t="shared" si="321"/>
        <v>0</v>
      </c>
      <c r="Z142" s="1362"/>
      <c r="AA142" s="1363">
        <f t="shared" si="322"/>
        <v>0</v>
      </c>
      <c r="AB142" s="1362"/>
      <c r="AC142" s="1363">
        <f t="shared" si="323"/>
        <v>0</v>
      </c>
      <c r="AD142" s="1362"/>
      <c r="AE142" s="1362"/>
      <c r="AF142" s="1362">
        <v>25.0</v>
      </c>
      <c r="AG142" s="1363">
        <f>AF142*(F142/30)</f>
        <v>416666.6667</v>
      </c>
      <c r="AH142" s="1363">
        <f t="shared" si="324"/>
        <v>416666.6667</v>
      </c>
      <c r="AI142" s="1361"/>
      <c r="AJ142" s="1383">
        <f t="shared" si="335"/>
        <v>0</v>
      </c>
      <c r="AK142" s="1361"/>
      <c r="AL142" s="1361"/>
      <c r="AM142" s="1383">
        <f t="shared" si="325"/>
        <v>0</v>
      </c>
      <c r="AN142" s="1361"/>
      <c r="AO142" s="1383">
        <f t="shared" si="326"/>
        <v>0</v>
      </c>
      <c r="AP142" s="1361"/>
      <c r="AQ142" s="1383">
        <f t="shared" si="327"/>
        <v>0</v>
      </c>
      <c r="AR142" s="1361"/>
      <c r="AS142" s="1361"/>
      <c r="AT142" s="1383">
        <f t="shared" si="328"/>
        <v>0</v>
      </c>
      <c r="AU142" s="943" t="s">
        <v>2678</v>
      </c>
      <c r="AV142" s="943" t="s">
        <v>2678</v>
      </c>
      <c r="AW142" s="943" t="s">
        <v>2678</v>
      </c>
      <c r="AX142" s="943" t="s">
        <v>2678</v>
      </c>
      <c r="AY142" s="943" t="s">
        <v>2678</v>
      </c>
      <c r="AZ142" s="943" t="s">
        <v>2678</v>
      </c>
      <c r="BA142" s="943" t="s">
        <v>2678</v>
      </c>
      <c r="BB142" s="943" t="s">
        <v>2678</v>
      </c>
      <c r="BC142" s="943" t="s">
        <v>2678</v>
      </c>
      <c r="BD142" s="943" t="s">
        <v>2678</v>
      </c>
      <c r="BE142" s="943" t="s">
        <v>2678</v>
      </c>
      <c r="BF142" s="943" t="s">
        <v>2678</v>
      </c>
      <c r="BG142" s="943" t="s">
        <v>2678</v>
      </c>
      <c r="BH142" s="943" t="s">
        <v>2678</v>
      </c>
      <c r="BI142" s="943" t="s">
        <v>2678</v>
      </c>
      <c r="BJ142" s="943" t="s">
        <v>2677</v>
      </c>
      <c r="BK142" s="943" t="s">
        <v>2677</v>
      </c>
      <c r="BL142" s="943" t="s">
        <v>2678</v>
      </c>
      <c r="BM142" s="943" t="s">
        <v>2678</v>
      </c>
      <c r="BN142" s="943" t="s">
        <v>2678</v>
      </c>
      <c r="BO142" s="943" t="s">
        <v>2678</v>
      </c>
      <c r="BP142" s="943" t="s">
        <v>2678</v>
      </c>
      <c r="BQ142" s="943" t="s">
        <v>2678</v>
      </c>
      <c r="BR142" s="943" t="s">
        <v>2678</v>
      </c>
      <c r="BS142" s="943" t="s">
        <v>2678</v>
      </c>
      <c r="BT142" s="1364" t="s">
        <v>2678</v>
      </c>
      <c r="BU142" s="1364" t="s">
        <v>2678</v>
      </c>
      <c r="BV142" s="1364" t="s">
        <v>2678</v>
      </c>
      <c r="BW142" s="1364" t="s">
        <v>2678</v>
      </c>
      <c r="BX142" s="1364" t="s">
        <v>2678</v>
      </c>
      <c r="BY142" s="1364" t="s">
        <v>2678</v>
      </c>
      <c r="BZ142" s="1363">
        <f t="shared" ref="BZ142:CJ142" si="465">COUNTIF($AU142:$BY142,BZ$4)*($F142/30)+COUNTIF($AU142:$BY142,BZ$5)*($F142/60)</f>
        <v>0</v>
      </c>
      <c r="CA142" s="1363">
        <f t="shared" si="465"/>
        <v>0</v>
      </c>
      <c r="CB142" s="1363">
        <f t="shared" si="465"/>
        <v>0</v>
      </c>
      <c r="CC142" s="1363">
        <f t="shared" si="465"/>
        <v>483333.3333</v>
      </c>
      <c r="CD142" s="1363">
        <f t="shared" si="465"/>
        <v>0</v>
      </c>
      <c r="CE142" s="1363">
        <f t="shared" si="465"/>
        <v>0</v>
      </c>
      <c r="CF142" s="1363">
        <f t="shared" si="465"/>
        <v>0</v>
      </c>
      <c r="CG142" s="1363">
        <f t="shared" si="465"/>
        <v>0</v>
      </c>
      <c r="CH142" s="1363">
        <f t="shared" si="465"/>
        <v>0</v>
      </c>
      <c r="CI142" s="1363">
        <f t="shared" si="465"/>
        <v>0</v>
      </c>
      <c r="CJ142" s="1363">
        <f t="shared" si="465"/>
        <v>0</v>
      </c>
      <c r="CK142" s="1363">
        <f t="shared" si="330"/>
        <v>33333.33333</v>
      </c>
      <c r="CL142" s="943"/>
      <c r="CM142" s="943"/>
      <c r="CN142" s="943"/>
      <c r="CO142" s="943"/>
      <c r="CP142" s="943"/>
      <c r="CQ142" s="943"/>
      <c r="CR142" s="943"/>
      <c r="CS142" s="943"/>
      <c r="CT142" s="943"/>
      <c r="CU142" s="943"/>
      <c r="CV142" s="943"/>
      <c r="CW142" s="943"/>
      <c r="CX142" s="943"/>
      <c r="CY142" s="943"/>
      <c r="CZ142" s="943"/>
      <c r="DA142" s="943"/>
      <c r="DB142" s="943"/>
      <c r="DC142" s="943"/>
      <c r="DD142" s="943"/>
      <c r="DE142" s="943"/>
      <c r="DF142" s="943"/>
      <c r="DG142" s="943"/>
      <c r="DH142" s="943"/>
      <c r="DI142" s="943"/>
      <c r="DJ142" s="943"/>
      <c r="DK142" s="943"/>
      <c r="DL142" s="943"/>
      <c r="DM142" s="943"/>
      <c r="DN142" s="1383">
        <f t="shared" ref="DN142:DW142" si="466">COUNTIF($CL142:$DM142,DN$4)*($F142/30)+COUNTIF($CL142:$DM142,DN$5)*($F142/60)</f>
        <v>0</v>
      </c>
      <c r="DO142" s="1383">
        <f t="shared" si="466"/>
        <v>0</v>
      </c>
      <c r="DP142" s="1383">
        <f t="shared" si="466"/>
        <v>0</v>
      </c>
      <c r="DQ142" s="1383">
        <f t="shared" si="466"/>
        <v>0</v>
      </c>
      <c r="DR142" s="1383">
        <f t="shared" si="466"/>
        <v>0</v>
      </c>
      <c r="DS142" s="1383">
        <f t="shared" si="466"/>
        <v>0</v>
      </c>
      <c r="DT142" s="1383">
        <f t="shared" si="466"/>
        <v>0</v>
      </c>
      <c r="DU142" s="1383">
        <f t="shared" si="466"/>
        <v>0</v>
      </c>
      <c r="DV142" s="1383">
        <f t="shared" si="466"/>
        <v>0</v>
      </c>
      <c r="DW142" s="1383">
        <f t="shared" si="466"/>
        <v>0</v>
      </c>
      <c r="DX142" s="1383">
        <f t="shared" si="332"/>
        <v>0</v>
      </c>
      <c r="DY142" s="943"/>
      <c r="DZ142" s="943"/>
      <c r="EA142" s="943"/>
      <c r="EB142" s="943"/>
      <c r="EC142" s="943"/>
      <c r="ED142" s="943"/>
      <c r="EE142" s="943"/>
      <c r="EF142" s="943"/>
      <c r="EG142" s="943"/>
      <c r="EH142" s="943"/>
      <c r="EI142" s="943"/>
      <c r="EJ142" s="943"/>
      <c r="EK142" s="943"/>
      <c r="EL142" s="943"/>
      <c r="EM142" s="943"/>
      <c r="EN142" s="943"/>
      <c r="EO142" s="943"/>
      <c r="EP142" s="943"/>
      <c r="EQ142" s="943"/>
      <c r="ER142" s="943"/>
      <c r="ES142" s="943"/>
      <c r="ET142" s="943"/>
      <c r="EU142" s="943"/>
      <c r="EV142" s="943"/>
      <c r="EW142" s="943"/>
      <c r="EX142" s="1364"/>
      <c r="EY142" s="1364"/>
      <c r="EZ142" s="1364"/>
      <c r="FA142" s="1364"/>
      <c r="FB142" s="1364"/>
      <c r="FC142" s="1364"/>
      <c r="FD142" s="1363">
        <f t="shared" ref="FD142:FP142" si="467">COUNTIF($DY142:$FC142,FD$4)*($F142/30)+COUNTIF($DY142:$FC142,FD$5)*($F142/60)</f>
        <v>0</v>
      </c>
      <c r="FE142" s="1363">
        <f t="shared" si="467"/>
        <v>0</v>
      </c>
      <c r="FF142" s="1363">
        <f t="shared" si="467"/>
        <v>0</v>
      </c>
      <c r="FG142" s="1363">
        <f t="shared" si="467"/>
        <v>0</v>
      </c>
      <c r="FH142" s="1363">
        <f t="shared" si="467"/>
        <v>0</v>
      </c>
      <c r="FI142" s="1363">
        <f t="shared" si="467"/>
        <v>0</v>
      </c>
      <c r="FJ142" s="1363">
        <f t="shared" si="467"/>
        <v>0</v>
      </c>
      <c r="FK142" s="1363">
        <f t="shared" si="467"/>
        <v>0</v>
      </c>
      <c r="FL142" s="1363">
        <f t="shared" si="467"/>
        <v>0</v>
      </c>
      <c r="FM142" s="1363">
        <f t="shared" si="467"/>
        <v>0</v>
      </c>
      <c r="FN142" s="1363">
        <f t="shared" si="467"/>
        <v>0</v>
      </c>
      <c r="FO142" s="1363">
        <f t="shared" si="467"/>
        <v>0</v>
      </c>
      <c r="FP142" s="1363">
        <f t="shared" si="467"/>
        <v>0</v>
      </c>
      <c r="FQ142" s="943"/>
      <c r="FR142" s="943"/>
      <c r="FS142" s="943"/>
      <c r="FT142" s="943"/>
      <c r="FU142" s="943"/>
      <c r="FV142" s="943"/>
      <c r="FW142" s="943"/>
      <c r="FX142" s="943"/>
      <c r="FY142" s="943"/>
      <c r="FZ142" s="943"/>
      <c r="GA142" s="943"/>
      <c r="GB142" s="943"/>
      <c r="GC142" s="943"/>
      <c r="GD142" s="943"/>
      <c r="GE142" s="943"/>
      <c r="GF142" s="943"/>
      <c r="GG142" s="943"/>
      <c r="GH142" s="943"/>
      <c r="GI142" s="943"/>
      <c r="GJ142" s="943"/>
      <c r="GK142" s="943"/>
      <c r="GL142" s="943"/>
      <c r="GM142" s="943"/>
      <c r="GN142" s="943"/>
      <c r="GO142" s="943"/>
      <c r="GP142" s="1364"/>
      <c r="GQ142" s="1364"/>
      <c r="GR142" s="1364"/>
      <c r="GS142" s="1364"/>
      <c r="GT142" s="1364"/>
      <c r="GU142" s="1383"/>
      <c r="GV142" s="1383"/>
      <c r="GW142" s="1383"/>
      <c r="GX142" s="1383"/>
      <c r="GY142" s="1383"/>
      <c r="GZ142" s="943"/>
      <c r="HA142" s="943"/>
      <c r="HB142" s="943"/>
      <c r="HC142" s="943"/>
      <c r="HD142" s="943"/>
      <c r="HE142" s="943"/>
      <c r="HF142" s="943"/>
      <c r="HG142" s="943"/>
      <c r="HH142" s="943"/>
      <c r="HI142" s="943"/>
      <c r="HJ142" s="943"/>
      <c r="HK142" s="943"/>
      <c r="HL142" s="943"/>
      <c r="HM142" s="943"/>
      <c r="HN142" s="943"/>
      <c r="HO142" s="943"/>
      <c r="HP142" s="943"/>
      <c r="HQ142" s="943"/>
      <c r="HR142" s="943"/>
      <c r="HS142" s="943"/>
      <c r="HT142" s="943"/>
      <c r="HU142" s="943"/>
      <c r="HV142" s="943"/>
      <c r="HW142" s="943"/>
      <c r="HX142" s="943"/>
      <c r="HY142" s="1364"/>
      <c r="HZ142" s="1364"/>
      <c r="IA142" s="1364"/>
      <c r="IB142" s="1364"/>
      <c r="IC142" s="1364"/>
      <c r="ID142" s="1364"/>
      <c r="IE142" s="1391"/>
      <c r="IF142" s="1391"/>
      <c r="IG142" s="1391"/>
      <c r="IH142" s="1391"/>
      <c r="II142" s="1391"/>
      <c r="IJ142" s="1391"/>
      <c r="IK142" s="943"/>
      <c r="IL142" s="943"/>
      <c r="IM142" s="943"/>
      <c r="IN142" s="943"/>
      <c r="IO142" s="943"/>
      <c r="IP142" s="943"/>
      <c r="IQ142" s="943"/>
      <c r="IR142" s="943"/>
      <c r="IS142" s="943"/>
      <c r="IT142" s="943"/>
      <c r="IU142" s="943"/>
      <c r="IV142" s="943"/>
      <c r="IW142" s="943"/>
      <c r="IX142" s="943"/>
      <c r="IY142" s="943"/>
      <c r="IZ142" s="943"/>
      <c r="JA142" s="943"/>
      <c r="JB142" s="943"/>
      <c r="JC142" s="943"/>
      <c r="JD142" s="943"/>
      <c r="JE142" s="943"/>
      <c r="JF142" s="943"/>
      <c r="JG142" s="943"/>
      <c r="JH142" s="943"/>
      <c r="JI142" s="943"/>
      <c r="JJ142" s="1364"/>
      <c r="JK142" s="1364"/>
      <c r="JL142" s="1364"/>
      <c r="JM142" s="1364"/>
      <c r="JN142" s="1364"/>
      <c r="JO142" s="1383"/>
      <c r="JP142" s="1383"/>
      <c r="JQ142" s="1383"/>
      <c r="JR142" s="1383"/>
      <c r="JS142" s="1383"/>
      <c r="JT142" s="1383"/>
      <c r="JU142" s="943"/>
      <c r="JV142" s="943"/>
      <c r="JW142" s="943"/>
      <c r="JX142" s="943"/>
      <c r="JY142" s="943"/>
      <c r="JZ142" s="943"/>
      <c r="KA142" s="943"/>
      <c r="KB142" s="943"/>
      <c r="KC142" s="943"/>
      <c r="KD142" s="943"/>
      <c r="KE142" s="943"/>
      <c r="KF142" s="943"/>
      <c r="KG142" s="943"/>
      <c r="KH142" s="943"/>
      <c r="KI142" s="943"/>
      <c r="KJ142" s="943"/>
      <c r="KK142" s="943"/>
      <c r="KL142" s="943"/>
      <c r="KM142" s="943"/>
      <c r="KN142" s="943"/>
      <c r="KO142" s="943"/>
      <c r="KP142" s="943"/>
      <c r="KQ142" s="943"/>
      <c r="KR142" s="943"/>
      <c r="KS142" s="943"/>
      <c r="KT142" s="1364"/>
      <c r="KU142" s="1364"/>
      <c r="KV142" s="1364"/>
      <c r="KW142" s="1364"/>
      <c r="KX142" s="1364"/>
      <c r="KY142" s="1364"/>
      <c r="KZ142" s="1363"/>
      <c r="LA142" s="1363"/>
      <c r="LB142" s="1363"/>
      <c r="LC142" s="1363"/>
      <c r="LD142" s="1363"/>
      <c r="LE142" s="1363"/>
      <c r="LF142" s="943"/>
      <c r="LG142" s="943"/>
      <c r="LH142" s="943"/>
      <c r="LI142" s="943"/>
      <c r="LJ142" s="943"/>
      <c r="LK142" s="943"/>
      <c r="LL142" s="943"/>
      <c r="LM142" s="943"/>
      <c r="LN142" s="943"/>
      <c r="LO142" s="943"/>
      <c r="LP142" s="943"/>
      <c r="LQ142" s="943"/>
      <c r="LR142" s="943"/>
      <c r="LS142" s="943"/>
      <c r="LT142" s="943"/>
      <c r="LU142" s="943"/>
      <c r="LV142" s="943"/>
      <c r="LW142" s="943"/>
      <c r="LX142" s="943"/>
      <c r="LY142" s="943"/>
      <c r="LZ142" s="943"/>
      <c r="MA142" s="943"/>
      <c r="MB142" s="943"/>
      <c r="MC142" s="943"/>
      <c r="MD142" s="943"/>
      <c r="ME142" s="1364"/>
      <c r="MF142" s="1364"/>
      <c r="MG142" s="1364"/>
      <c r="MH142" s="1364"/>
      <c r="MI142" s="1364"/>
      <c r="MJ142" s="1364"/>
      <c r="MK142" s="1383"/>
      <c r="ML142" s="1383"/>
      <c r="MM142" s="1383"/>
      <c r="MN142" s="1383"/>
      <c r="MO142" s="1383"/>
      <c r="MP142" s="1383"/>
      <c r="MQ142" s="943"/>
      <c r="MR142" s="943"/>
      <c r="MS142" s="943"/>
      <c r="MT142" s="943"/>
      <c r="MU142" s="943"/>
      <c r="MV142" s="943"/>
      <c r="MW142" s="943"/>
      <c r="MX142" s="943"/>
      <c r="MY142" s="943"/>
      <c r="MZ142" s="943"/>
      <c r="NA142" s="943"/>
      <c r="NB142" s="943"/>
      <c r="NC142" s="943"/>
      <c r="ND142" s="943"/>
      <c r="NE142" s="943"/>
      <c r="NF142" s="943"/>
      <c r="NG142" s="943"/>
      <c r="NH142" s="943"/>
      <c r="NI142" s="943"/>
      <c r="NJ142" s="943"/>
      <c r="NK142" s="943"/>
      <c r="NL142" s="943"/>
      <c r="NM142" s="943"/>
      <c r="NN142" s="943"/>
      <c r="NO142" s="943"/>
      <c r="NP142" s="1364"/>
      <c r="NQ142" s="1364"/>
      <c r="NR142" s="1364"/>
      <c r="NS142" s="1364"/>
      <c r="NT142" s="1364"/>
      <c r="NU142" s="1363"/>
      <c r="NV142" s="1363"/>
      <c r="NW142" s="1363"/>
      <c r="NX142" s="1363"/>
      <c r="NY142" s="1363"/>
      <c r="NZ142" s="1363"/>
      <c r="OA142" s="943"/>
      <c r="OB142" s="943"/>
      <c r="OC142" s="943"/>
      <c r="OD142" s="943"/>
      <c r="OE142" s="943"/>
      <c r="OF142" s="943"/>
      <c r="OG142" s="943"/>
      <c r="OH142" s="943"/>
      <c r="OI142" s="943"/>
      <c r="OJ142" s="943"/>
      <c r="OK142" s="943"/>
      <c r="OL142" s="943"/>
      <c r="OM142" s="943"/>
      <c r="ON142" s="943"/>
      <c r="OO142" s="943"/>
      <c r="OP142" s="943"/>
      <c r="OQ142" s="943"/>
      <c r="OR142" s="943"/>
      <c r="OS142" s="943"/>
      <c r="OT142" s="943"/>
      <c r="OU142" s="943"/>
      <c r="OV142" s="943"/>
      <c r="OW142" s="943"/>
      <c r="OX142" s="943"/>
      <c r="OY142" s="943"/>
      <c r="OZ142" s="1364"/>
      <c r="PA142" s="1364"/>
      <c r="PB142" s="1364"/>
      <c r="PC142" s="1364"/>
      <c r="PD142" s="1364"/>
      <c r="PE142" s="1383"/>
      <c r="PF142" s="1383"/>
      <c r="PG142" s="1383"/>
      <c r="PH142" s="1383"/>
      <c r="PI142" s="1383"/>
      <c r="PJ142" s="1383"/>
      <c r="PK142" s="943"/>
      <c r="PL142" s="943"/>
      <c r="PM142" s="943"/>
      <c r="PN142" s="943"/>
      <c r="PO142" s="943"/>
      <c r="PP142" s="943"/>
      <c r="PQ142" s="943"/>
      <c r="PR142" s="943"/>
      <c r="PS142" s="943"/>
      <c r="PT142" s="943"/>
      <c r="PU142" s="943"/>
      <c r="PV142" s="943"/>
      <c r="PW142" s="943"/>
      <c r="PX142" s="943"/>
      <c r="PY142" s="943"/>
      <c r="PZ142" s="943"/>
      <c r="QA142" s="943"/>
      <c r="QB142" s="943"/>
      <c r="QC142" s="943"/>
      <c r="QD142" s="943"/>
      <c r="QE142" s="943"/>
      <c r="QF142" s="943"/>
      <c r="QG142" s="943"/>
      <c r="QH142" s="943"/>
      <c r="QI142" s="943"/>
      <c r="QJ142" s="1364"/>
      <c r="QK142" s="1364"/>
      <c r="QL142" s="1364"/>
      <c r="QM142" s="1364"/>
      <c r="QN142" s="1364"/>
      <c r="QO142" s="1363"/>
      <c r="QP142" s="1363"/>
      <c r="QQ142" s="1363"/>
      <c r="QR142" s="1363"/>
      <c r="QS142" s="1363"/>
      <c r="QT142" s="1363"/>
      <c r="QU142" s="1363"/>
      <c r="QV142" s="1363"/>
      <c r="QW142" s="1363"/>
      <c r="QX142" s="1363"/>
      <c r="QY142" s="1363"/>
      <c r="QZ142" s="1363"/>
      <c r="RA142" s="1363"/>
    </row>
    <row r="143" ht="14.25" customHeight="1">
      <c r="D143" s="1312"/>
      <c r="E143" s="1313"/>
      <c r="F143" s="1314"/>
      <c r="AG143" s="1314"/>
      <c r="BT143" s="1316"/>
      <c r="BU143" s="1316"/>
      <c r="BV143" s="1316"/>
      <c r="BW143" s="1316"/>
      <c r="BX143" s="1316"/>
      <c r="BY143" s="1316"/>
      <c r="EX143" s="1316"/>
      <c r="EY143" s="1316"/>
      <c r="EZ143" s="1316"/>
      <c r="FA143" s="1316"/>
      <c r="FB143" s="1316"/>
      <c r="FC143" s="1316"/>
      <c r="GP143" s="1316"/>
      <c r="GQ143" s="1316"/>
      <c r="GR143" s="1316"/>
      <c r="GS143" s="1316"/>
      <c r="GT143" s="1316"/>
    </row>
    <row r="144" ht="14.25" customHeight="1">
      <c r="A144" s="1409"/>
      <c r="B144" s="1409"/>
      <c r="C144" s="1410" t="s">
        <v>1889</v>
      </c>
      <c r="D144" s="1450"/>
      <c r="E144" s="1451"/>
      <c r="F144" s="1411"/>
      <c r="G144" s="1409"/>
      <c r="H144" s="1409"/>
      <c r="I144" s="1452">
        <f t="shared" ref="I144:AH144" si="468">SUM(I6:I143)</f>
        <v>275</v>
      </c>
      <c r="J144" s="1452">
        <f t="shared" si="468"/>
        <v>349233333.3</v>
      </c>
      <c r="K144" s="1452">
        <f t="shared" si="468"/>
        <v>482</v>
      </c>
      <c r="L144" s="1452">
        <f t="shared" si="468"/>
        <v>420966666.7</v>
      </c>
      <c r="M144" s="1452">
        <f t="shared" si="468"/>
        <v>90</v>
      </c>
      <c r="N144" s="1452">
        <f t="shared" si="468"/>
        <v>88483333.33</v>
      </c>
      <c r="O144" s="1452">
        <f t="shared" si="468"/>
        <v>860</v>
      </c>
      <c r="P144" s="1452">
        <f t="shared" si="468"/>
        <v>783556066.7</v>
      </c>
      <c r="Q144" s="1452">
        <f t="shared" si="468"/>
        <v>0</v>
      </c>
      <c r="R144" s="1452">
        <f t="shared" si="468"/>
        <v>0</v>
      </c>
      <c r="S144" s="1452">
        <f t="shared" si="468"/>
        <v>129</v>
      </c>
      <c r="T144" s="1452">
        <f t="shared" si="468"/>
        <v>156833333.3</v>
      </c>
      <c r="U144" s="1452">
        <f t="shared" si="468"/>
        <v>1799072733</v>
      </c>
      <c r="V144" s="1452">
        <f t="shared" si="468"/>
        <v>218</v>
      </c>
      <c r="W144" s="1452">
        <f t="shared" si="468"/>
        <v>277933333.3</v>
      </c>
      <c r="X144" s="1452">
        <f t="shared" si="468"/>
        <v>38</v>
      </c>
      <c r="Y144" s="1452">
        <f t="shared" si="468"/>
        <v>48866666.67</v>
      </c>
      <c r="Z144" s="1452">
        <f t="shared" si="468"/>
        <v>75</v>
      </c>
      <c r="AA144" s="1452">
        <f t="shared" si="468"/>
        <v>74583333.33</v>
      </c>
      <c r="AB144" s="1452">
        <f t="shared" si="468"/>
        <v>1050</v>
      </c>
      <c r="AC144" s="1452">
        <f t="shared" si="468"/>
        <v>978622733.3</v>
      </c>
      <c r="AD144" s="1452">
        <f t="shared" si="468"/>
        <v>0</v>
      </c>
      <c r="AE144" s="1452">
        <f t="shared" si="468"/>
        <v>0</v>
      </c>
      <c r="AF144" s="1452">
        <f t="shared" si="468"/>
        <v>50</v>
      </c>
      <c r="AG144" s="1452">
        <f t="shared" si="468"/>
        <v>4166666.667</v>
      </c>
      <c r="AH144" s="1452">
        <f t="shared" si="468"/>
        <v>1384172733</v>
      </c>
      <c r="AI144" s="1409"/>
      <c r="AJ144" s="1411">
        <f t="shared" ref="AJ144:AT144" si="469">SUM(AJ6:AJ143)</f>
        <v>353000000</v>
      </c>
      <c r="AK144" s="1411">
        <f t="shared" si="469"/>
        <v>0</v>
      </c>
      <c r="AL144" s="1411">
        <f t="shared" si="469"/>
        <v>90</v>
      </c>
      <c r="AM144" s="1411">
        <f t="shared" si="469"/>
        <v>89500000</v>
      </c>
      <c r="AN144" s="1411">
        <f t="shared" si="469"/>
        <v>1287</v>
      </c>
      <c r="AO144" s="1411">
        <f t="shared" si="469"/>
        <v>1213756067</v>
      </c>
      <c r="AP144" s="1411">
        <f t="shared" si="469"/>
        <v>76</v>
      </c>
      <c r="AQ144" s="1411">
        <f t="shared" si="469"/>
        <v>73466666.67</v>
      </c>
      <c r="AR144" s="1411">
        <f t="shared" si="469"/>
        <v>0</v>
      </c>
      <c r="AS144" s="1411">
        <f t="shared" si="469"/>
        <v>0</v>
      </c>
      <c r="AT144" s="1452">
        <f t="shared" si="469"/>
        <v>1729722733</v>
      </c>
      <c r="AU144" s="1409"/>
      <c r="AV144" s="1409"/>
      <c r="AW144" s="1409"/>
      <c r="AX144" s="1409"/>
      <c r="AY144" s="1409"/>
      <c r="AZ144" s="1409"/>
      <c r="BA144" s="1409"/>
      <c r="BB144" s="1409"/>
      <c r="BC144" s="1409"/>
      <c r="BD144" s="1409"/>
      <c r="BE144" s="1409"/>
      <c r="BF144" s="1409"/>
      <c r="BG144" s="1409"/>
      <c r="BH144" s="1409"/>
      <c r="BI144" s="1409"/>
      <c r="BJ144" s="1409"/>
      <c r="BK144" s="1409"/>
      <c r="BL144" s="1409"/>
      <c r="BM144" s="1409"/>
      <c r="BN144" s="1409"/>
      <c r="BO144" s="1409"/>
      <c r="BP144" s="1409"/>
      <c r="BQ144" s="1409"/>
      <c r="BR144" s="1409"/>
      <c r="BS144" s="1409"/>
      <c r="BT144" s="1409"/>
      <c r="BU144" s="1409"/>
      <c r="BV144" s="1409"/>
      <c r="BW144" s="1409"/>
      <c r="BX144" s="1409"/>
      <c r="BY144" s="1409"/>
      <c r="BZ144" s="1452">
        <f t="shared" ref="BZ144:DX144" si="470">SUM(BZ6:BZ143)</f>
        <v>279150000</v>
      </c>
      <c r="CA144" s="1452">
        <f t="shared" si="470"/>
        <v>0</v>
      </c>
      <c r="CB144" s="1452">
        <f t="shared" si="470"/>
        <v>310650000</v>
      </c>
      <c r="CC144" s="1452">
        <f t="shared" si="470"/>
        <v>992533333.3</v>
      </c>
      <c r="CD144" s="1452">
        <f t="shared" si="470"/>
        <v>77500000</v>
      </c>
      <c r="CE144" s="1452">
        <f t="shared" si="470"/>
        <v>30000000</v>
      </c>
      <c r="CF144" s="1452">
        <f t="shared" si="470"/>
        <v>0</v>
      </c>
      <c r="CG144" s="1452">
        <f t="shared" si="470"/>
        <v>103333333.3</v>
      </c>
      <c r="CH144" s="1452">
        <f t="shared" si="470"/>
        <v>59166666.67</v>
      </c>
      <c r="CI144" s="1452">
        <f t="shared" si="470"/>
        <v>136300000</v>
      </c>
      <c r="CJ144" s="1452">
        <f t="shared" si="470"/>
        <v>0</v>
      </c>
      <c r="CK144" s="1452">
        <f t="shared" si="470"/>
        <v>251566666.7</v>
      </c>
      <c r="CL144" s="1452">
        <f t="shared" si="470"/>
        <v>0</v>
      </c>
      <c r="CM144" s="1452">
        <f t="shared" si="470"/>
        <v>0</v>
      </c>
      <c r="CN144" s="1452">
        <f t="shared" si="470"/>
        <v>0</v>
      </c>
      <c r="CO144" s="1452">
        <f t="shared" si="470"/>
        <v>0</v>
      </c>
      <c r="CP144" s="1452">
        <f t="shared" si="470"/>
        <v>0</v>
      </c>
      <c r="CQ144" s="1452">
        <f t="shared" si="470"/>
        <v>0</v>
      </c>
      <c r="CR144" s="1452">
        <f t="shared" si="470"/>
        <v>0</v>
      </c>
      <c r="CS144" s="1452">
        <f t="shared" si="470"/>
        <v>0</v>
      </c>
      <c r="CT144" s="1452">
        <f t="shared" si="470"/>
        <v>0</v>
      </c>
      <c r="CU144" s="1452">
        <f t="shared" si="470"/>
        <v>0</v>
      </c>
      <c r="CV144" s="1452">
        <f t="shared" si="470"/>
        <v>0</v>
      </c>
      <c r="CW144" s="1452">
        <f t="shared" si="470"/>
        <v>0</v>
      </c>
      <c r="CX144" s="1452">
        <f t="shared" si="470"/>
        <v>0</v>
      </c>
      <c r="CY144" s="1452">
        <f t="shared" si="470"/>
        <v>0</v>
      </c>
      <c r="CZ144" s="1452">
        <f t="shared" si="470"/>
        <v>0</v>
      </c>
      <c r="DA144" s="1452">
        <f t="shared" si="470"/>
        <v>0</v>
      </c>
      <c r="DB144" s="1452">
        <f t="shared" si="470"/>
        <v>0</v>
      </c>
      <c r="DC144" s="1452">
        <f t="shared" si="470"/>
        <v>0</v>
      </c>
      <c r="DD144" s="1452">
        <f t="shared" si="470"/>
        <v>0</v>
      </c>
      <c r="DE144" s="1452">
        <f t="shared" si="470"/>
        <v>0</v>
      </c>
      <c r="DF144" s="1452">
        <f t="shared" si="470"/>
        <v>0</v>
      </c>
      <c r="DG144" s="1452">
        <f t="shared" si="470"/>
        <v>0</v>
      </c>
      <c r="DH144" s="1452">
        <f t="shared" si="470"/>
        <v>0</v>
      </c>
      <c r="DI144" s="1452">
        <f t="shared" si="470"/>
        <v>0</v>
      </c>
      <c r="DJ144" s="1452">
        <f t="shared" si="470"/>
        <v>0</v>
      </c>
      <c r="DK144" s="1452">
        <f t="shared" si="470"/>
        <v>0</v>
      </c>
      <c r="DL144" s="1452">
        <f t="shared" si="470"/>
        <v>0</v>
      </c>
      <c r="DM144" s="1452">
        <f t="shared" si="470"/>
        <v>0</v>
      </c>
      <c r="DN144" s="1452">
        <f t="shared" si="470"/>
        <v>0</v>
      </c>
      <c r="DO144" s="1452">
        <f t="shared" si="470"/>
        <v>0</v>
      </c>
      <c r="DP144" s="1452">
        <f t="shared" si="470"/>
        <v>51000000</v>
      </c>
      <c r="DQ144" s="1452">
        <f t="shared" si="470"/>
        <v>1139966667</v>
      </c>
      <c r="DR144" s="1452">
        <f t="shared" si="470"/>
        <v>95666666.67</v>
      </c>
      <c r="DS144" s="1452">
        <f t="shared" si="470"/>
        <v>0</v>
      </c>
      <c r="DT144" s="1452">
        <f t="shared" si="470"/>
        <v>0</v>
      </c>
      <c r="DU144" s="1452">
        <f t="shared" si="470"/>
        <v>311000000</v>
      </c>
      <c r="DV144" s="1452">
        <f t="shared" si="470"/>
        <v>299400000</v>
      </c>
      <c r="DW144" s="1452">
        <f t="shared" si="470"/>
        <v>0</v>
      </c>
      <c r="DX144" s="1452">
        <f t="shared" si="470"/>
        <v>366000000</v>
      </c>
      <c r="DY144" s="1409"/>
      <c r="DZ144" s="1409"/>
      <c r="EA144" s="1409"/>
      <c r="EB144" s="1409"/>
      <c r="EC144" s="1409"/>
      <c r="ED144" s="1409"/>
      <c r="EE144" s="1409"/>
      <c r="EF144" s="1409"/>
      <c r="EG144" s="1409"/>
      <c r="EH144" s="1409"/>
      <c r="EI144" s="1409"/>
      <c r="EJ144" s="1409"/>
      <c r="EK144" s="1409"/>
      <c r="EL144" s="1409"/>
      <c r="EM144" s="1409"/>
      <c r="EN144" s="1409"/>
      <c r="EO144" s="1409"/>
      <c r="EP144" s="1409"/>
      <c r="EQ144" s="1409"/>
      <c r="ER144" s="1409"/>
      <c r="ES144" s="1409"/>
      <c r="ET144" s="1409"/>
      <c r="EU144" s="1409"/>
      <c r="EV144" s="1409"/>
      <c r="EW144" s="1409"/>
      <c r="EX144" s="1409"/>
      <c r="EY144" s="1409"/>
      <c r="EZ144" s="1409"/>
      <c r="FA144" s="1409"/>
      <c r="FB144" s="1409"/>
      <c r="FC144" s="1409"/>
      <c r="FD144" s="1452">
        <f t="shared" ref="FD144:FP144" si="471">SUM(FD6:FD143)</f>
        <v>0</v>
      </c>
      <c r="FE144" s="1452">
        <f t="shared" si="471"/>
        <v>0</v>
      </c>
      <c r="FF144" s="1452">
        <f t="shared" si="471"/>
        <v>0</v>
      </c>
      <c r="FG144" s="1452">
        <f t="shared" si="471"/>
        <v>1354500000</v>
      </c>
      <c r="FH144" s="1452">
        <f t="shared" si="471"/>
        <v>0</v>
      </c>
      <c r="FI144" s="1452">
        <f t="shared" si="471"/>
        <v>0</v>
      </c>
      <c r="FJ144" s="1452">
        <f t="shared" si="471"/>
        <v>0</v>
      </c>
      <c r="FK144" s="1452">
        <f t="shared" si="471"/>
        <v>294300000</v>
      </c>
      <c r="FL144" s="1452">
        <f t="shared" si="471"/>
        <v>362250000</v>
      </c>
      <c r="FM144" s="1452">
        <f t="shared" si="471"/>
        <v>0</v>
      </c>
      <c r="FN144" s="1452">
        <f t="shared" si="471"/>
        <v>32966666.67</v>
      </c>
      <c r="FO144" s="1452">
        <f t="shared" si="471"/>
        <v>0</v>
      </c>
      <c r="FP144" s="1452">
        <f t="shared" si="471"/>
        <v>179933333.3</v>
      </c>
      <c r="FQ144" s="1409"/>
      <c r="FR144" s="1409"/>
      <c r="FS144" s="1409"/>
      <c r="FT144" s="1409"/>
      <c r="FU144" s="1409"/>
      <c r="FV144" s="1409"/>
      <c r="FW144" s="1409"/>
      <c r="FX144" s="1409"/>
      <c r="FY144" s="1409"/>
      <c r="FZ144" s="1409"/>
      <c r="GA144" s="1409"/>
      <c r="GB144" s="1409"/>
      <c r="GC144" s="1409"/>
      <c r="GD144" s="1409"/>
      <c r="GE144" s="1409"/>
      <c r="GF144" s="1409"/>
      <c r="GG144" s="1409"/>
      <c r="GH144" s="1409"/>
      <c r="GI144" s="1409"/>
      <c r="GJ144" s="1409"/>
      <c r="GK144" s="1409"/>
      <c r="GL144" s="1409"/>
      <c r="GM144" s="1409"/>
      <c r="GN144" s="1409"/>
      <c r="GO144" s="1409"/>
      <c r="GP144" s="1409"/>
      <c r="GQ144" s="1409"/>
      <c r="GR144" s="1409"/>
      <c r="GS144" s="1409"/>
      <c r="GT144" s="1409"/>
      <c r="GU144" s="1452"/>
      <c r="GV144" s="1452"/>
      <c r="GW144" s="1452"/>
      <c r="GX144" s="1452"/>
      <c r="GY144" s="1452"/>
      <c r="GZ144" s="1453"/>
      <c r="HA144" s="1453"/>
      <c r="HB144" s="1453"/>
      <c r="HC144" s="1453"/>
      <c r="HD144" s="1453"/>
      <c r="HE144" s="1453"/>
      <c r="HF144" s="1453"/>
      <c r="HG144" s="1453"/>
      <c r="HH144" s="1453"/>
      <c r="HI144" s="1453"/>
      <c r="HJ144" s="1453"/>
      <c r="HK144" s="1453"/>
      <c r="HL144" s="1453"/>
      <c r="HM144" s="1453"/>
      <c r="HN144" s="1453"/>
      <c r="HO144" s="1453"/>
      <c r="HP144" s="1453"/>
      <c r="HQ144" s="1453"/>
      <c r="HR144" s="1453"/>
      <c r="HS144" s="1453"/>
      <c r="HT144" s="1453"/>
      <c r="HU144" s="1453"/>
      <c r="HV144" s="1453"/>
      <c r="HW144" s="1453"/>
      <c r="HX144" s="1453"/>
      <c r="HY144" s="1453"/>
      <c r="HZ144" s="1453"/>
      <c r="IA144" s="1453"/>
      <c r="IB144" s="1453"/>
      <c r="IC144" s="1453"/>
      <c r="ID144" s="1453"/>
      <c r="IE144" s="1453"/>
      <c r="IF144" s="1453"/>
      <c r="IG144" s="1453"/>
      <c r="IH144" s="1453"/>
      <c r="II144" s="1453"/>
      <c r="IJ144" s="1453"/>
      <c r="IK144" s="1453"/>
      <c r="IL144" s="1453"/>
      <c r="IM144" s="1453"/>
      <c r="IN144" s="1453"/>
      <c r="IO144" s="1453"/>
      <c r="IP144" s="1453"/>
      <c r="IQ144" s="1453"/>
      <c r="IR144" s="1453"/>
      <c r="IS144" s="1453"/>
      <c r="IT144" s="1453"/>
      <c r="IU144" s="1453"/>
      <c r="IV144" s="1453"/>
      <c r="IW144" s="1453"/>
      <c r="IX144" s="1453"/>
      <c r="IY144" s="1453"/>
      <c r="IZ144" s="1453"/>
      <c r="JA144" s="1453"/>
      <c r="JB144" s="1453"/>
      <c r="JC144" s="1453"/>
      <c r="JD144" s="1453"/>
      <c r="JE144" s="1453"/>
      <c r="JF144" s="1453"/>
      <c r="JG144" s="1453"/>
      <c r="JH144" s="1453"/>
      <c r="JI144" s="1453"/>
      <c r="JJ144" s="1453"/>
      <c r="JK144" s="1453"/>
      <c r="JL144" s="1453"/>
      <c r="JM144" s="1453"/>
      <c r="JN144" s="1453"/>
      <c r="JO144" s="1453"/>
      <c r="JP144" s="1453"/>
      <c r="JQ144" s="1453"/>
      <c r="JR144" s="1453"/>
      <c r="JS144" s="1453"/>
      <c r="JT144" s="1453"/>
      <c r="JU144" s="1453"/>
      <c r="JV144" s="1453"/>
      <c r="JW144" s="1453"/>
      <c r="JX144" s="1453"/>
      <c r="JY144" s="1453"/>
      <c r="JZ144" s="1453"/>
      <c r="KA144" s="1453"/>
      <c r="KB144" s="1453"/>
      <c r="KC144" s="1453"/>
      <c r="KD144" s="1453"/>
      <c r="KE144" s="1453"/>
      <c r="KF144" s="1453"/>
      <c r="KG144" s="1453"/>
      <c r="KH144" s="1453"/>
      <c r="KI144" s="1453"/>
      <c r="KJ144" s="1453"/>
      <c r="KK144" s="1453"/>
      <c r="KL144" s="1453"/>
      <c r="KM144" s="1453"/>
      <c r="KN144" s="1453"/>
      <c r="KO144" s="1453"/>
      <c r="KP144" s="1453"/>
      <c r="KQ144" s="1453"/>
      <c r="KR144" s="1453"/>
      <c r="KS144" s="1453"/>
      <c r="KT144" s="1453"/>
      <c r="KU144" s="1453"/>
      <c r="KV144" s="1453"/>
      <c r="KW144" s="1453"/>
      <c r="KX144" s="1453"/>
      <c r="KY144" s="1453"/>
      <c r="KZ144" s="1453"/>
      <c r="LA144" s="1453"/>
      <c r="LB144" s="1453"/>
      <c r="LC144" s="1453"/>
      <c r="LD144" s="1453"/>
      <c r="LE144" s="1453"/>
      <c r="LF144" s="1453"/>
      <c r="LG144" s="1453"/>
      <c r="LH144" s="1453"/>
      <c r="LI144" s="1453"/>
      <c r="LJ144" s="1453"/>
      <c r="LK144" s="1453"/>
      <c r="LL144" s="1453"/>
      <c r="LM144" s="1453"/>
      <c r="LN144" s="1453"/>
      <c r="LO144" s="1453"/>
      <c r="LP144" s="1453"/>
      <c r="LQ144" s="1453"/>
      <c r="LR144" s="1453"/>
      <c r="LS144" s="1453"/>
      <c r="LT144" s="1453"/>
      <c r="LU144" s="1453"/>
      <c r="LV144" s="1453"/>
      <c r="LW144" s="1453"/>
      <c r="LX144" s="1453"/>
      <c r="LY144" s="1453"/>
      <c r="LZ144" s="1453"/>
      <c r="MA144" s="1453"/>
      <c r="MB144" s="1453"/>
      <c r="MC144" s="1453"/>
      <c r="MD144" s="1453"/>
      <c r="ME144" s="1453"/>
      <c r="MF144" s="1453"/>
      <c r="MG144" s="1453"/>
      <c r="MH144" s="1453"/>
      <c r="MI144" s="1453"/>
      <c r="MJ144" s="1453"/>
      <c r="MK144" s="1453"/>
      <c r="ML144" s="1453"/>
      <c r="MM144" s="1453"/>
      <c r="MN144" s="1453"/>
      <c r="MO144" s="1453"/>
      <c r="MP144" s="1453"/>
      <c r="MQ144" s="1453"/>
      <c r="MR144" s="1453"/>
      <c r="MS144" s="1453"/>
      <c r="MT144" s="1453"/>
      <c r="MU144" s="1453"/>
      <c r="MV144" s="1453"/>
      <c r="MW144" s="1453"/>
      <c r="MX144" s="1453"/>
      <c r="MY144" s="1453"/>
      <c r="MZ144" s="1453"/>
      <c r="NA144" s="1453"/>
      <c r="NB144" s="1453"/>
      <c r="NC144" s="1453"/>
      <c r="ND144" s="1453"/>
      <c r="NE144" s="1453"/>
      <c r="NF144" s="1453"/>
      <c r="NG144" s="1453"/>
      <c r="NH144" s="1453"/>
      <c r="NI144" s="1453"/>
      <c r="NJ144" s="1453"/>
      <c r="NK144" s="1453"/>
      <c r="NL144" s="1453"/>
      <c r="NM144" s="1453"/>
      <c r="NN144" s="1453"/>
      <c r="NO144" s="1453"/>
      <c r="NP144" s="1453"/>
      <c r="NQ144" s="1453"/>
      <c r="NR144" s="1453"/>
      <c r="NS144" s="1453"/>
      <c r="NT144" s="1453"/>
      <c r="NU144" s="1453"/>
      <c r="NV144" s="1453"/>
      <c r="NW144" s="1453"/>
      <c r="NX144" s="1453"/>
      <c r="NY144" s="1453"/>
      <c r="NZ144" s="1453"/>
      <c r="OA144" s="1453"/>
      <c r="OB144" s="1453"/>
      <c r="OC144" s="1453"/>
      <c r="OD144" s="1453"/>
      <c r="OE144" s="1453"/>
      <c r="OF144" s="1453"/>
      <c r="OG144" s="1453"/>
      <c r="OH144" s="1453"/>
      <c r="OI144" s="1453"/>
      <c r="OJ144" s="1453"/>
      <c r="OK144" s="1453"/>
      <c r="OL144" s="1453"/>
      <c r="OM144" s="1453"/>
      <c r="ON144" s="1453"/>
      <c r="OO144" s="1453"/>
      <c r="OP144" s="1453"/>
      <c r="OQ144" s="1453"/>
      <c r="OR144" s="1453"/>
      <c r="OS144" s="1453"/>
      <c r="OT144" s="1453"/>
      <c r="OU144" s="1453"/>
      <c r="OV144" s="1453"/>
      <c r="OW144" s="1453"/>
      <c r="OX144" s="1453"/>
      <c r="OY144" s="1453"/>
      <c r="OZ144" s="1453"/>
      <c r="PA144" s="1453"/>
      <c r="PB144" s="1453"/>
      <c r="PC144" s="1453"/>
      <c r="PD144" s="1453"/>
      <c r="PE144" s="1453"/>
      <c r="PF144" s="1453"/>
      <c r="PG144" s="1453"/>
      <c r="PH144" s="1453"/>
      <c r="PI144" s="1453"/>
      <c r="PJ144" s="1453"/>
      <c r="PK144" s="1453"/>
      <c r="PL144" s="1453"/>
      <c r="PM144" s="1453"/>
      <c r="PN144" s="1453"/>
      <c r="PO144" s="1453"/>
      <c r="PP144" s="1453"/>
      <c r="PQ144" s="1453"/>
      <c r="PR144" s="1453"/>
      <c r="PS144" s="1453"/>
      <c r="PT144" s="1453"/>
      <c r="PU144" s="1453"/>
      <c r="PV144" s="1453"/>
      <c r="PW144" s="1453"/>
      <c r="PX144" s="1453"/>
      <c r="PY144" s="1453"/>
      <c r="PZ144" s="1453"/>
      <c r="QA144" s="1453"/>
      <c r="QB144" s="1453"/>
      <c r="QC144" s="1453"/>
      <c r="QD144" s="1453"/>
      <c r="QE144" s="1453"/>
      <c r="QF144" s="1453"/>
      <c r="QG144" s="1453"/>
      <c r="QH144" s="1453"/>
      <c r="QI144" s="1453"/>
      <c r="QJ144" s="1453"/>
      <c r="QK144" s="1453"/>
      <c r="QL144" s="1453"/>
      <c r="QM144" s="1453"/>
      <c r="QN144" s="1453"/>
      <c r="QO144" s="1453"/>
      <c r="QP144" s="1453"/>
      <c r="QQ144" s="1453"/>
      <c r="QR144" s="1453"/>
      <c r="QS144" s="1453"/>
      <c r="QT144" s="1453"/>
      <c r="QU144" s="1453"/>
      <c r="QV144" s="1453"/>
      <c r="QW144" s="1453"/>
      <c r="QX144" s="1453"/>
      <c r="QY144" s="1453"/>
      <c r="QZ144" s="1453"/>
      <c r="RA144" s="1453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I3:S3"/>
    <mergeCell ref="V3:AG3"/>
    <mergeCell ref="AI3:AS3"/>
    <mergeCell ref="AU3:BY3"/>
    <mergeCell ref="BZ3:CK3"/>
    <mergeCell ref="CL3:DM3"/>
    <mergeCell ref="DN3:DX3"/>
    <mergeCell ref="DY3:FC3"/>
    <mergeCell ref="FD3:FP3"/>
    <mergeCell ref="FQ3:GT3"/>
    <mergeCell ref="GU3:GY3"/>
    <mergeCell ref="GZ3:IC3"/>
    <mergeCell ref="IE3:IJ3"/>
    <mergeCell ref="IK3:JN3"/>
    <mergeCell ref="OA3:PD3"/>
    <mergeCell ref="PE3:PJ3"/>
    <mergeCell ref="PK3:QN3"/>
    <mergeCell ref="QO3:RA3"/>
    <mergeCell ref="JO3:JT3"/>
    <mergeCell ref="JU3:KX3"/>
    <mergeCell ref="KZ3:LE3"/>
    <mergeCell ref="LF3:MI3"/>
    <mergeCell ref="MK3:MP3"/>
    <mergeCell ref="MQ3:NT3"/>
    <mergeCell ref="NU3:NZ3"/>
  </mergeCells>
  <dataValidations>
    <dataValidation type="list" allowBlank="1" showErrorMessage="1" sqref="AU6:BY142 CL6:DM142 DY6:FC142 FQ6:GT142 GZ6:ID142 IK6:JN142 JU6:KY142 LF6:MJ142 MQ6:NT142 OA6:PD142 PK6:QN142">
      <formula1>List!$B$3:$B$35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.43"/>
    <col customWidth="1" min="2" max="2" width="12.29"/>
    <col customWidth="1" min="3" max="3" width="11.0"/>
    <col customWidth="1" min="4" max="6" width="8.71"/>
  </cols>
  <sheetData>
    <row r="1" ht="14.25" customHeight="1">
      <c r="A1" s="1307"/>
      <c r="B1" s="1307"/>
    </row>
    <row r="2" ht="14.25" customHeight="1">
      <c r="A2" s="1308" t="s">
        <v>8</v>
      </c>
      <c r="B2" s="1308" t="s">
        <v>2675</v>
      </c>
      <c r="C2" s="1309" t="s">
        <v>2676</v>
      </c>
    </row>
    <row r="3" ht="14.25" customHeight="1">
      <c r="A3" s="1310">
        <v>1.0</v>
      </c>
      <c r="B3" s="1310" t="s">
        <v>2677</v>
      </c>
      <c r="C3" s="1311"/>
    </row>
    <row r="4" ht="14.25" customHeight="1">
      <c r="A4" s="1310">
        <v>2.0</v>
      </c>
      <c r="B4" s="1310" t="s">
        <v>2678</v>
      </c>
      <c r="C4" s="1311"/>
    </row>
    <row r="5" ht="14.25" customHeight="1">
      <c r="A5" s="1310">
        <v>3.0</v>
      </c>
      <c r="B5" s="1310" t="s">
        <v>2679</v>
      </c>
      <c r="C5" s="1311"/>
    </row>
    <row r="6" ht="14.25" customHeight="1">
      <c r="A6" s="1310">
        <v>4.0</v>
      </c>
      <c r="B6" s="1310" t="s">
        <v>2680</v>
      </c>
      <c r="C6" s="1311"/>
    </row>
    <row r="7" ht="14.25" customHeight="1">
      <c r="A7" s="1310">
        <v>5.0</v>
      </c>
      <c r="B7" s="1310" t="s">
        <v>2681</v>
      </c>
      <c r="C7" s="1311"/>
    </row>
    <row r="8" ht="14.25" customHeight="1">
      <c r="A8" s="1310">
        <v>6.0</v>
      </c>
      <c r="B8" s="1310" t="s">
        <v>2682</v>
      </c>
      <c r="C8" s="1311"/>
    </row>
    <row r="9" ht="14.25" customHeight="1">
      <c r="A9" s="1310">
        <v>7.0</v>
      </c>
      <c r="B9" s="1310" t="s">
        <v>2683</v>
      </c>
      <c r="C9" s="1311"/>
    </row>
    <row r="10" ht="14.25" customHeight="1">
      <c r="A10" s="1310">
        <v>8.0</v>
      </c>
      <c r="B10" s="1310" t="s">
        <v>2684</v>
      </c>
      <c r="C10" s="1311"/>
    </row>
    <row r="11" ht="14.25" customHeight="1">
      <c r="A11" s="1310">
        <v>9.0</v>
      </c>
      <c r="B11" s="1310" t="s">
        <v>2685</v>
      </c>
      <c r="C11" s="1311"/>
    </row>
    <row r="12" ht="14.25" customHeight="1">
      <c r="A12" s="1310">
        <v>10.0</v>
      </c>
      <c r="B12" s="1310" t="s">
        <v>2686</v>
      </c>
      <c r="C12" s="1311"/>
    </row>
    <row r="13" ht="14.25" customHeight="1">
      <c r="A13" s="1310">
        <v>11.0</v>
      </c>
      <c r="B13" s="1310" t="s">
        <v>2687</v>
      </c>
      <c r="C13" s="1311"/>
    </row>
    <row r="14" ht="14.25" customHeight="1">
      <c r="A14" s="1310">
        <v>12.0</v>
      </c>
      <c r="B14" s="1311" t="s">
        <v>2688</v>
      </c>
      <c r="C14" s="1311"/>
    </row>
    <row r="15" ht="14.25" customHeight="1">
      <c r="A15" s="1310">
        <v>13.0</v>
      </c>
      <c r="B15" s="1311" t="s">
        <v>2689</v>
      </c>
      <c r="C15" s="1311" t="s">
        <v>2690</v>
      </c>
    </row>
    <row r="16" ht="14.25" customHeight="1">
      <c r="A16" s="1310">
        <v>14.0</v>
      </c>
      <c r="B16" s="1311" t="s">
        <v>2691</v>
      </c>
      <c r="C16" s="1311" t="s">
        <v>2690</v>
      </c>
    </row>
    <row r="17" ht="14.25" customHeight="1">
      <c r="A17" s="1310">
        <v>15.0</v>
      </c>
      <c r="B17" s="1311" t="s">
        <v>2692</v>
      </c>
      <c r="C17" s="1311" t="s">
        <v>2690</v>
      </c>
    </row>
    <row r="18" ht="14.25" customHeight="1">
      <c r="A18" s="1310">
        <v>16.0</v>
      </c>
      <c r="B18" s="1311" t="s">
        <v>2693</v>
      </c>
      <c r="C18" s="1311" t="s">
        <v>2690</v>
      </c>
    </row>
    <row r="19" ht="14.25" customHeight="1">
      <c r="A19" s="1310">
        <v>17.0</v>
      </c>
      <c r="B19" s="1311" t="s">
        <v>2694</v>
      </c>
      <c r="C19" s="1311" t="s">
        <v>2690</v>
      </c>
    </row>
    <row r="20" ht="14.25" customHeight="1">
      <c r="A20" s="1310">
        <v>18.0</v>
      </c>
      <c r="B20" s="1311" t="s">
        <v>2695</v>
      </c>
      <c r="C20" s="1311" t="s">
        <v>2690</v>
      </c>
    </row>
    <row r="21" ht="14.25" customHeight="1">
      <c r="A21" s="1310">
        <v>19.0</v>
      </c>
      <c r="B21" s="1311" t="s">
        <v>2696</v>
      </c>
      <c r="C21" s="1311" t="s">
        <v>2690</v>
      </c>
    </row>
    <row r="22" ht="14.25" customHeight="1">
      <c r="A22" s="1310">
        <v>20.0</v>
      </c>
      <c r="B22" s="1311" t="s">
        <v>2697</v>
      </c>
      <c r="C22" s="1311" t="s">
        <v>2690</v>
      </c>
    </row>
    <row r="23" ht="14.25" customHeight="1">
      <c r="A23" s="1310">
        <v>21.0</v>
      </c>
      <c r="B23" s="1311" t="s">
        <v>2698</v>
      </c>
      <c r="C23" s="1311" t="s">
        <v>2690</v>
      </c>
    </row>
    <row r="24" ht="14.25" customHeight="1">
      <c r="A24" s="1310">
        <v>22.0</v>
      </c>
      <c r="B24" s="1311" t="s">
        <v>2699</v>
      </c>
      <c r="C24" s="1311" t="s">
        <v>2690</v>
      </c>
    </row>
    <row r="25" ht="14.25" customHeight="1">
      <c r="A25" s="1310">
        <v>23.0</v>
      </c>
      <c r="B25" s="1310" t="s">
        <v>2700</v>
      </c>
      <c r="C25" s="1311" t="s">
        <v>2690</v>
      </c>
    </row>
    <row r="26" ht="14.25" customHeight="1">
      <c r="A26" s="1310">
        <v>24.0</v>
      </c>
      <c r="B26" s="1310" t="s">
        <v>2701</v>
      </c>
      <c r="C26" s="1311"/>
    </row>
    <row r="27" ht="14.25" customHeight="1">
      <c r="A27" s="1310">
        <v>25.0</v>
      </c>
      <c r="B27" s="1310" t="s">
        <v>2702</v>
      </c>
      <c r="C27" s="1311" t="s">
        <v>2690</v>
      </c>
    </row>
    <row r="28" ht="14.25" customHeight="1">
      <c r="A28" s="1310">
        <v>26.0</v>
      </c>
      <c r="B28" s="1315" t="s">
        <v>2703</v>
      </c>
      <c r="C28" s="1311"/>
    </row>
    <row r="29" ht="14.25" customHeight="1">
      <c r="A29" s="1310">
        <v>27.0</v>
      </c>
      <c r="B29" s="1315" t="s">
        <v>2704</v>
      </c>
      <c r="C29" s="1311"/>
    </row>
    <row r="30" ht="14.25" customHeight="1">
      <c r="A30" s="1310">
        <v>28.0</v>
      </c>
      <c r="B30" s="1315" t="s">
        <v>2705</v>
      </c>
      <c r="C30" s="1311"/>
    </row>
    <row r="31" ht="14.25" customHeight="1">
      <c r="A31" s="1310">
        <v>29.0</v>
      </c>
      <c r="B31" s="1315" t="s">
        <v>2706</v>
      </c>
      <c r="C31" s="1311"/>
    </row>
    <row r="32" ht="14.25" customHeight="1">
      <c r="A32" s="1310">
        <v>30.0</v>
      </c>
      <c r="B32" s="1315" t="s">
        <v>146</v>
      </c>
      <c r="C32" s="1311"/>
    </row>
    <row r="33" ht="14.25" customHeight="1">
      <c r="A33" s="1310">
        <v>31.0</v>
      </c>
      <c r="B33" s="1310"/>
      <c r="C33" s="1311"/>
    </row>
    <row r="34" ht="14.25" customHeight="1">
      <c r="A34" s="1310">
        <v>32.0</v>
      </c>
      <c r="B34" s="1310"/>
      <c r="C34" s="1311"/>
    </row>
    <row r="35" ht="14.25" customHeight="1">
      <c r="A35" s="1310">
        <v>33.0</v>
      </c>
      <c r="B35" s="1310"/>
      <c r="C35" s="1311"/>
    </row>
    <row r="36" ht="14.25" customHeight="1">
      <c r="A36" s="1310">
        <v>34.0</v>
      </c>
      <c r="B36" s="1310"/>
      <c r="C36" s="1311"/>
    </row>
    <row r="37" ht="14.25" customHeight="1">
      <c r="A37" s="1310">
        <v>35.0</v>
      </c>
      <c r="B37" s="1310"/>
      <c r="C37" s="1311"/>
    </row>
    <row r="38" ht="14.25" customHeight="1">
      <c r="A38" s="1310">
        <v>36.0</v>
      </c>
      <c r="B38" s="1310"/>
      <c r="C38" s="1311"/>
    </row>
    <row r="39" ht="14.25" customHeight="1">
      <c r="A39" s="1310">
        <v>37.0</v>
      </c>
      <c r="B39" s="1310"/>
      <c r="C39" s="1311"/>
    </row>
    <row r="40" ht="14.25" customHeight="1">
      <c r="A40" s="1310">
        <v>38.0</v>
      </c>
      <c r="B40" s="1310"/>
      <c r="C40" s="1311"/>
    </row>
    <row r="41" ht="14.25" customHeight="1">
      <c r="A41" s="1310">
        <v>39.0</v>
      </c>
      <c r="B41" s="1310"/>
      <c r="C41" s="1311"/>
    </row>
    <row r="42" ht="14.25" customHeight="1">
      <c r="A42" s="1310">
        <v>40.0</v>
      </c>
      <c r="B42" s="1310"/>
      <c r="C42" s="1311"/>
    </row>
    <row r="43" ht="14.25" customHeight="1">
      <c r="A43" s="1310">
        <v>41.0</v>
      </c>
      <c r="B43" s="1310"/>
      <c r="C43" s="1311"/>
    </row>
    <row r="44" ht="14.25" customHeight="1">
      <c r="A44" s="1310">
        <v>42.0</v>
      </c>
      <c r="B44" s="1310"/>
      <c r="C44" s="1311"/>
    </row>
    <row r="45" ht="14.25" customHeight="1">
      <c r="A45" s="1310"/>
      <c r="B45" s="1307"/>
    </row>
    <row r="46" ht="14.25" customHeight="1">
      <c r="A46" s="1307"/>
      <c r="B46" s="1307"/>
    </row>
    <row r="47" ht="14.25" customHeight="1">
      <c r="A47" s="1307"/>
      <c r="B47" s="1307"/>
    </row>
    <row r="48" ht="14.25" customHeight="1">
      <c r="A48" s="1307"/>
      <c r="B48" s="1307"/>
    </row>
    <row r="49" ht="14.25" customHeight="1">
      <c r="A49" s="1307"/>
      <c r="B49" s="1307"/>
    </row>
    <row r="50" ht="14.25" customHeight="1">
      <c r="A50" s="1307"/>
      <c r="B50" s="1307"/>
    </row>
    <row r="51" ht="14.25" customHeight="1">
      <c r="A51" s="1307"/>
      <c r="B51" s="1307"/>
    </row>
    <row r="52" ht="14.25" customHeight="1">
      <c r="A52" s="1307"/>
      <c r="B52" s="1307"/>
    </row>
    <row r="53" ht="14.25" customHeight="1">
      <c r="A53" s="1307"/>
      <c r="B53" s="1307"/>
    </row>
    <row r="54" ht="14.25" customHeight="1">
      <c r="A54" s="1307"/>
      <c r="B54" s="1307"/>
    </row>
    <row r="55" ht="14.25" customHeight="1">
      <c r="A55" s="1307"/>
      <c r="B55" s="1307"/>
    </row>
    <row r="56" ht="14.25" customHeight="1">
      <c r="A56" s="1307"/>
      <c r="B56" s="1307"/>
    </row>
    <row r="57" ht="14.25" customHeight="1">
      <c r="A57" s="1307"/>
      <c r="B57" s="1307"/>
    </row>
    <row r="58" ht="14.25" customHeight="1">
      <c r="A58" s="1307"/>
      <c r="B58" s="1307"/>
    </row>
    <row r="59" ht="14.25" customHeight="1">
      <c r="A59" s="1307"/>
      <c r="B59" s="1307"/>
    </row>
    <row r="60" ht="14.25" customHeight="1">
      <c r="A60" s="1307"/>
      <c r="B60" s="1307"/>
    </row>
    <row r="61" ht="14.25" customHeight="1">
      <c r="A61" s="1307"/>
      <c r="B61" s="1307"/>
    </row>
    <row r="62" ht="14.25" customHeight="1">
      <c r="A62" s="1307"/>
      <c r="B62" s="1307"/>
    </row>
    <row r="63" ht="14.25" customHeight="1">
      <c r="A63" s="1307"/>
      <c r="B63" s="1307"/>
    </row>
    <row r="64" ht="14.25" customHeight="1">
      <c r="A64" s="1307"/>
      <c r="B64" s="1307"/>
    </row>
    <row r="65" ht="14.25" customHeight="1">
      <c r="A65" s="1307"/>
      <c r="B65" s="1307"/>
    </row>
    <row r="66" ht="14.25" customHeight="1">
      <c r="A66" s="1307"/>
      <c r="B66" s="1307"/>
    </row>
    <row r="67" ht="14.25" customHeight="1">
      <c r="A67" s="1307"/>
      <c r="B67" s="1307"/>
    </row>
    <row r="68" ht="14.25" customHeight="1">
      <c r="A68" s="1307"/>
      <c r="B68" s="1307"/>
    </row>
    <row r="69" ht="14.25" customHeight="1">
      <c r="A69" s="1307"/>
      <c r="B69" s="1307"/>
    </row>
    <row r="70" ht="14.25" customHeight="1">
      <c r="A70" s="1307"/>
      <c r="B70" s="1307"/>
    </row>
    <row r="71" ht="14.25" customHeight="1">
      <c r="A71" s="1307"/>
      <c r="B71" s="1307"/>
    </row>
    <row r="72" ht="14.25" customHeight="1">
      <c r="A72" s="1307"/>
      <c r="B72" s="1307"/>
    </row>
    <row r="73" ht="14.25" customHeight="1">
      <c r="A73" s="1307"/>
      <c r="B73" s="1307"/>
    </row>
    <row r="74" ht="14.25" customHeight="1">
      <c r="A74" s="1307"/>
      <c r="B74" s="1307"/>
    </row>
    <row r="75" ht="14.25" customHeight="1">
      <c r="A75" s="1307"/>
      <c r="B75" s="1307"/>
    </row>
    <row r="76" ht="14.25" customHeight="1">
      <c r="A76" s="1307"/>
      <c r="B76" s="1307"/>
    </row>
    <row r="77" ht="14.25" customHeight="1">
      <c r="A77" s="1307"/>
      <c r="B77" s="1307"/>
    </row>
    <row r="78" ht="14.25" customHeight="1">
      <c r="A78" s="1307"/>
      <c r="B78" s="1307"/>
    </row>
    <row r="79" ht="14.25" customHeight="1">
      <c r="A79" s="1307"/>
      <c r="B79" s="1307"/>
    </row>
    <row r="80" ht="14.25" customHeight="1">
      <c r="A80" s="1307"/>
      <c r="B80" s="1307"/>
    </row>
    <row r="81" ht="14.25" customHeight="1">
      <c r="A81" s="1307"/>
      <c r="B81" s="1307"/>
    </row>
    <row r="82" ht="14.25" customHeight="1">
      <c r="A82" s="1307"/>
      <c r="B82" s="1307"/>
    </row>
    <row r="83" ht="14.25" customHeight="1">
      <c r="A83" s="1307"/>
      <c r="B83" s="1307"/>
    </row>
    <row r="84" ht="14.25" customHeight="1">
      <c r="A84" s="1307"/>
      <c r="B84" s="1307"/>
    </row>
    <row r="85" ht="14.25" customHeight="1">
      <c r="A85" s="1307"/>
      <c r="B85" s="1307"/>
    </row>
    <row r="86" ht="14.25" customHeight="1">
      <c r="A86" s="1307"/>
      <c r="B86" s="1307"/>
    </row>
    <row r="87" ht="14.25" customHeight="1">
      <c r="A87" s="1307"/>
      <c r="B87" s="1307"/>
    </row>
    <row r="88" ht="14.25" customHeight="1">
      <c r="A88" s="1307"/>
      <c r="B88" s="1307"/>
    </row>
    <row r="89" ht="14.25" customHeight="1">
      <c r="A89" s="1307"/>
      <c r="B89" s="1307"/>
    </row>
    <row r="90" ht="14.25" customHeight="1">
      <c r="A90" s="1307"/>
      <c r="B90" s="1307"/>
    </row>
    <row r="91" ht="14.25" customHeight="1">
      <c r="A91" s="1307"/>
      <c r="B91" s="1307"/>
    </row>
    <row r="92" ht="14.25" customHeight="1">
      <c r="A92" s="1307"/>
      <c r="B92" s="1307"/>
    </row>
    <row r="93" ht="14.25" customHeight="1">
      <c r="A93" s="1307"/>
      <c r="B93" s="1307"/>
    </row>
    <row r="94" ht="14.25" customHeight="1">
      <c r="A94" s="1307"/>
      <c r="B94" s="1307"/>
    </row>
    <row r="95" ht="14.25" customHeight="1">
      <c r="A95" s="1307"/>
      <c r="B95" s="1307"/>
    </row>
    <row r="96" ht="14.25" customHeight="1">
      <c r="A96" s="1307"/>
      <c r="B96" s="1307"/>
    </row>
    <row r="97" ht="14.25" customHeight="1">
      <c r="A97" s="1307"/>
      <c r="B97" s="1307"/>
    </row>
    <row r="98" ht="14.25" customHeight="1">
      <c r="A98" s="1307"/>
      <c r="B98" s="1307"/>
    </row>
    <row r="99" ht="14.25" customHeight="1">
      <c r="A99" s="1307"/>
      <c r="B99" s="1307"/>
    </row>
    <row r="100" ht="14.25" customHeight="1">
      <c r="A100" s="1307"/>
      <c r="B100" s="1307"/>
    </row>
    <row r="101" ht="14.25" customHeight="1">
      <c r="A101" s="1307"/>
      <c r="B101" s="1307"/>
    </row>
    <row r="102" ht="14.25" customHeight="1">
      <c r="A102" s="1307"/>
      <c r="B102" s="1307"/>
    </row>
    <row r="103" ht="14.25" customHeight="1">
      <c r="A103" s="1307"/>
      <c r="B103" s="1307"/>
    </row>
    <row r="104" ht="14.25" customHeight="1">
      <c r="A104" s="1307"/>
      <c r="B104" s="1307"/>
    </row>
    <row r="105" ht="14.25" customHeight="1">
      <c r="A105" s="1307"/>
      <c r="B105" s="1307"/>
    </row>
    <row r="106" ht="14.25" customHeight="1">
      <c r="A106" s="1307"/>
      <c r="B106" s="1307"/>
    </row>
    <row r="107" ht="14.25" customHeight="1">
      <c r="A107" s="1307"/>
      <c r="B107" s="1307"/>
    </row>
    <row r="108" ht="14.25" customHeight="1">
      <c r="A108" s="1307"/>
      <c r="B108" s="1307"/>
    </row>
    <row r="109" ht="14.25" customHeight="1">
      <c r="A109" s="1307"/>
      <c r="B109" s="1307"/>
    </row>
    <row r="110" ht="14.25" customHeight="1">
      <c r="A110" s="1307"/>
      <c r="B110" s="1307"/>
    </row>
    <row r="111" ht="14.25" customHeight="1">
      <c r="A111" s="1307"/>
      <c r="B111" s="1307"/>
    </row>
    <row r="112" ht="14.25" customHeight="1">
      <c r="A112" s="1307"/>
      <c r="B112" s="1307"/>
    </row>
    <row r="113" ht="14.25" customHeight="1">
      <c r="A113" s="1307"/>
      <c r="B113" s="1307"/>
    </row>
    <row r="114" ht="14.25" customHeight="1">
      <c r="A114" s="1307"/>
      <c r="B114" s="1307"/>
    </row>
    <row r="115" ht="14.25" customHeight="1">
      <c r="A115" s="1307"/>
      <c r="B115" s="1307"/>
    </row>
    <row r="116" ht="14.25" customHeight="1">
      <c r="A116" s="1307"/>
      <c r="B116" s="1307"/>
    </row>
    <row r="117" ht="14.25" customHeight="1">
      <c r="A117" s="1307"/>
      <c r="B117" s="1307"/>
    </row>
    <row r="118" ht="14.25" customHeight="1">
      <c r="A118" s="1307"/>
      <c r="B118" s="1307"/>
    </row>
    <row r="119" ht="14.25" customHeight="1">
      <c r="A119" s="1307"/>
      <c r="B119" s="1307"/>
    </row>
    <row r="120" ht="14.25" customHeight="1">
      <c r="A120" s="1307"/>
      <c r="B120" s="1307"/>
    </row>
    <row r="121" ht="14.25" customHeight="1">
      <c r="A121" s="1307"/>
      <c r="B121" s="1307"/>
    </row>
    <row r="122" ht="14.25" customHeight="1">
      <c r="A122" s="1307"/>
      <c r="B122" s="1307"/>
    </row>
    <row r="123" ht="14.25" customHeight="1">
      <c r="A123" s="1307"/>
      <c r="B123" s="1307"/>
    </row>
    <row r="124" ht="14.25" customHeight="1">
      <c r="A124" s="1307"/>
      <c r="B124" s="1307"/>
    </row>
    <row r="125" ht="14.25" customHeight="1">
      <c r="A125" s="1307"/>
      <c r="B125" s="1307"/>
    </row>
    <row r="126" ht="14.25" customHeight="1">
      <c r="A126" s="1307"/>
      <c r="B126" s="1307"/>
    </row>
    <row r="127" ht="14.25" customHeight="1">
      <c r="A127" s="1307"/>
      <c r="B127" s="1307"/>
    </row>
    <row r="128" ht="14.25" customHeight="1">
      <c r="A128" s="1307"/>
      <c r="B128" s="1307"/>
    </row>
    <row r="129" ht="14.25" customHeight="1">
      <c r="A129" s="1307"/>
      <c r="B129" s="1307"/>
    </row>
    <row r="130" ht="14.25" customHeight="1">
      <c r="A130" s="1307"/>
      <c r="B130" s="1307"/>
    </row>
    <row r="131" ht="14.25" customHeight="1">
      <c r="A131" s="1307"/>
      <c r="B131" s="1307"/>
    </row>
    <row r="132" ht="14.25" customHeight="1">
      <c r="A132" s="1307"/>
      <c r="B132" s="1307"/>
    </row>
    <row r="133" ht="14.25" customHeight="1">
      <c r="A133" s="1307"/>
      <c r="B133" s="1307"/>
    </row>
    <row r="134" ht="14.25" customHeight="1">
      <c r="A134" s="1307"/>
      <c r="B134" s="1307"/>
    </row>
    <row r="135" ht="14.25" customHeight="1">
      <c r="A135" s="1307"/>
      <c r="B135" s="1307"/>
    </row>
    <row r="136" ht="14.25" customHeight="1">
      <c r="A136" s="1307"/>
      <c r="B136" s="1307"/>
    </row>
    <row r="137" ht="14.25" customHeight="1">
      <c r="A137" s="1307"/>
      <c r="B137" s="1307"/>
    </row>
    <row r="138" ht="14.25" customHeight="1">
      <c r="A138" s="1307"/>
      <c r="B138" s="1307"/>
    </row>
    <row r="139" ht="14.25" customHeight="1">
      <c r="A139" s="1307"/>
      <c r="B139" s="1307"/>
    </row>
    <row r="140" ht="14.25" customHeight="1">
      <c r="A140" s="1307"/>
      <c r="B140" s="1307"/>
    </row>
    <row r="141" ht="14.25" customHeight="1">
      <c r="A141" s="1307"/>
      <c r="B141" s="1307"/>
    </row>
    <row r="142" ht="14.25" customHeight="1">
      <c r="A142" s="1307"/>
      <c r="B142" s="1307"/>
    </row>
    <row r="143" ht="14.25" customHeight="1">
      <c r="A143" s="1307"/>
      <c r="B143" s="1307"/>
    </row>
    <row r="144" ht="14.25" customHeight="1">
      <c r="A144" s="1307"/>
      <c r="B144" s="1307"/>
    </row>
    <row r="145" ht="14.25" customHeight="1">
      <c r="A145" s="1307"/>
      <c r="B145" s="1307"/>
    </row>
    <row r="146" ht="14.25" customHeight="1">
      <c r="A146" s="1307"/>
      <c r="B146" s="1307"/>
    </row>
    <row r="147" ht="14.25" customHeight="1">
      <c r="A147" s="1307"/>
      <c r="B147" s="1307"/>
    </row>
    <row r="148" ht="14.25" customHeight="1">
      <c r="A148" s="1307"/>
      <c r="B148" s="1307"/>
    </row>
    <row r="149" ht="14.25" customHeight="1">
      <c r="A149" s="1307"/>
      <c r="B149" s="1307"/>
    </row>
    <row r="150" ht="14.25" customHeight="1">
      <c r="A150" s="1307"/>
      <c r="B150" s="1307"/>
    </row>
    <row r="151" ht="14.25" customHeight="1">
      <c r="A151" s="1307"/>
      <c r="B151" s="1307"/>
    </row>
    <row r="152" ht="14.25" customHeight="1">
      <c r="A152" s="1307"/>
      <c r="B152" s="1307"/>
    </row>
    <row r="153" ht="14.25" customHeight="1">
      <c r="A153" s="1307"/>
      <c r="B153" s="1307"/>
    </row>
    <row r="154" ht="14.25" customHeight="1">
      <c r="A154" s="1307"/>
      <c r="B154" s="1307"/>
    </row>
    <row r="155" ht="14.25" customHeight="1">
      <c r="A155" s="1307"/>
      <c r="B155" s="1307"/>
    </row>
    <row r="156" ht="14.25" customHeight="1">
      <c r="A156" s="1307"/>
      <c r="B156" s="1307"/>
    </row>
    <row r="157" ht="14.25" customHeight="1">
      <c r="A157" s="1307"/>
      <c r="B157" s="1307"/>
    </row>
    <row r="158" ht="14.25" customHeight="1">
      <c r="A158" s="1307"/>
      <c r="B158" s="1307"/>
    </row>
    <row r="159" ht="14.25" customHeight="1">
      <c r="A159" s="1307"/>
      <c r="B159" s="1307"/>
    </row>
    <row r="160" ht="14.25" customHeight="1">
      <c r="A160" s="1307"/>
      <c r="B160" s="1307"/>
    </row>
    <row r="161" ht="14.25" customHeight="1">
      <c r="A161" s="1307"/>
      <c r="B161" s="1307"/>
    </row>
    <row r="162" ht="14.25" customHeight="1">
      <c r="A162" s="1307"/>
      <c r="B162" s="1307"/>
    </row>
    <row r="163" ht="14.25" customHeight="1">
      <c r="A163" s="1307"/>
      <c r="B163" s="1307"/>
    </row>
    <row r="164" ht="14.25" customHeight="1">
      <c r="A164" s="1307"/>
      <c r="B164" s="1307"/>
    </row>
    <row r="165" ht="14.25" customHeight="1">
      <c r="A165" s="1307"/>
      <c r="B165" s="1307"/>
    </row>
    <row r="166" ht="14.25" customHeight="1">
      <c r="A166" s="1307"/>
      <c r="B166" s="1307"/>
    </row>
    <row r="167" ht="14.25" customHeight="1">
      <c r="A167" s="1307"/>
      <c r="B167" s="1307"/>
    </row>
    <row r="168" ht="14.25" customHeight="1">
      <c r="A168" s="1307"/>
      <c r="B168" s="1307"/>
    </row>
    <row r="169" ht="14.25" customHeight="1">
      <c r="A169" s="1307"/>
      <c r="B169" s="1307"/>
    </row>
    <row r="170" ht="14.25" customHeight="1">
      <c r="A170" s="1307"/>
      <c r="B170" s="1307"/>
    </row>
    <row r="171" ht="14.25" customHeight="1">
      <c r="A171" s="1307"/>
      <c r="B171" s="1307"/>
    </row>
    <row r="172" ht="14.25" customHeight="1">
      <c r="A172" s="1307"/>
      <c r="B172" s="1307"/>
    </row>
    <row r="173" ht="14.25" customHeight="1">
      <c r="A173" s="1307"/>
      <c r="B173" s="1307"/>
    </row>
    <row r="174" ht="14.25" customHeight="1">
      <c r="A174" s="1307"/>
      <c r="B174" s="1307"/>
    </row>
    <row r="175" ht="14.25" customHeight="1">
      <c r="A175" s="1307"/>
      <c r="B175" s="1307"/>
    </row>
    <row r="176" ht="14.25" customHeight="1">
      <c r="A176" s="1307"/>
      <c r="B176" s="1307"/>
    </row>
    <row r="177" ht="14.25" customHeight="1">
      <c r="A177" s="1307"/>
      <c r="B177" s="1307"/>
    </row>
    <row r="178" ht="14.25" customHeight="1">
      <c r="A178" s="1307"/>
      <c r="B178" s="1307"/>
    </row>
    <row r="179" ht="14.25" customHeight="1">
      <c r="A179" s="1307"/>
      <c r="B179" s="1307"/>
    </row>
    <row r="180" ht="14.25" customHeight="1">
      <c r="A180" s="1307"/>
      <c r="B180" s="1307"/>
    </row>
    <row r="181" ht="14.25" customHeight="1">
      <c r="A181" s="1307"/>
      <c r="B181" s="1307"/>
    </row>
    <row r="182" ht="14.25" customHeight="1">
      <c r="A182" s="1307"/>
      <c r="B182" s="1307"/>
    </row>
    <row r="183" ht="14.25" customHeight="1">
      <c r="A183" s="1307"/>
      <c r="B183" s="1307"/>
    </row>
    <row r="184" ht="14.25" customHeight="1">
      <c r="A184" s="1307"/>
      <c r="B184" s="1307"/>
    </row>
    <row r="185" ht="14.25" customHeight="1">
      <c r="A185" s="1307"/>
      <c r="B185" s="1307"/>
    </row>
    <row r="186" ht="14.25" customHeight="1">
      <c r="A186" s="1307"/>
      <c r="B186" s="1307"/>
    </row>
    <row r="187" ht="14.25" customHeight="1">
      <c r="A187" s="1307"/>
      <c r="B187" s="1307"/>
    </row>
    <row r="188" ht="14.25" customHeight="1">
      <c r="A188" s="1307"/>
      <c r="B188" s="1307"/>
    </row>
    <row r="189" ht="14.25" customHeight="1">
      <c r="A189" s="1307"/>
      <c r="B189" s="1307"/>
    </row>
    <row r="190" ht="14.25" customHeight="1">
      <c r="A190" s="1307"/>
      <c r="B190" s="1307"/>
    </row>
    <row r="191" ht="14.25" customHeight="1">
      <c r="A191" s="1307"/>
      <c r="B191" s="1307"/>
    </row>
    <row r="192" ht="14.25" customHeight="1">
      <c r="A192" s="1307"/>
      <c r="B192" s="1307"/>
    </row>
    <row r="193" ht="14.25" customHeight="1">
      <c r="A193" s="1307"/>
      <c r="B193" s="1307"/>
    </row>
    <row r="194" ht="14.25" customHeight="1">
      <c r="A194" s="1307"/>
      <c r="B194" s="1307"/>
    </row>
    <row r="195" ht="14.25" customHeight="1">
      <c r="A195" s="1307"/>
      <c r="B195" s="1307"/>
    </row>
    <row r="196" ht="14.25" customHeight="1">
      <c r="A196" s="1307"/>
      <c r="B196" s="1307"/>
    </row>
    <row r="197" ht="14.25" customHeight="1">
      <c r="A197" s="1307"/>
      <c r="B197" s="1307"/>
    </row>
    <row r="198" ht="14.25" customHeight="1">
      <c r="A198" s="1307"/>
      <c r="B198" s="1307"/>
    </row>
    <row r="199" ht="14.25" customHeight="1">
      <c r="A199" s="1307"/>
      <c r="B199" s="1307"/>
    </row>
    <row r="200" ht="14.25" customHeight="1">
      <c r="A200" s="1307"/>
      <c r="B200" s="1307"/>
    </row>
    <row r="201" ht="14.25" customHeight="1">
      <c r="A201" s="1307"/>
      <c r="B201" s="1307"/>
    </row>
    <row r="202" ht="14.25" customHeight="1">
      <c r="A202" s="1307"/>
      <c r="B202" s="1307"/>
    </row>
    <row r="203" ht="14.25" customHeight="1">
      <c r="A203" s="1307"/>
      <c r="B203" s="1307"/>
    </row>
    <row r="204" ht="14.25" customHeight="1">
      <c r="A204" s="1307"/>
      <c r="B204" s="1307"/>
    </row>
    <row r="205" ht="14.25" customHeight="1">
      <c r="A205" s="1307"/>
      <c r="B205" s="1307"/>
    </row>
    <row r="206" ht="14.25" customHeight="1">
      <c r="A206" s="1307"/>
      <c r="B206" s="1307"/>
    </row>
    <row r="207" ht="14.25" customHeight="1">
      <c r="A207" s="1307"/>
      <c r="B207" s="1307"/>
    </row>
    <row r="208" ht="14.25" customHeight="1">
      <c r="A208" s="1307"/>
      <c r="B208" s="1307"/>
    </row>
    <row r="209" ht="14.25" customHeight="1">
      <c r="A209" s="1307"/>
      <c r="B209" s="1307"/>
    </row>
    <row r="210" ht="14.25" customHeight="1">
      <c r="A210" s="1307"/>
      <c r="B210" s="1307"/>
    </row>
    <row r="211" ht="14.25" customHeight="1">
      <c r="A211" s="1307"/>
      <c r="B211" s="1307"/>
    </row>
    <row r="212" ht="14.25" customHeight="1">
      <c r="A212" s="1307"/>
      <c r="B212" s="1307"/>
    </row>
    <row r="213" ht="14.25" customHeight="1">
      <c r="A213" s="1307"/>
      <c r="B213" s="1307"/>
    </row>
    <row r="214" ht="14.25" customHeight="1">
      <c r="A214" s="1307"/>
      <c r="B214" s="1307"/>
    </row>
    <row r="215" ht="14.25" customHeight="1">
      <c r="A215" s="1307"/>
      <c r="B215" s="1307"/>
    </row>
    <row r="216" ht="14.25" customHeight="1">
      <c r="A216" s="1307"/>
      <c r="B216" s="1307"/>
    </row>
    <row r="217" ht="14.25" customHeight="1">
      <c r="A217" s="1307"/>
      <c r="B217" s="1307"/>
    </row>
    <row r="218" ht="14.25" customHeight="1">
      <c r="A218" s="1307"/>
      <c r="B218" s="1307"/>
    </row>
    <row r="219" ht="14.25" customHeight="1">
      <c r="A219" s="1307"/>
      <c r="B219" s="1307"/>
    </row>
    <row r="220" ht="14.25" customHeight="1">
      <c r="A220" s="1307"/>
      <c r="B220" s="1307"/>
    </row>
    <row r="221" ht="14.25" customHeight="1">
      <c r="A221" s="1307"/>
      <c r="B221" s="1307"/>
    </row>
    <row r="222" ht="14.25" customHeight="1">
      <c r="A222" s="1307"/>
      <c r="B222" s="1307"/>
    </row>
    <row r="223" ht="14.25" customHeight="1">
      <c r="A223" s="1307"/>
      <c r="B223" s="1307"/>
    </row>
    <row r="224" ht="14.25" customHeight="1">
      <c r="A224" s="1307"/>
      <c r="B224" s="1307"/>
    </row>
    <row r="225" ht="14.25" customHeight="1">
      <c r="A225" s="1307"/>
      <c r="B225" s="1307"/>
    </row>
    <row r="226" ht="14.25" customHeight="1">
      <c r="A226" s="1307"/>
      <c r="B226" s="1307"/>
    </row>
    <row r="227" ht="14.25" customHeight="1">
      <c r="A227" s="1307"/>
      <c r="B227" s="1307"/>
    </row>
    <row r="228" ht="14.25" customHeight="1">
      <c r="A228" s="1307"/>
      <c r="B228" s="1307"/>
    </row>
    <row r="229" ht="14.25" customHeight="1">
      <c r="A229" s="1307"/>
      <c r="B229" s="1307"/>
    </row>
    <row r="230" ht="14.25" customHeight="1">
      <c r="A230" s="1307"/>
      <c r="B230" s="1307"/>
    </row>
    <row r="231" ht="14.25" customHeight="1">
      <c r="A231" s="1307"/>
      <c r="B231" s="1307"/>
    </row>
    <row r="232" ht="14.25" customHeight="1">
      <c r="A232" s="1307"/>
      <c r="B232" s="1307"/>
    </row>
    <row r="233" ht="14.25" customHeight="1">
      <c r="A233" s="1307"/>
      <c r="B233" s="1307"/>
    </row>
    <row r="234" ht="14.25" customHeight="1">
      <c r="A234" s="1307"/>
      <c r="B234" s="1307"/>
    </row>
    <row r="235" ht="14.25" customHeight="1">
      <c r="A235" s="1307"/>
      <c r="B235" s="1307"/>
    </row>
    <row r="236" ht="14.25" customHeight="1">
      <c r="A236" s="1307"/>
      <c r="B236" s="1307"/>
    </row>
    <row r="237" ht="14.25" customHeight="1">
      <c r="A237" s="1307"/>
      <c r="B237" s="1307"/>
    </row>
    <row r="238" ht="14.25" customHeight="1">
      <c r="A238" s="1307"/>
      <c r="B238" s="1307"/>
    </row>
    <row r="239" ht="14.25" customHeight="1">
      <c r="A239" s="1307"/>
      <c r="B239" s="1307"/>
    </row>
    <row r="240" ht="14.25" customHeight="1">
      <c r="A240" s="1307"/>
      <c r="B240" s="1307"/>
    </row>
    <row r="241" ht="14.25" customHeight="1">
      <c r="A241" s="1307"/>
      <c r="B241" s="1307"/>
    </row>
    <row r="242" ht="14.25" customHeight="1">
      <c r="A242" s="1307"/>
      <c r="B242" s="1307"/>
    </row>
    <row r="243" ht="14.25" customHeight="1">
      <c r="A243" s="1307"/>
      <c r="B243" s="1307"/>
    </row>
    <row r="244" ht="14.25" customHeight="1">
      <c r="A244" s="1307"/>
      <c r="B244" s="130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