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J53" i="2"/>
  <c r="J52"/>
  <c r="I54"/>
  <c r="I52"/>
  <c r="I53"/>
  <c r="C60" s="1"/>
  <c r="J54"/>
  <c r="J51"/>
  <c r="C58" s="1"/>
  <c r="D58" s="1"/>
  <c r="I51"/>
  <c r="D57"/>
  <c r="C57"/>
  <c r="C61"/>
  <c r="C59"/>
  <c r="J36"/>
  <c r="J37"/>
  <c r="I38"/>
  <c r="I36"/>
  <c r="C43" s="1"/>
  <c r="I37"/>
  <c r="C45"/>
  <c r="J38"/>
  <c r="J35"/>
  <c r="C42" s="1"/>
  <c r="I35"/>
  <c r="C41"/>
  <c r="D41" s="1"/>
  <c r="C28"/>
  <c r="C26"/>
  <c r="C25"/>
  <c r="C29"/>
  <c r="D29" s="1"/>
  <c r="D28"/>
  <c r="F28" s="1"/>
  <c r="D27"/>
  <c r="F27" s="1"/>
  <c r="C27"/>
  <c r="D26"/>
  <c r="D25"/>
  <c r="J21"/>
  <c r="J20"/>
  <c r="J19"/>
  <c r="I22"/>
  <c r="I20"/>
  <c r="I21"/>
  <c r="J22"/>
  <c r="I19"/>
  <c r="J6"/>
  <c r="I6"/>
  <c r="J5"/>
  <c r="I5"/>
  <c r="J4"/>
  <c r="I4"/>
  <c r="J3"/>
  <c r="I3"/>
  <c r="C9"/>
  <c r="D9" s="1"/>
  <c r="D61" l="1"/>
  <c r="F61" s="1"/>
  <c r="F59"/>
  <c r="D59"/>
  <c r="D60"/>
  <c r="F60" s="1"/>
  <c r="F58"/>
  <c r="C44"/>
  <c r="D44" s="1"/>
  <c r="F44" s="1"/>
  <c r="D42"/>
  <c r="F42" s="1"/>
  <c r="D45"/>
  <c r="F45" s="1"/>
  <c r="D43"/>
  <c r="F43" s="1"/>
  <c r="F29"/>
  <c r="F26"/>
  <c r="C12"/>
  <c r="C13"/>
  <c r="C11"/>
  <c r="D11" s="1"/>
  <c r="F11" s="1"/>
  <c r="C10"/>
  <c r="D10" s="1"/>
  <c r="F10" s="1"/>
  <c r="D13" l="1"/>
  <c r="F13" s="1"/>
  <c r="D12"/>
  <c r="F12" s="1"/>
</calcChain>
</file>

<file path=xl/sharedStrings.xml><?xml version="1.0" encoding="utf-8"?>
<sst xmlns="http://schemas.openxmlformats.org/spreadsheetml/2006/main" count="251" uniqueCount="133">
  <si>
    <t>Thème</t>
  </si>
  <si>
    <t>Distance</t>
  </si>
  <si>
    <t>Angle</t>
  </si>
  <si>
    <t>Robustesse</t>
  </si>
  <si>
    <t>Nb de coms</t>
  </si>
  <si>
    <t>nombre de carte</t>
  </si>
  <si>
    <t>Compléxité</t>
  </si>
  <si>
    <t>Triangulation</t>
  </si>
  <si>
    <t>Coût</t>
  </si>
  <si>
    <t>2/10</t>
  </si>
  <si>
    <t>5/10</t>
  </si>
  <si>
    <t xml:space="preserve">Composé de 16 leds, on a donc une précision de 22° </t>
  </si>
  <si>
    <t xml:space="preserve">Méthode </t>
  </si>
  <si>
    <t xml:space="preserve">IR simple </t>
  </si>
  <si>
    <t xml:space="preserve">données </t>
  </si>
  <si>
    <t>B1x</t>
  </si>
  <si>
    <t>B2X</t>
  </si>
  <si>
    <t>B3x</t>
  </si>
  <si>
    <t>B1Y</t>
  </si>
  <si>
    <t>B2Y</t>
  </si>
  <si>
    <t>B3Y</t>
  </si>
  <si>
    <t>Formules</t>
  </si>
  <si>
    <t>Rx</t>
  </si>
  <si>
    <t>a1</t>
  </si>
  <si>
    <t>a2</t>
  </si>
  <si>
    <t>Ry</t>
  </si>
  <si>
    <t>pas d'erreur</t>
  </si>
  <si>
    <t xml:space="preserve"> +22  +22</t>
  </si>
  <si>
    <t xml:space="preserve"> -22  +22</t>
  </si>
  <si>
    <t xml:space="preserve"> +22 -22</t>
  </si>
  <si>
    <t>Erreur distance</t>
  </si>
  <si>
    <t>Précision</t>
  </si>
  <si>
    <t>0/10</t>
  </si>
  <si>
    <t>6/10</t>
  </si>
  <si>
    <t>Risque de pertubations par d'autres IR</t>
  </si>
  <si>
    <t>1</t>
  </si>
  <si>
    <t>Une balise sur notre robot une sur les robots adverses</t>
  </si>
  <si>
    <t>4</t>
  </si>
  <si>
    <t>Une sur chaque robot</t>
  </si>
  <si>
    <t>1/10</t>
  </si>
  <si>
    <t>Peu de mise en œuvre</t>
  </si>
  <si>
    <t>NON</t>
  </si>
  <si>
    <t>Composants peu chères</t>
  </si>
  <si>
    <t>Innutilisable pour tracer la position du robot</t>
  </si>
  <si>
    <t>Balise IR XXL                                      type RCVA (environs 32 leds)        +5 équipes</t>
  </si>
  <si>
    <t>Balise IR simple                                  type Freebot (environs 16 leds)      1 équipe</t>
  </si>
  <si>
    <t>4/10</t>
  </si>
  <si>
    <t>Pas étudié pour, permet uniquement de calculer un angle et à la rigueur d'évaluer une distance</t>
  </si>
  <si>
    <t xml:space="preserve">Composé de 16 leds, on a donc une précision de 11° </t>
  </si>
  <si>
    <t xml:space="preserve"> -22  -22</t>
  </si>
  <si>
    <t>jusqu'à plus d'1m d'imprécision</t>
  </si>
  <si>
    <t>IR XXL</t>
  </si>
  <si>
    <t>Jusqu'à plus de 70 cm d'imprécision dans le pire des cas</t>
  </si>
  <si>
    <t>Peu de mise en œuvre mais une bonne partie hardwaez</t>
  </si>
  <si>
    <t xml:space="preserve">Composants peu chères </t>
  </si>
  <si>
    <t>7/10</t>
  </si>
  <si>
    <t>7</t>
  </si>
  <si>
    <t>10/10</t>
  </si>
  <si>
    <t>OUI</t>
  </si>
  <si>
    <t>Utilisation pour la Stratégie</t>
  </si>
  <si>
    <t>Balise IR - Emeteur/Recepteur séparés                                           Aucune équipe connue à ce jour</t>
  </si>
  <si>
    <t>Estimation du temps de vol en connaissant la vitesse de rotation de l'éméteur, et en mesurant le temps entre deux états-hauts sur les récepteurs</t>
  </si>
  <si>
    <t>En cas de synchro rapide avec l'éméteur, peut permetre de récupérer un angle assez précis</t>
  </si>
  <si>
    <t xml:space="preserve">Système relativement pertubable et obligeant à fonctionner à vitesse lente        ==&gt; Temps de réponse assez lent </t>
  </si>
  <si>
    <t>7 Minimum : 3 balises fixes vers 2 éméteurs plus mobiles plus transfert vers le deuxième robot</t>
  </si>
  <si>
    <t>Une carte par balise et par robot</t>
  </si>
  <si>
    <t>Beuacoup de hardware, beaucoup de software, nécéssite une bonne snchronisation. Méthode peu ou pas connue, beaucoup de travail de recherche</t>
  </si>
  <si>
    <t>Beaucoup de cartes et beaucoup de composants</t>
  </si>
  <si>
    <t>Peu de précision car système par définition assez lent</t>
  </si>
  <si>
    <t>IR</t>
  </si>
  <si>
    <t>Ultrasons</t>
  </si>
  <si>
    <t>8/10</t>
  </si>
  <si>
    <t>9/10 ??</t>
  </si>
  <si>
    <t>Mesure de temps de vol, mesure de l'angle impossible</t>
  </si>
  <si>
    <t>Relativemment précis mais dépend des conditions ambiantes</t>
  </si>
  <si>
    <t>Très pertubable, fréquence de drivers de moteurs, zoom de caméras, bruit du publique …</t>
  </si>
  <si>
    <t>Une par balise et par robot</t>
  </si>
  <si>
    <t>Très peu d'informations sur des balises "fonctionnelles sur cette techno</t>
  </si>
  <si>
    <t xml:space="preserve">Beaucoup de cartes </t>
  </si>
  <si>
    <t>Position plutôt précise pour être utile</t>
  </si>
  <si>
    <t>Mesure de temps de vol télémétrique (ordre du mm)</t>
  </si>
  <si>
    <t>précis à 0,1° minimum</t>
  </si>
  <si>
    <t>Seulement une équipe avec le même type de technologie donc non pertubable</t>
  </si>
  <si>
    <t>Beaucoup de travail de mise en œuvre</t>
  </si>
  <si>
    <t>Laser de classe 1 hors de prix</t>
  </si>
  <si>
    <t>Solution la plus précise possible</t>
  </si>
  <si>
    <t>Balise laser                                                                                  type Microb Technology</t>
  </si>
  <si>
    <t>Balise laser                                      Balayage laser                                      Type EPFL (suisses)</t>
  </si>
  <si>
    <t>Système assez lent</t>
  </si>
  <si>
    <t>Balise laser tournant vs IR                           (Pas d'équipe)</t>
  </si>
  <si>
    <t>Pas de mesure de temsp de vol</t>
  </si>
  <si>
    <t>Permet de récupérer un angle dans la mesure de précision des récepteurs IR</t>
  </si>
  <si>
    <t>Précision limitée car pas de triangulation</t>
  </si>
  <si>
    <t>Peu pertubable</t>
  </si>
  <si>
    <t>Recepeteur sur notre robot donc 1 com pour transférer au deuxième robot</t>
  </si>
  <si>
    <t>Une carte par robot</t>
  </si>
  <si>
    <t>plutôt simple</t>
  </si>
  <si>
    <t>prix du laser IR</t>
  </si>
  <si>
    <t>Pas de triangulation donc peu utile</t>
  </si>
  <si>
    <t>3</t>
  </si>
  <si>
    <t>Balise IR / Réflecteurs                         (même technique sans triangulation chez Eceborg, CVRA, Microb, …)</t>
  </si>
  <si>
    <t>évaluation possible de la distance par mesure du temps à l'état haut</t>
  </si>
  <si>
    <t>Peu ou pas pertubable</t>
  </si>
  <si>
    <t>Une par éméteur à la cate de calcul et une au second robot (peut être réduit à 2)</t>
  </si>
  <si>
    <t>Une par robot</t>
  </si>
  <si>
    <t>Légère compléxité mécanique</t>
  </si>
  <si>
    <t>Relevé de position précis</t>
  </si>
  <si>
    <t>Balise IR réflecteurs</t>
  </si>
  <si>
    <t xml:space="preserve">imprécision </t>
  </si>
  <si>
    <t xml:space="preserve">imrécision </t>
  </si>
  <si>
    <t>imprécisions</t>
  </si>
  <si>
    <t>Précis à environ 0,5° soit une erreur de moins de 5 cm</t>
  </si>
  <si>
    <t>Laser</t>
  </si>
  <si>
    <t>Obtention de l'angle par rotation d'un moteur et des codeurs (moyennage à 0,5°)</t>
  </si>
  <si>
    <t>laser par l'angle</t>
  </si>
  <si>
    <t xml:space="preserve"> -11  -11</t>
  </si>
  <si>
    <t xml:space="preserve"> +11  +11</t>
  </si>
  <si>
    <t xml:space="preserve"> -11  +11</t>
  </si>
  <si>
    <t xml:space="preserve"> +11 -11</t>
  </si>
  <si>
    <t xml:space="preserve"> -0,5  -0,5</t>
  </si>
  <si>
    <t xml:space="preserve"> +0,5 +0,5</t>
  </si>
  <si>
    <t xml:space="preserve"> -0,5  +0,5</t>
  </si>
  <si>
    <t xml:space="preserve"> +0,5 -0,5</t>
  </si>
  <si>
    <t xml:space="preserve"> -0,1  -0,1</t>
  </si>
  <si>
    <t xml:space="preserve"> +0,1  +0,1</t>
  </si>
  <si>
    <t xml:space="preserve"> -0,1  +0,1</t>
  </si>
  <si>
    <t xml:space="preserve"> +0,1 -0,1</t>
  </si>
  <si>
    <t>Position du robot au cm près minimum (par l'angle)</t>
  </si>
  <si>
    <t>Assez lent pour avoir des mesures exploitables</t>
  </si>
  <si>
    <t>Environ 4 cm pour les systèmes existants (Eseo 2011)</t>
  </si>
  <si>
    <t>Balises ultrasons                                   2 équipes : uart et l'ESEO</t>
  </si>
  <si>
    <t>Possibilité d'utiliser des capteurs industriels</t>
  </si>
  <si>
    <t>A voir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</si>
</sst>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6" xfId="1" applyNumberFormat="1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3" fillId="3" borderId="12" xfId="3" applyNumberFormat="1" applyBorder="1" applyAlignment="1">
      <alignment horizontal="center" vertical="center" wrapText="1"/>
    </xf>
    <xf numFmtId="49" fontId="3" fillId="3" borderId="4" xfId="3" applyNumberFormat="1" applyBorder="1" applyAlignment="1">
      <alignment horizontal="center" vertical="center" wrapText="1"/>
    </xf>
    <xf numFmtId="49" fontId="3" fillId="3" borderId="3" xfId="3" applyNumberForma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 wrapText="1"/>
    </xf>
    <xf numFmtId="49" fontId="2" fillId="2" borderId="1" xfId="2" applyNumberFormat="1" applyBorder="1" applyAlignment="1">
      <alignment horizontal="center" vertical="center" wrapText="1"/>
    </xf>
    <xf numFmtId="49" fontId="2" fillId="2" borderId="3" xfId="2" applyNumberFormat="1" applyBorder="1" applyAlignment="1">
      <alignment horizontal="center" vertical="center" wrapText="1"/>
    </xf>
    <xf numFmtId="49" fontId="4" fillId="4" borderId="3" xfId="4" applyNumberFormat="1" applyBorder="1" applyAlignment="1">
      <alignment horizontal="center" vertical="center" wrapText="1"/>
    </xf>
    <xf numFmtId="49" fontId="4" fillId="4" borderId="1" xfId="4" applyNumberFormat="1" applyBorder="1" applyAlignment="1">
      <alignment horizontal="center" vertical="center" wrapText="1"/>
    </xf>
    <xf numFmtId="49" fontId="4" fillId="4" borderId="4" xfId="4" applyNumberFormat="1" applyBorder="1" applyAlignment="1">
      <alignment horizontal="center" vertical="center" wrapText="1"/>
    </xf>
    <xf numFmtId="49" fontId="2" fillId="2" borderId="4" xfId="2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5">
    <cellStyle name="Insatisfaisant" xfId="3" builtinId="27"/>
    <cellStyle name="Milliers" xfId="1" builtinId="3"/>
    <cellStyle name="Neutre" xfId="4" builtinId="28"/>
    <cellStyle name="Normal" xfId="0" builtinId="0"/>
    <cellStyle name="Satisfaisant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pane ySplit="1" topLeftCell="A2" activePane="bottomLeft" state="frozen"/>
      <selection pane="bottomLeft" activeCell="K10" sqref="K10"/>
    </sheetView>
  </sheetViews>
  <sheetFormatPr baseColWidth="10" defaultRowHeight="15"/>
  <cols>
    <col min="1" max="1" width="11.42578125" style="1"/>
    <col min="2" max="2" width="30.5703125" style="2" customWidth="1"/>
    <col min="3" max="3" width="28.7109375" style="3" customWidth="1"/>
    <col min="4" max="4" width="24.140625" style="3" customWidth="1"/>
    <col min="5" max="5" width="20" style="3" customWidth="1"/>
    <col min="6" max="6" width="17.85546875" style="3" customWidth="1"/>
    <col min="7" max="7" width="23.28515625" style="3" customWidth="1"/>
    <col min="8" max="8" width="15.5703125" style="3" bestFit="1" customWidth="1"/>
    <col min="9" max="9" width="19.85546875" style="3" customWidth="1"/>
    <col min="10" max="11" width="11.42578125" style="3"/>
    <col min="12" max="12" width="21.42578125" style="3" customWidth="1"/>
    <col min="13" max="13" width="18.85546875" style="3" customWidth="1"/>
  </cols>
  <sheetData>
    <row r="1" spans="1:13" ht="75.75" thickBot="1">
      <c r="B1" s="8" t="s">
        <v>0</v>
      </c>
      <c r="C1" s="9" t="s">
        <v>1</v>
      </c>
      <c r="D1" s="9" t="s">
        <v>2</v>
      </c>
      <c r="E1" s="9" t="s">
        <v>31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131</v>
      </c>
      <c r="L1" s="9" t="s">
        <v>8</v>
      </c>
      <c r="M1" s="10" t="s">
        <v>59</v>
      </c>
    </row>
    <row r="2" spans="1:13">
      <c r="A2" s="21" t="s">
        <v>69</v>
      </c>
      <c r="B2" s="26" t="s">
        <v>45</v>
      </c>
      <c r="C2" s="14" t="s">
        <v>9</v>
      </c>
      <c r="D2" s="18" t="s">
        <v>10</v>
      </c>
      <c r="E2" s="14" t="s">
        <v>32</v>
      </c>
      <c r="F2" s="18" t="s">
        <v>33</v>
      </c>
      <c r="G2" s="15" t="s">
        <v>35</v>
      </c>
      <c r="H2" s="15" t="s">
        <v>37</v>
      </c>
      <c r="I2" s="15" t="s">
        <v>39</v>
      </c>
      <c r="J2" s="14" t="s">
        <v>41</v>
      </c>
      <c r="K2" s="14" t="s">
        <v>41</v>
      </c>
      <c r="L2" s="15" t="s">
        <v>9</v>
      </c>
      <c r="M2" s="11" t="s">
        <v>32</v>
      </c>
    </row>
    <row r="3" spans="1:13" ht="60.75" thickBot="1">
      <c r="A3" s="22"/>
      <c r="B3" s="25"/>
      <c r="C3" s="5" t="s">
        <v>47</v>
      </c>
      <c r="D3" s="6" t="s">
        <v>11</v>
      </c>
      <c r="E3" s="6" t="s">
        <v>50</v>
      </c>
      <c r="F3" s="6" t="s">
        <v>34</v>
      </c>
      <c r="G3" s="6" t="s">
        <v>36</v>
      </c>
      <c r="H3" s="6" t="s">
        <v>38</v>
      </c>
      <c r="I3" s="6" t="s">
        <v>40</v>
      </c>
      <c r="J3" s="6"/>
      <c r="K3" s="6"/>
      <c r="L3" s="6" t="s">
        <v>42</v>
      </c>
      <c r="M3" s="7" t="s">
        <v>43</v>
      </c>
    </row>
    <row r="4" spans="1:13">
      <c r="A4" s="22"/>
      <c r="B4" s="24" t="s">
        <v>44</v>
      </c>
      <c r="C4" s="17" t="s">
        <v>10</v>
      </c>
      <c r="D4" s="17" t="s">
        <v>33</v>
      </c>
      <c r="E4" s="13" t="s">
        <v>9</v>
      </c>
      <c r="F4" s="17" t="s">
        <v>33</v>
      </c>
      <c r="G4" s="16" t="s">
        <v>35</v>
      </c>
      <c r="H4" s="16" t="s">
        <v>37</v>
      </c>
      <c r="I4" s="16" t="s">
        <v>9</v>
      </c>
      <c r="J4" s="13" t="s">
        <v>41</v>
      </c>
      <c r="K4" s="13" t="s">
        <v>41</v>
      </c>
      <c r="L4" s="16" t="s">
        <v>46</v>
      </c>
      <c r="M4" s="12" t="s">
        <v>39</v>
      </c>
    </row>
    <row r="5" spans="1:13" ht="60.75" thickBot="1">
      <c r="A5" s="22"/>
      <c r="B5" s="25"/>
      <c r="C5" s="5" t="s">
        <v>47</v>
      </c>
      <c r="D5" s="6" t="s">
        <v>48</v>
      </c>
      <c r="E5" s="6" t="s">
        <v>52</v>
      </c>
      <c r="F5" s="6" t="s">
        <v>34</v>
      </c>
      <c r="G5" s="6" t="s">
        <v>36</v>
      </c>
      <c r="H5" s="6" t="s">
        <v>38</v>
      </c>
      <c r="I5" s="6" t="s">
        <v>53</v>
      </c>
      <c r="J5" s="6"/>
      <c r="K5" s="6"/>
      <c r="L5" s="6" t="s">
        <v>54</v>
      </c>
      <c r="M5" s="7" t="s">
        <v>43</v>
      </c>
    </row>
    <row r="6" spans="1:13" ht="45" customHeight="1">
      <c r="A6" s="22"/>
      <c r="B6" s="24" t="s">
        <v>60</v>
      </c>
      <c r="C6" s="17" t="s">
        <v>10</v>
      </c>
      <c r="D6" s="16" t="s">
        <v>55</v>
      </c>
      <c r="E6" s="4"/>
      <c r="F6" s="13" t="s">
        <v>46</v>
      </c>
      <c r="G6" s="13" t="s">
        <v>56</v>
      </c>
      <c r="H6" s="13" t="s">
        <v>56</v>
      </c>
      <c r="I6" s="13" t="s">
        <v>57</v>
      </c>
      <c r="J6" s="16" t="s">
        <v>58</v>
      </c>
      <c r="K6" s="17" t="s">
        <v>132</v>
      </c>
      <c r="L6" s="13" t="s">
        <v>55</v>
      </c>
      <c r="M6" s="19" t="s">
        <v>10</v>
      </c>
    </row>
    <row r="7" spans="1:13" ht="135.75" thickBot="1">
      <c r="A7" s="22"/>
      <c r="B7" s="25"/>
      <c r="C7" s="6" t="s">
        <v>61</v>
      </c>
      <c r="D7" s="6" t="s">
        <v>62</v>
      </c>
      <c r="E7" s="6" t="s">
        <v>128</v>
      </c>
      <c r="F7" s="6" t="s">
        <v>63</v>
      </c>
      <c r="G7" s="6" t="s">
        <v>64</v>
      </c>
      <c r="H7" s="6" t="s">
        <v>65</v>
      </c>
      <c r="I7" s="6" t="s">
        <v>66</v>
      </c>
      <c r="J7"/>
      <c r="K7"/>
      <c r="L7" s="6" t="s">
        <v>67</v>
      </c>
      <c r="M7" s="7" t="s">
        <v>68</v>
      </c>
    </row>
    <row r="8" spans="1:13">
      <c r="A8" s="22"/>
      <c r="B8" s="24" t="s">
        <v>100</v>
      </c>
      <c r="C8" s="17" t="s">
        <v>33</v>
      </c>
      <c r="D8" s="16" t="s">
        <v>71</v>
      </c>
      <c r="E8" s="16" t="s">
        <v>71</v>
      </c>
      <c r="F8" s="16" t="s">
        <v>71</v>
      </c>
      <c r="G8" s="16" t="s">
        <v>99</v>
      </c>
      <c r="H8" s="16" t="s">
        <v>37</v>
      </c>
      <c r="I8" s="17" t="s">
        <v>33</v>
      </c>
      <c r="J8" s="16" t="s">
        <v>58</v>
      </c>
      <c r="K8" s="16" t="s">
        <v>58</v>
      </c>
      <c r="L8" s="16" t="s">
        <v>10</v>
      </c>
      <c r="M8" s="20" t="s">
        <v>71</v>
      </c>
    </row>
    <row r="9" spans="1:13" ht="69.75" customHeight="1" thickBot="1">
      <c r="A9" s="23"/>
      <c r="B9" s="25"/>
      <c r="C9" s="6" t="s">
        <v>101</v>
      </c>
      <c r="D9" s="6" t="s">
        <v>113</v>
      </c>
      <c r="E9" s="6" t="s">
        <v>111</v>
      </c>
      <c r="F9" s="6" t="s">
        <v>102</v>
      </c>
      <c r="G9" s="6" t="s">
        <v>103</v>
      </c>
      <c r="H9" s="6" t="s">
        <v>104</v>
      </c>
      <c r="I9" s="6" t="s">
        <v>105</v>
      </c>
      <c r="J9"/>
      <c r="K9"/>
      <c r="L9" s="6"/>
      <c r="M9" s="7" t="s">
        <v>106</v>
      </c>
    </row>
    <row r="10" spans="1:13">
      <c r="A10" s="21" t="s">
        <v>70</v>
      </c>
      <c r="B10" s="24" t="s">
        <v>130</v>
      </c>
      <c r="C10" s="16" t="s">
        <v>71</v>
      </c>
      <c r="D10" s="13" t="s">
        <v>32</v>
      </c>
      <c r="E10" s="16" t="s">
        <v>71</v>
      </c>
      <c r="F10" s="13" t="s">
        <v>46</v>
      </c>
      <c r="G10" s="13" t="s">
        <v>56</v>
      </c>
      <c r="H10" s="13" t="s">
        <v>56</v>
      </c>
      <c r="I10" s="13" t="s">
        <v>72</v>
      </c>
      <c r="J10" s="16" t="s">
        <v>58</v>
      </c>
      <c r="K10" s="13" t="s">
        <v>41</v>
      </c>
      <c r="L10" s="17" t="s">
        <v>33</v>
      </c>
      <c r="M10" s="20" t="s">
        <v>71</v>
      </c>
    </row>
    <row r="11" spans="1:13" ht="90.75" thickBot="1">
      <c r="A11" s="23"/>
      <c r="B11" s="25"/>
      <c r="C11" s="6" t="s">
        <v>74</v>
      </c>
      <c r="D11" s="6" t="s">
        <v>73</v>
      </c>
      <c r="E11" s="6" t="s">
        <v>129</v>
      </c>
      <c r="F11" s="6" t="s">
        <v>75</v>
      </c>
      <c r="G11" s="6" t="s">
        <v>76</v>
      </c>
      <c r="H11" s="6" t="s">
        <v>76</v>
      </c>
      <c r="I11" s="6" t="s">
        <v>77</v>
      </c>
      <c r="J11"/>
      <c r="K11"/>
      <c r="L11" s="6" t="s">
        <v>78</v>
      </c>
      <c r="M11" s="7" t="s">
        <v>79</v>
      </c>
    </row>
    <row r="12" spans="1:13">
      <c r="A12" s="21" t="s">
        <v>112</v>
      </c>
      <c r="B12" s="24" t="s">
        <v>86</v>
      </c>
      <c r="C12" s="16" t="s">
        <v>57</v>
      </c>
      <c r="D12" s="16" t="s">
        <v>57</v>
      </c>
      <c r="E12" s="16" t="s">
        <v>57</v>
      </c>
      <c r="F12" s="16" t="s">
        <v>57</v>
      </c>
      <c r="G12" s="13" t="s">
        <v>56</v>
      </c>
      <c r="H12" s="13" t="s">
        <v>56</v>
      </c>
      <c r="I12" s="13" t="s">
        <v>57</v>
      </c>
      <c r="J12" s="16" t="s">
        <v>58</v>
      </c>
      <c r="K12" s="16" t="s">
        <v>58</v>
      </c>
      <c r="L12" s="13" t="s">
        <v>57</v>
      </c>
      <c r="M12" s="20" t="s">
        <v>57</v>
      </c>
    </row>
    <row r="13" spans="1:13" ht="75.75" thickBot="1">
      <c r="A13" s="22"/>
      <c r="B13" s="25"/>
      <c r="C13" s="6" t="s">
        <v>80</v>
      </c>
      <c r="D13" s="6" t="s">
        <v>81</v>
      </c>
      <c r="E13" s="6" t="s">
        <v>127</v>
      </c>
      <c r="F13" s="6" t="s">
        <v>82</v>
      </c>
      <c r="G13" s="6"/>
      <c r="H13" s="6"/>
      <c r="I13" s="6" t="s">
        <v>83</v>
      </c>
      <c r="J13" s="6"/>
      <c r="K13" s="6"/>
      <c r="L13" s="6" t="s">
        <v>84</v>
      </c>
      <c r="M13" s="7" t="s">
        <v>85</v>
      </c>
    </row>
    <row r="14" spans="1:13" ht="45" customHeight="1">
      <c r="A14" s="22"/>
      <c r="B14" s="24" t="s">
        <v>87</v>
      </c>
      <c r="C14" s="16" t="s">
        <v>71</v>
      </c>
      <c r="D14" s="16" t="s">
        <v>71</v>
      </c>
      <c r="E14" s="16" t="s">
        <v>71</v>
      </c>
      <c r="F14" s="16" t="s">
        <v>33</v>
      </c>
      <c r="G14" s="13" t="s">
        <v>56</v>
      </c>
      <c r="H14" s="13" t="s">
        <v>56</v>
      </c>
      <c r="I14" s="13" t="s">
        <v>71</v>
      </c>
      <c r="J14" s="16" t="s">
        <v>58</v>
      </c>
      <c r="K14" s="16" t="s">
        <v>58</v>
      </c>
      <c r="L14" s="13" t="s">
        <v>57</v>
      </c>
      <c r="M14" s="20" t="s">
        <v>55</v>
      </c>
    </row>
    <row r="15" spans="1:13" ht="23.25" customHeight="1" thickBot="1">
      <c r="A15" s="22"/>
      <c r="B15" s="25"/>
      <c r="C15" s="6"/>
      <c r="D15" s="6"/>
      <c r="E15" s="6"/>
      <c r="F15" s="6" t="s">
        <v>88</v>
      </c>
      <c r="G15" s="6"/>
      <c r="H15" s="6"/>
      <c r="I15" s="6"/>
      <c r="J15" s="6"/>
      <c r="K15" s="6"/>
      <c r="L15" s="6"/>
      <c r="M15" s="7"/>
    </row>
    <row r="16" spans="1:13">
      <c r="A16" s="22"/>
      <c r="B16" s="24" t="s">
        <v>89</v>
      </c>
      <c r="C16" s="13" t="s">
        <v>46</v>
      </c>
      <c r="D16" s="17" t="s">
        <v>33</v>
      </c>
      <c r="E16" s="13"/>
      <c r="F16" s="16" t="s">
        <v>71</v>
      </c>
      <c r="G16" s="16" t="s">
        <v>35</v>
      </c>
      <c r="H16" s="16" t="s">
        <v>37</v>
      </c>
      <c r="I16" s="16" t="s">
        <v>9</v>
      </c>
      <c r="J16" s="13" t="s">
        <v>41</v>
      </c>
      <c r="K16" s="16" t="s">
        <v>58</v>
      </c>
      <c r="L16" s="16" t="s">
        <v>46</v>
      </c>
      <c r="M16" s="12" t="s">
        <v>9</v>
      </c>
    </row>
    <row r="17" spans="1:13" ht="60.75" thickBot="1">
      <c r="A17" s="23"/>
      <c r="B17" s="25"/>
      <c r="C17" s="6" t="s">
        <v>90</v>
      </c>
      <c r="D17" s="6" t="s">
        <v>91</v>
      </c>
      <c r="E17" s="6" t="s">
        <v>92</v>
      </c>
      <c r="F17" s="6" t="s">
        <v>93</v>
      </c>
      <c r="G17" s="6" t="s">
        <v>94</v>
      </c>
      <c r="H17" s="6" t="s">
        <v>95</v>
      </c>
      <c r="I17" s="6" t="s">
        <v>96</v>
      </c>
      <c r="J17" s="6"/>
      <c r="K17" s="6"/>
      <c r="L17" s="6" t="s">
        <v>97</v>
      </c>
      <c r="M17" s="7" t="s">
        <v>98</v>
      </c>
    </row>
  </sheetData>
  <mergeCells count="11">
    <mergeCell ref="A12:A17"/>
    <mergeCell ref="B12:B13"/>
    <mergeCell ref="B14:B15"/>
    <mergeCell ref="B16:B17"/>
    <mergeCell ref="B2:B3"/>
    <mergeCell ref="B4:B5"/>
    <mergeCell ref="B6:B7"/>
    <mergeCell ref="B10:B11"/>
    <mergeCell ref="A10:A11"/>
    <mergeCell ref="B8:B9"/>
    <mergeCell ref="A2:A9"/>
  </mergeCells>
  <conditionalFormatting sqref="E2 E4 E8 E12 E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E2:E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M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1"/>
  <sheetViews>
    <sheetView topLeftCell="A31" workbookViewId="0">
      <selection activeCell="J54" sqref="J54"/>
    </sheetView>
  </sheetViews>
  <sheetFormatPr baseColWidth="10" defaultRowHeight="15"/>
  <cols>
    <col min="1" max="1" width="31.5703125" customWidth="1"/>
    <col min="3" max="3" width="28" bestFit="1" customWidth="1"/>
    <col min="6" max="6" width="19.42578125" customWidth="1"/>
  </cols>
  <sheetData>
    <row r="1" spans="1:10">
      <c r="A1" t="s">
        <v>12</v>
      </c>
      <c r="B1" t="s">
        <v>108</v>
      </c>
      <c r="D1" t="s">
        <v>14</v>
      </c>
      <c r="I1" t="s">
        <v>23</v>
      </c>
      <c r="J1" t="s">
        <v>24</v>
      </c>
    </row>
    <row r="2" spans="1:10">
      <c r="A2" t="s">
        <v>13</v>
      </c>
      <c r="B2">
        <v>22</v>
      </c>
      <c r="D2" t="s">
        <v>15</v>
      </c>
      <c r="E2">
        <v>1000</v>
      </c>
      <c r="F2" t="s">
        <v>18</v>
      </c>
      <c r="G2">
        <v>0</v>
      </c>
      <c r="I2">
        <v>90</v>
      </c>
      <c r="J2">
        <v>45</v>
      </c>
    </row>
    <row r="3" spans="1:10">
      <c r="D3" t="s">
        <v>16</v>
      </c>
      <c r="E3">
        <v>2000</v>
      </c>
      <c r="F3" t="s">
        <v>19</v>
      </c>
      <c r="G3">
        <v>3000</v>
      </c>
      <c r="I3">
        <f>$I$2-$B$2</f>
        <v>68</v>
      </c>
      <c r="J3">
        <f>$J$2-$B$2</f>
        <v>23</v>
      </c>
    </row>
    <row r="4" spans="1:10">
      <c r="D4" t="s">
        <v>17</v>
      </c>
      <c r="E4">
        <v>0</v>
      </c>
      <c r="F4" t="s">
        <v>20</v>
      </c>
      <c r="G4">
        <v>3000</v>
      </c>
      <c r="I4">
        <f>$I$2+$B$2</f>
        <v>112</v>
      </c>
      <c r="J4">
        <f>$J$2+$B$2</f>
        <v>67</v>
      </c>
    </row>
    <row r="5" spans="1:10">
      <c r="I5">
        <f>$I$2-$B$2</f>
        <v>68</v>
      </c>
      <c r="J5">
        <f>$J$2+$B$2</f>
        <v>67</v>
      </c>
    </row>
    <row r="6" spans="1:10">
      <c r="I6">
        <f>$I$2+$B$2</f>
        <v>112</v>
      </c>
      <c r="J6">
        <f>$J$2-$B$2</f>
        <v>23</v>
      </c>
    </row>
    <row r="8" spans="1:10">
      <c r="B8" t="s">
        <v>21</v>
      </c>
      <c r="C8" t="s">
        <v>22</v>
      </c>
      <c r="D8" t="s">
        <v>25</v>
      </c>
      <c r="F8" t="s">
        <v>30</v>
      </c>
    </row>
    <row r="9" spans="1:10">
      <c r="B9" t="s">
        <v>26</v>
      </c>
      <c r="C9">
        <f>(1000-2000+(3000/(TAN(RADIANS(J2)))))/(TAN(RADIANS(I2+90))+1/(TAN(RADIANS(J2))))</f>
        <v>2000.0000000000007</v>
      </c>
      <c r="D9">
        <f>2000-((3000-C9)/(TAN(RADIANS(J2))))</f>
        <v>1000.0000000000006</v>
      </c>
      <c r="F9">
        <v>0</v>
      </c>
    </row>
    <row r="10" spans="1:10">
      <c r="B10" t="s">
        <v>49</v>
      </c>
      <c r="C10">
        <f>(1000-2000+(3000/(TAN(RADIANS(J3)))))/(TAN(RADIANS(I3+90))+1/(TAN(RADIANS(J3))))</f>
        <v>3108.6565412566461</v>
      </c>
      <c r="D10">
        <f>2000-((3000-C10)/(TAN(RADIANS(J3))))</f>
        <v>2255.978769781696</v>
      </c>
      <c r="F10">
        <f>SQRT(($C$9-C10)^2+($D$9-D10)^2)</f>
        <v>1675.2916153952092</v>
      </c>
    </row>
    <row r="11" spans="1:10">
      <c r="B11" t="s">
        <v>27</v>
      </c>
      <c r="C11">
        <f>(1000-2000+(3000/(TAN(RADIANS(J4)))))/(TAN(RADIANS(I4+90))+1/(TAN(RADIANS(J4))))</f>
        <v>330.02305942065652</v>
      </c>
      <c r="D11">
        <f>2000-((3000-C11)/(TAN(RADIANS(J4))))</f>
        <v>866.66202886370047</v>
      </c>
      <c r="F11">
        <f t="shared" ref="F11:F13" si="0">SQRT(($C$9-C11)^2+($D$9-D11)^2)</f>
        <v>1675.2916153952096</v>
      </c>
    </row>
    <row r="12" spans="1:10">
      <c r="B12" t="s">
        <v>28</v>
      </c>
      <c r="C12">
        <f>(1000-2000+(3000/(TAN(RADIANS(J5)))))/(TAN(RADIANS(I5+90))+1/(TAN(RADIANS(J5))))</f>
        <v>13371.310375040954</v>
      </c>
      <c r="D12">
        <f>2000-((3000-C12)/(TAN(RADIANS(J5))))</f>
        <v>6402.360065298275</v>
      </c>
      <c r="F12">
        <f t="shared" si="0"/>
        <v>12589.368289181297</v>
      </c>
    </row>
    <row r="13" spans="1:10">
      <c r="B13" t="s">
        <v>29</v>
      </c>
      <c r="C13">
        <f>(1000-2000+(3000/(TAN(RADIANS(J6)))))/(TAN(RADIANS(I6+90))+1/(TAN(RADIANS(J6))))</f>
        <v>2198.4869609152506</v>
      </c>
      <c r="D13">
        <f>2000-((3000-C13)/(TAN(RADIANS(J6))))</f>
        <v>111.7536106336072</v>
      </c>
      <c r="F13">
        <f t="shared" si="0"/>
        <v>910.15313100368246</v>
      </c>
    </row>
    <row r="17" spans="1:10">
      <c r="A17" t="s">
        <v>51</v>
      </c>
      <c r="B17" t="s">
        <v>109</v>
      </c>
      <c r="D17" t="s">
        <v>14</v>
      </c>
      <c r="I17" t="s">
        <v>23</v>
      </c>
      <c r="J17" t="s">
        <v>24</v>
      </c>
    </row>
    <row r="18" spans="1:10">
      <c r="B18">
        <v>11</v>
      </c>
      <c r="D18" t="s">
        <v>15</v>
      </c>
      <c r="E18">
        <v>1000</v>
      </c>
      <c r="F18" t="s">
        <v>18</v>
      </c>
      <c r="G18">
        <v>0</v>
      </c>
      <c r="I18">
        <v>90</v>
      </c>
      <c r="J18">
        <v>45</v>
      </c>
    </row>
    <row r="19" spans="1:10">
      <c r="D19" t="s">
        <v>16</v>
      </c>
      <c r="E19">
        <v>2000</v>
      </c>
      <c r="F19" t="s">
        <v>19</v>
      </c>
      <c r="G19">
        <v>3000</v>
      </c>
      <c r="I19">
        <f>$I$2-$B$18</f>
        <v>79</v>
      </c>
      <c r="J19">
        <f>$J$2-$B$18</f>
        <v>34</v>
      </c>
    </row>
    <row r="20" spans="1:10">
      <c r="D20" t="s">
        <v>17</v>
      </c>
      <c r="E20">
        <v>0</v>
      </c>
      <c r="F20" t="s">
        <v>20</v>
      </c>
      <c r="G20">
        <v>3000</v>
      </c>
      <c r="I20">
        <f>$I$2+$B$18</f>
        <v>101</v>
      </c>
      <c r="J20">
        <f>$J$2+$B$18</f>
        <v>56</v>
      </c>
    </row>
    <row r="21" spans="1:10">
      <c r="I21">
        <f t="shared" ref="I21" si="1">$I$2-$B$18</f>
        <v>79</v>
      </c>
      <c r="J21">
        <f>$J$2+$B$18</f>
        <v>56</v>
      </c>
    </row>
    <row r="22" spans="1:10">
      <c r="I22">
        <f>$I$2+$B$18</f>
        <v>101</v>
      </c>
      <c r="J22">
        <f t="shared" ref="J22" si="2">$J$2-$B$18</f>
        <v>34</v>
      </c>
    </row>
    <row r="24" spans="1:10">
      <c r="B24" t="s">
        <v>21</v>
      </c>
      <c r="C24" t="s">
        <v>22</v>
      </c>
      <c r="D24" t="s">
        <v>25</v>
      </c>
      <c r="F24" t="s">
        <v>30</v>
      </c>
    </row>
    <row r="25" spans="1:10">
      <c r="B25" t="s">
        <v>26</v>
      </c>
      <c r="C25">
        <f>(1000-2000+(3000/(TAN(RADIANS(J18)))))/(TAN(RADIANS(I18+90))+1/(TAN(RADIANS(J18))))</f>
        <v>2000.0000000000007</v>
      </c>
      <c r="D25">
        <f>2000-((3000-C25)/(TAN(RADIANS(J18))))</f>
        <v>1000.0000000000006</v>
      </c>
      <c r="F25">
        <v>0</v>
      </c>
    </row>
    <row r="26" spans="1:10">
      <c r="B26" t="s">
        <v>115</v>
      </c>
      <c r="C26">
        <f>(1000-2000+(3000/(TAN(RADIANS(J19)))))/(TAN(RADIANS(I19+90))+1/(TAN(RADIANS(J19))))</f>
        <v>2676.3970413986121</v>
      </c>
      <c r="D26">
        <f>2000-((3000-C26)/(TAN(RADIANS(J19))))</f>
        <v>1520.2388842823384</v>
      </c>
      <c r="F26">
        <f>SQRT(($C$9-C26)^2+($D$9-D26)^2)</f>
        <v>853.32376876079491</v>
      </c>
    </row>
    <row r="27" spans="1:10">
      <c r="B27" t="s">
        <v>116</v>
      </c>
      <c r="C27">
        <f>(1000-2000+(3000/(TAN(RADIANS(J20)))))/(TAN(RADIANS(I20+90))+1/(TAN(RADIANS(J20))))</f>
        <v>1177.9706677349634</v>
      </c>
      <c r="D27">
        <f>2000-((3000-C27)/(TAN(RADIANS(J20))))</f>
        <v>771.02569745051323</v>
      </c>
      <c r="F27">
        <f t="shared" ref="F27:F29" si="3">SQRT(($C$9-C27)^2+($D$9-D27)^2)</f>
        <v>853.32376876079525</v>
      </c>
    </row>
    <row r="28" spans="1:10">
      <c r="B28" t="s">
        <v>117</v>
      </c>
      <c r="C28">
        <f>(1000-2000+(3000/(TAN(RADIANS(J21)))))/(TAN(RADIANS(I21+90))+1/(TAN(RADIANS(J21))))</f>
        <v>2131.7755010069645</v>
      </c>
      <c r="D28">
        <f>2000-((3000-C28)/(TAN(RADIANS(J21))))</f>
        <v>1414.3751808979487</v>
      </c>
      <c r="F28">
        <f t="shared" si="3"/>
        <v>434.82361160572174</v>
      </c>
    </row>
    <row r="29" spans="1:10">
      <c r="B29" t="s">
        <v>118</v>
      </c>
      <c r="C29">
        <f>(1000-2000+(3000/(TAN(RADIANS(J22)))))/(TAN(RADIANS(I22+90))+1/(TAN(RADIANS(J22))))</f>
        <v>2055.93538157086</v>
      </c>
      <c r="D29">
        <f>2000-((3000-C29)/(TAN(RADIANS(J22))))</f>
        <v>600.3666449630839</v>
      </c>
      <c r="F29">
        <f t="shared" si="3"/>
        <v>403.52891515917406</v>
      </c>
    </row>
    <row r="33" spans="1:10">
      <c r="A33" t="s">
        <v>107</v>
      </c>
      <c r="B33" t="s">
        <v>110</v>
      </c>
      <c r="D33" t="s">
        <v>14</v>
      </c>
      <c r="I33" t="s">
        <v>23</v>
      </c>
      <c r="J33" t="s">
        <v>24</v>
      </c>
    </row>
    <row r="34" spans="1:10">
      <c r="B34">
        <v>0.5</v>
      </c>
      <c r="D34" t="s">
        <v>15</v>
      </c>
      <c r="E34">
        <v>1000</v>
      </c>
      <c r="F34" t="s">
        <v>18</v>
      </c>
      <c r="G34">
        <v>0</v>
      </c>
      <c r="I34">
        <v>90</v>
      </c>
      <c r="J34">
        <v>45</v>
      </c>
    </row>
    <row r="35" spans="1:10">
      <c r="D35" t="s">
        <v>16</v>
      </c>
      <c r="E35">
        <v>2000</v>
      </c>
      <c r="F35" t="s">
        <v>19</v>
      </c>
      <c r="G35">
        <v>3000</v>
      </c>
      <c r="I35">
        <f>$I$2-$B$34</f>
        <v>89.5</v>
      </c>
      <c r="J35">
        <f>$J$2-$B$34</f>
        <v>44.5</v>
      </c>
    </row>
    <row r="36" spans="1:10">
      <c r="D36" t="s">
        <v>17</v>
      </c>
      <c r="E36">
        <v>0</v>
      </c>
      <c r="F36" t="s">
        <v>20</v>
      </c>
      <c r="G36">
        <v>3000</v>
      </c>
      <c r="I36">
        <f>$I$2+$B$34</f>
        <v>90.5</v>
      </c>
      <c r="J36">
        <f>$J$2+$B$34</f>
        <v>45.5</v>
      </c>
    </row>
    <row r="37" spans="1:10">
      <c r="I37">
        <f t="shared" ref="I37" si="4">$I$2-$B$34</f>
        <v>89.5</v>
      </c>
      <c r="J37">
        <f>$J$2+$B$34</f>
        <v>45.5</v>
      </c>
    </row>
    <row r="38" spans="1:10">
      <c r="I38">
        <f>$I$2+$B$34</f>
        <v>90.5</v>
      </c>
      <c r="J38">
        <f t="shared" ref="J38" si="5">$J$2-$B$34</f>
        <v>44.5</v>
      </c>
    </row>
    <row r="40" spans="1:10">
      <c r="B40" t="s">
        <v>21</v>
      </c>
      <c r="C40" t="s">
        <v>22</v>
      </c>
      <c r="D40" t="s">
        <v>25</v>
      </c>
      <c r="F40" t="s">
        <v>30</v>
      </c>
    </row>
    <row r="41" spans="1:10">
      <c r="B41" t="s">
        <v>26</v>
      </c>
      <c r="C41">
        <f>(1000-2000+(3000/(TAN(RADIANS(J34)))))/(TAN(RADIANS(I34+90))+1/(TAN(RADIANS(J34))))</f>
        <v>2000.0000000000007</v>
      </c>
      <c r="D41">
        <f>2000-((3000-C41)/(TAN(RADIANS(J34))))</f>
        <v>1000.0000000000006</v>
      </c>
      <c r="F41">
        <v>0</v>
      </c>
    </row>
    <row r="42" spans="1:10">
      <c r="B42" t="s">
        <v>119</v>
      </c>
      <c r="C42">
        <f>(1000-2000+(3000/(TAN(RADIANS(J35)))))/(TAN(RADIANS(I35+90))+1/(TAN(RADIANS(J35))))</f>
        <v>2034.7525080309586</v>
      </c>
      <c r="D42">
        <f>2000-((3000-C42)/(TAN(RADIANS(J35))))</f>
        <v>1017.7570161245012</v>
      </c>
      <c r="F42">
        <f>SQRT(($C$9-C42)^2+($D$9-D42)^2)</f>
        <v>39.026253164857714</v>
      </c>
    </row>
    <row r="43" spans="1:10">
      <c r="B43" t="s">
        <v>120</v>
      </c>
      <c r="C43">
        <f>(1000-2000+(3000/(TAN(RADIANS(J36)))))/(TAN(RADIANS(I36+90))+1/(TAN(RADIANS(J36))))</f>
        <v>1964.9428822818247</v>
      </c>
      <c r="D43">
        <f>2000-((3000-C43)/(TAN(RADIANS(J36))))</f>
        <v>982.85220324993452</v>
      </c>
      <c r="F43">
        <f t="shared" ref="F43:F45" si="6">SQRT(($C$9-C43)^2+($D$9-D43)^2)</f>
        <v>39.026253164858431</v>
      </c>
    </row>
    <row r="44" spans="1:10">
      <c r="B44" t="s">
        <v>121</v>
      </c>
      <c r="C44">
        <f>(1000-2000+(3000/(TAN(RADIANS(J37)))))/(TAN(RADIANS(I37+90))+1/(TAN(RADIANS(J37))))</f>
        <v>2000.1550341755074</v>
      </c>
      <c r="D44">
        <f>2000-((3000-C44)/(TAN(RADIANS(J37))))</f>
        <v>1017.4550885442703</v>
      </c>
      <c r="F44">
        <f t="shared" si="6"/>
        <v>17.455777028934353</v>
      </c>
    </row>
    <row r="45" spans="1:10">
      <c r="B45" t="s">
        <v>122</v>
      </c>
      <c r="C45">
        <f>(1000-2000+(3000/(TAN(RADIANS(J38)))))/(TAN(RADIANS(I38+90))+1/(TAN(RADIANS(J38))))</f>
        <v>2000.1497147629993</v>
      </c>
      <c r="D45">
        <f>2000-((3000-C45)/(TAN(RADIANS(J38))))</f>
        <v>982.54495787753979</v>
      </c>
      <c r="F45">
        <f t="shared" si="6"/>
        <v>17.455684174707674</v>
      </c>
    </row>
    <row r="49" spans="1:10">
      <c r="A49" t="s">
        <v>114</v>
      </c>
      <c r="B49" t="s">
        <v>110</v>
      </c>
      <c r="D49" t="s">
        <v>14</v>
      </c>
      <c r="I49" t="s">
        <v>23</v>
      </c>
      <c r="J49" t="s">
        <v>24</v>
      </c>
    </row>
    <row r="50" spans="1:10">
      <c r="B50">
        <v>0.1</v>
      </c>
      <c r="D50" t="s">
        <v>15</v>
      </c>
      <c r="E50">
        <v>1000</v>
      </c>
      <c r="F50" t="s">
        <v>18</v>
      </c>
      <c r="G50">
        <v>0</v>
      </c>
      <c r="I50">
        <v>90</v>
      </c>
      <c r="J50">
        <v>45</v>
      </c>
    </row>
    <row r="51" spans="1:10">
      <c r="D51" t="s">
        <v>16</v>
      </c>
      <c r="E51">
        <v>2000</v>
      </c>
      <c r="F51" t="s">
        <v>19</v>
      </c>
      <c r="G51">
        <v>3000</v>
      </c>
      <c r="I51">
        <f>$I$2-$B$50</f>
        <v>89.9</v>
      </c>
      <c r="J51">
        <f>$J$2-$B$50</f>
        <v>44.9</v>
      </c>
    </row>
    <row r="52" spans="1:10">
      <c r="D52" t="s">
        <v>17</v>
      </c>
      <c r="E52">
        <v>0</v>
      </c>
      <c r="F52" t="s">
        <v>20</v>
      </c>
      <c r="G52">
        <v>3000</v>
      </c>
      <c r="I52">
        <f>$I$2+$B$50</f>
        <v>90.1</v>
      </c>
      <c r="J52">
        <f>$J$2+$B$50</f>
        <v>45.1</v>
      </c>
    </row>
    <row r="53" spans="1:10">
      <c r="I53">
        <f t="shared" ref="I53" si="7">$I$2-$B$50</f>
        <v>89.9</v>
      </c>
      <c r="J53">
        <f>$J$2+$B$50</f>
        <v>45.1</v>
      </c>
    </row>
    <row r="54" spans="1:10">
      <c r="I54">
        <f>$I$2+$B$50</f>
        <v>90.1</v>
      </c>
      <c r="J54">
        <f t="shared" ref="J54" si="8">$J$2-$B$50</f>
        <v>44.9</v>
      </c>
    </row>
    <row r="56" spans="1:10">
      <c r="B56" t="s">
        <v>21</v>
      </c>
      <c r="C56" t="s">
        <v>22</v>
      </c>
      <c r="D56" t="s">
        <v>25</v>
      </c>
      <c r="F56" t="s">
        <v>30</v>
      </c>
    </row>
    <row r="57" spans="1:10">
      <c r="B57" t="s">
        <v>26</v>
      </c>
      <c r="C57">
        <f>(1000-2000+(3000/(TAN(RADIANS(J50)))))/(TAN(RADIANS(I50+90))+1/(TAN(RADIANS(J50))))</f>
        <v>2000.0000000000007</v>
      </c>
      <c r="D57">
        <f>2000-((3000-C57)/(TAN(RADIANS(J50))))</f>
        <v>1000.0000000000006</v>
      </c>
      <c r="F57">
        <v>0</v>
      </c>
    </row>
    <row r="58" spans="1:10">
      <c r="B58" t="s">
        <v>123</v>
      </c>
      <c r="C58">
        <f>(1000-2000+(3000/(TAN(RADIANS(J51)))))/(TAN(RADIANS(I51+90))+1/(TAN(RADIANS(J51))))</f>
        <v>2006.9752104882382</v>
      </c>
      <c r="D58">
        <f>2000-((3000-C58)/(TAN(RADIANS(J51))))</f>
        <v>1003.5028360996432</v>
      </c>
      <c r="F58">
        <f>SQRT(($C$9-C58)^2+($D$9-D58)^2)</f>
        <v>7.8053457384140437</v>
      </c>
    </row>
    <row r="59" spans="1:10">
      <c r="B59" t="s">
        <v>124</v>
      </c>
      <c r="C59">
        <f>(1000-2000+(3000/(TAN(RADIANS(J52)))))/(TAN(RADIANS(I52+90))+1/(TAN(RADIANS(J52))))</f>
        <v>1993.0126048273435</v>
      </c>
      <c r="D59">
        <f>2000-((3000-C59)/(TAN(RADIANS(J52))))</f>
        <v>996.52153326919608</v>
      </c>
      <c r="F59">
        <f t="shared" ref="F59:F61" si="9">SQRT(($C$9-C59)^2+($D$9-D59)^2)</f>
        <v>7.8053457384146032</v>
      </c>
    </row>
    <row r="60" spans="1:10">
      <c r="B60" t="s">
        <v>125</v>
      </c>
      <c r="C60">
        <f>(1000-2000+(3000/(TAN(RADIANS(J53)))))/(TAN(RADIANS(I53+90))+1/(TAN(RADIANS(J53))))</f>
        <v>2000.0061137203231</v>
      </c>
      <c r="D60">
        <f>2000-((3000-C60)/(TAN(RADIANS(J53))))</f>
        <v>1003.4906727188435</v>
      </c>
      <c r="F60">
        <f t="shared" si="9"/>
        <v>3.4906780727604163</v>
      </c>
    </row>
    <row r="61" spans="1:10">
      <c r="B61" t="s">
        <v>126</v>
      </c>
      <c r="C61">
        <f>(1000-2000+(3000/(TAN(RADIANS(J54)))))/(TAN(RADIANS(I54+90))+1/(TAN(RADIANS(J54))))</f>
        <v>2000.0060711868011</v>
      </c>
      <c r="D61">
        <f>2000-((3000-C61)/(TAN(RADIANS(J54))))</f>
        <v>996.5093273553922</v>
      </c>
      <c r="F61">
        <f t="shared" si="9"/>
        <v>3.4906779242901136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K2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KaosTheOry</cp:lastModifiedBy>
  <dcterms:created xsi:type="dcterms:W3CDTF">2015-02-10T20:17:39Z</dcterms:created>
  <dcterms:modified xsi:type="dcterms:W3CDTF">2015-02-10T22:52:01Z</dcterms:modified>
</cp:coreProperties>
</file>